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hamano9883\Desktop\R02\"/>
    </mc:Choice>
  </mc:AlternateContent>
  <workbookProtection workbookAlgorithmName="SHA-512" workbookHashValue="RZPZ9bHlVjLnEbaTjKguiIhXm2o5XPJ3tTsohHFJKme0R5egspeoGhKjU7YI7Ev1dXIrsFwOTOC9e7mXnhugFQ==" workbookSaltValue="kzsPrNasx/3nOusq0r+Viw==" workbookSpinCount="100000" lockStructure="1"/>
  <bookViews>
    <workbookView xWindow="0" yWindow="0" windowWidth="15360" windowHeight="7635"/>
  </bookViews>
  <sheets>
    <sheet name="法適用_下水道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L85" i="4"/>
  <c r="K85" i="4"/>
  <c r="J85" i="4"/>
  <c r="I85" i="4"/>
  <c r="H85" i="4"/>
  <c r="G85" i="4"/>
  <c r="F85" i="4"/>
  <c r="E85" i="4"/>
  <c r="BB10" i="4"/>
  <c r="AT10" i="4"/>
  <c r="AL10" i="4"/>
  <c r="AD10" i="4"/>
  <c r="W10" i="4"/>
  <c r="P10" i="4"/>
  <c r="I10" i="4"/>
  <c r="B10" i="4"/>
  <c r="BB8" i="4"/>
  <c r="AT8" i="4"/>
  <c r="AL8" i="4"/>
  <c r="AD8" i="4"/>
  <c r="W8" i="4"/>
  <c r="P8" i="4"/>
  <c r="I8" i="4"/>
  <c r="B8" i="4"/>
  <c r="B6" i="4"/>
</calcChain>
</file>

<file path=xl/sharedStrings.xml><?xml version="1.0" encoding="utf-8"?>
<sst xmlns="http://schemas.openxmlformats.org/spreadsheetml/2006/main" count="297" uniqueCount="117">
  <si>
    <t>経営比較分析表（令和2年度決算）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</si>
  <si>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</si>
  <si>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</si>
  <si>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</si>
  <si>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</si>
  <si>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</si>
  <si>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</si>
  <si>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</si>
  <si>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</si>
  <si>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</si>
  <si>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</si>
  <si>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</si>
  <si>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</si>
  <si>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</si>
  <si>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</si>
  <si>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</si>
  <si>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</si>
  <si>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</si>
  <si>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</si>
  <si>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</si>
  <si>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</si>
  <si>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</si>
  <si>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</si>
  <si>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</si>
  <si>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</si>
  <si>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</si>
  <si>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</si>
  <si>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</si>
  <si>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</si>
  <si>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</si>
  <si>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</si>
  <si>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</si>
  <si>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</si>
  <si>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</si>
  <si>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</si>
  <si>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</si>
  <si>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</si>
  <si>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</si>
  <si>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</si>
  <si>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</si>
  <si>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</si>
  <si>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</si>
  <si>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</si>
  <si>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</si>
  <si>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</si>
  <si>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</si>
  <si>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</si>
  <si>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</si>
  <si>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</si>
  <si>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</si>
  <si>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</si>
  <si>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</si>
  <si>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</si>
  <si>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</si>
  <si>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</si>
  <si>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</si>
  <si>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</si>
  <si>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</si>
  <si>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</si>
  <si>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</si>
  <si>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</si>
  <si>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</si>
  <si>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</si>
  <si>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</si>
  <si>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</si>
  <si>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</si>
  <si>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</si>
  <si>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</si>
  <si>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</si>
  <si>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</si>
  <si>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</si>
  <si>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</si>
  <si>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</si>
  <si>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</si>
  <si>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</si>
  <si>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</si>
  <si>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</si>
  <si>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</si>
  <si>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</si>
  <si>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</si>
  <si>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</si>
  <si>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</si>
  <si>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</si>
  <si>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</si>
  <si>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</si>
  <si>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</si>
  <si>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</si>
  <si>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</si>
  <si>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</si>
  <si>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</si>
  <si>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</si>
  <si>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</si>
  <si>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</si>
  <si>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</si>
  <si>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</si>
  <si>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</si>
  <si>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三次市</t>
  </si>
  <si>
    <t>法適用</t>
  </si>
  <si>
    <t>下水道事業</t>
  </si>
  <si>
    <t>公共下水道</t>
  </si>
  <si>
    <t>Cc2</t>
  </si>
  <si>
    <t>非設置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</si>
  <si>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</si>
  <si>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</si>
  <si>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</si>
  <si>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</si>
  <si>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</si>
  <si>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</si>
  <si>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</si>
  <si>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</si>
  <si>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</si>
  <si>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</si>
  <si>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</si>
  <si>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</si>
  <si>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公共下水道事業は，平成3年に工事着手し，平成12年に供用を開始しているため，管渠・管路はさほど老朽化が進んでいません。
　しかしながら，受贈により取得した管路については，老朽化が進んだものがあるため，管更生の実施等で対応を行っていきます。
　施設については，ストックマネジメント計画に基づき，効率的に老朽化した施設の更新に努めています。</t>
    <rPh sb="107" eb="108">
      <t>トウ</t>
    </rPh>
    <phoneticPr fontId="4"/>
  </si>
  <si>
    <t>　公共下水道事業は，令和17年度まで面整備をすすめていくため，一時的に使用料収入の増加が見込まれます。
　しかしながら，その後は人口減少に伴う使用料収入の減少や，老朽化した管路・施設の維持管理費の増大が見込まれます。
　以上のことから，経営の健全化は喫緊の課題であると認識し，令和2年度は次の二つの取り組みを行いました。
　一つは，『三次市下水道使用料等検討委員会』を設置し，適正な使用料のあり方についての検討を始めたことです。これは，令和3年度中に意見の取りまとめが行われる予定です。
　もう一つは，企業会計の導入により，長期的な財政指標の算出が容易となったため，それを活用し『三次市下水道事業経営戦略』を改定したことです。
　これらに基づき，経営指標を改善するとともに，持続可能な事業の確立をめざしていきます。</t>
    <rPh sb="10" eb="12">
      <t>レイワ</t>
    </rPh>
    <rPh sb="14" eb="16">
      <t>ネンド</t>
    </rPh>
    <rPh sb="18" eb="19">
      <t>メン</t>
    </rPh>
    <rPh sb="19" eb="21">
      <t>セイビ</t>
    </rPh>
    <rPh sb="31" eb="34">
      <t>イチジテキ</t>
    </rPh>
    <rPh sb="35" eb="38">
      <t>シヨウリョウ</t>
    </rPh>
    <rPh sb="38" eb="40">
      <t>シュウニュウ</t>
    </rPh>
    <rPh sb="41" eb="43">
      <t>ゾウカ</t>
    </rPh>
    <rPh sb="44" eb="46">
      <t>ミコ</t>
    </rPh>
    <rPh sb="62" eb="63">
      <t>ゴ</t>
    </rPh>
    <rPh sb="101" eb="103">
      <t>ミコ</t>
    </rPh>
    <rPh sb="110" eb="112">
      <t>イジョウ</t>
    </rPh>
    <rPh sb="118" eb="120">
      <t>ケイエイ</t>
    </rPh>
    <rPh sb="121" eb="124">
      <t>ケンゼンカ</t>
    </rPh>
    <rPh sb="125" eb="127">
      <t>キッキン</t>
    </rPh>
    <rPh sb="128" eb="130">
      <t>カダイ</t>
    </rPh>
    <rPh sb="134" eb="136">
      <t>ニンシキ</t>
    </rPh>
    <rPh sb="138" eb="140">
      <t>レイワ</t>
    </rPh>
    <rPh sb="141" eb="143">
      <t>ネンド</t>
    </rPh>
    <rPh sb="144" eb="145">
      <t>ツギ</t>
    </rPh>
    <rPh sb="146" eb="147">
      <t>フタ</t>
    </rPh>
    <rPh sb="149" eb="150">
      <t>ト</t>
    </rPh>
    <rPh sb="151" eb="152">
      <t>ク</t>
    </rPh>
    <rPh sb="154" eb="155">
      <t>オコナ</t>
    </rPh>
    <rPh sb="162" eb="163">
      <t>ヒト</t>
    </rPh>
    <rPh sb="218" eb="220">
      <t>レイワ</t>
    </rPh>
    <rPh sb="221" eb="223">
      <t>ネンド</t>
    </rPh>
    <rPh sb="223" eb="224">
      <t>チュウ</t>
    </rPh>
    <rPh sb="225" eb="227">
      <t>イケン</t>
    </rPh>
    <rPh sb="228" eb="229">
      <t>ト</t>
    </rPh>
    <rPh sb="234" eb="235">
      <t>オコナ</t>
    </rPh>
    <rPh sb="238" eb="240">
      <t>ヨテイ</t>
    </rPh>
    <rPh sb="247" eb="248">
      <t>ヒト</t>
    </rPh>
    <rPh sb="286" eb="288">
      <t>カツヨウ</t>
    </rPh>
    <rPh sb="319" eb="320">
      <t>モト</t>
    </rPh>
    <rPh sb="323" eb="325">
      <t>ケイエイ</t>
    </rPh>
    <rPh sb="325" eb="327">
      <t>シヒョウ</t>
    </rPh>
    <rPh sb="328" eb="330">
      <t>カイゼン</t>
    </rPh>
    <rPh sb="337" eb="339">
      <t>ジゾク</t>
    </rPh>
    <rPh sb="339" eb="341">
      <t>カノウ</t>
    </rPh>
    <rPh sb="342" eb="344">
      <t>ジギョウ</t>
    </rPh>
    <rPh sb="345" eb="347">
      <t>カクリツ</t>
    </rPh>
    <phoneticPr fontId="4"/>
  </si>
  <si>
    <t>　公共下水道事業は，経常収支比率が100％を上回っているため，収益性に問題はありませんが，独立採算を原則とする公営企業でありながら，収益の大部分を一般会計からの補助金に依存しているため，健全な経営状況であるとはいえません（使用料収入：266百万円，一般会計補助金：409百万円（基準内：322百万，基準外：87百万））。
　使用料の改定や普及促進活動による接続率の向上，経費の見直し等の取り組みより，経営の健全化を図るとともに，基準外繰入の削減を早急に行わなければなりません。
　流動比率は，全国平均と比べ低い水準にありますが，これは保有する現金預金等の流動資産に比べ，単年度の企業債償還額が大幅に上回ることによるものです。
　しかしながら，現行の財政制度においては，資本費平準化債を活用することが出来るため，単年度の支払に不足が生じることはありません。
　企業債残高対事業規模比率は，全国平均のみならず類似団体平均とも大きくかけ離れた状況です。直ちに解消できるものではありませんが，前述した使用料の改定等の経営の健全化を図るなかで，資本費平準化債の発行を抑制するなどし，改善を図らなければなりません。
　経費回収率や汚水処理原価は，経営の健全化の過程において，改善されていく見通しですし，施設利用率は，令和17年度まで管渠・管路布設工事を予定しているため，上昇する見通しです。
　水洗化率は，面整備の途上であるため直ちに改善するものではありませんが，普及促進活動を積極的に行うことにより，供用開始後の早期接続を図り，全国平均値に近づけなければなりません。</t>
    <rPh sb="365" eb="366">
      <t>ショウ</t>
    </rPh>
    <rPh sb="486" eb="488">
      <t>カイゼン</t>
    </rPh>
    <rPh sb="489" eb="490">
      <t>ハカ</t>
    </rPh>
    <rPh sb="611" eb="613">
      <t>カイゼン</t>
    </rPh>
    <rPh sb="659" eb="661">
      <t>ゼンコク</t>
    </rPh>
    <rPh sb="661" eb="664">
      <t>ヘイキンチ</t>
    </rPh>
    <rPh sb="665" eb="666">
      <t>チカ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</si>
</sst>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15" fillId="0" borderId="6" xfId="0" applyFont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 applyProtection="1">
      <alignment horizontal="left" vertical="top" wrapText="1"/>
      <protection locked="0"/>
    </xf>
    <xf numFmtId="0" fontId="15" fillId="0" borderId="7" xfId="0" applyFont="1" applyBorder="1" applyAlignment="1" applyProtection="1">
      <alignment horizontal="left" vertical="top" wrapText="1"/>
      <protection locked="0"/>
    </xf>
    <xf numFmtId="0" fontId="15" fillId="0" borderId="8" xfId="0" applyFont="1" applyBorder="1" applyAlignment="1" applyProtection="1">
      <alignment horizontal="left" vertical="top" wrapText="1"/>
      <protection locked="0"/>
    </xf>
    <xf numFmtId="0" fontId="15" fillId="0" borderId="1" xfId="0" applyFont="1" applyBorder="1" applyAlignment="1" applyProtection="1">
      <alignment horizontal="left" vertical="top" wrapText="1"/>
      <protection locked="0"/>
    </xf>
    <xf numFmtId="0" fontId="1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.00;&quot;△&quot;#,##0.00">
                  <c:v>0</c:v>
                </c:pt>
                <c:pt idx="4">
                  <c:v>5.38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B7-4B54-B671-FDC6425BF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1920"/>
        <c:axId val="214084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0.15</c:v>
                </c:pt>
                <c:pt idx="4">
                  <c:v>1.65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B7-4B54-B671-FDC6425BF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1920"/>
        <c:axId val="214084224"/>
      </c:lineChart>
      <c:dateAx>
        <c:axId val="2140819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4084224"/>
        <c:crosses val="autoZero"/>
        <c:auto val="1"/>
        <c:lblOffset val="100"/>
        <c:baseTimeUnit val="years"/>
      </c:dateAx>
      <c:valAx>
        <c:axId val="214084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1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49.75</c:v>
                </c:pt>
                <c:pt idx="4">
                  <c:v>50.93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9E-4741-9320-C095D5E21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96320"/>
        <c:axId val="1398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50.94</c:v>
                </c:pt>
                <c:pt idx="4">
                  <c:v>50.53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9E-4741-9320-C095D5E21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96320"/>
        <c:axId val="139898240"/>
      </c:lineChart>
      <c:dateAx>
        <c:axId val="1398963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98240"/>
        <c:crosses val="autoZero"/>
        <c:auto val="1"/>
        <c:lblOffset val="100"/>
        <c:baseTimeUnit val="years"/>
      </c:dateAx>
      <c:valAx>
        <c:axId val="1398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96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81.599999999999994</c:v>
                </c:pt>
                <c:pt idx="4">
                  <c:v>82.35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E6-4069-9187-C4838C6672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208384"/>
        <c:axId val="20221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82.55</c:v>
                </c:pt>
                <c:pt idx="4">
                  <c:v>82.08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E6-4069-9187-C4838C6672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208384"/>
        <c:axId val="202210304"/>
      </c:lineChart>
      <c:dateAx>
        <c:axId val="20220838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2210304"/>
        <c:crosses val="autoZero"/>
        <c:auto val="1"/>
        <c:lblOffset val="100"/>
        <c:baseTimeUnit val="years"/>
      </c:dateAx>
      <c:valAx>
        <c:axId val="20221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22083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109.71</c:v>
                </c:pt>
                <c:pt idx="4">
                  <c:v>100.15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FB-4689-A28A-48193CE3A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880"/>
        <c:axId val="2182990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106.57</c:v>
                </c:pt>
                <c:pt idx="4">
                  <c:v>107.21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FB-4689-A28A-48193CE3A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880"/>
        <c:axId val="218299008"/>
      </c:lineChart>
      <c:dateAx>
        <c:axId val="2176108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8299008"/>
        <c:crosses val="autoZero"/>
        <c:auto val="1"/>
        <c:lblOffset val="100"/>
        <c:baseTimeUnit val="years"/>
      </c:dateAx>
      <c:valAx>
        <c:axId val="2182990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8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3.19</c:v>
                </c:pt>
                <c:pt idx="4">
                  <c:v>6.27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FF-4804-A11F-1DD09AC54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672"/>
        <c:axId val="732305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15.85</c:v>
                </c:pt>
                <c:pt idx="4">
                  <c:v>12.7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FF-4804-A11F-1DD09AC54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672"/>
        <c:axId val="73230592"/>
      </c:lineChart>
      <c:dateAx>
        <c:axId val="732286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30592"/>
        <c:crosses val="autoZero"/>
        <c:auto val="1"/>
        <c:lblOffset val="100"/>
        <c:baseTimeUnit val="years"/>
      </c:dateAx>
      <c:valAx>
        <c:axId val="732305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6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24-4A04-B6DE-F1F6914F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40576"/>
        <c:axId val="73242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4-4A04-B6DE-F1F6914F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40576"/>
        <c:axId val="73242496"/>
      </c:lineChart>
      <c:dateAx>
        <c:axId val="7324057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42496"/>
        <c:crosses val="autoZero"/>
        <c:auto val="1"/>
        <c:lblOffset val="100"/>
        <c:baseTimeUnit val="years"/>
      </c:dateAx>
      <c:valAx>
        <c:axId val="73242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405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データ!$AJ$6:$AN$6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.00;&quot;△&quot;#,##0.00">
                  <c:v>0</c:v>
                </c:pt>
                <c:pt idx="4" formatCode="#,##0.00;&quot;△&quot;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1B-43AF-A390-4DBEF57C6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56320"/>
        <c:axId val="73258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53.44</c:v>
                </c:pt>
                <c:pt idx="4">
                  <c:v>43.71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1B-43AF-A390-4DBEF57C6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56320"/>
        <c:axId val="73258496"/>
      </c:lineChart>
      <c:dateAx>
        <c:axId val="732563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58496"/>
        <c:crosses val="autoZero"/>
        <c:auto val="1"/>
        <c:lblOffset val="100"/>
        <c:baseTimeUnit val="years"/>
      </c:dateAx>
      <c:valAx>
        <c:axId val="73258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563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40.64</c:v>
                </c:pt>
                <c:pt idx="4">
                  <c:v>40.86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EE-4799-BF9B-A1B434517D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8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47.03</c:v>
                </c:pt>
                <c:pt idx="4">
                  <c:v>40.67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EE-4799-BF9B-A1B434517D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8224"/>
      </c:lineChart>
      <c:dateAx>
        <c:axId val="73337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48224"/>
        <c:crosses val="autoZero"/>
        <c:auto val="1"/>
        <c:lblOffset val="100"/>
        <c:baseTimeUnit val="years"/>
      </c:dateAx>
      <c:valAx>
        <c:axId val="73348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2662.19</c:v>
                </c:pt>
                <c:pt idx="4">
                  <c:v>2721.67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AF-480A-ADA6-081175579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6144"/>
        <c:axId val="73368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1001.3</c:v>
                </c:pt>
                <c:pt idx="4">
                  <c:v>1050.51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AF-480A-ADA6-081175579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6144"/>
        <c:axId val="73368320"/>
      </c:lineChart>
      <c:dateAx>
        <c:axId val="733661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68320"/>
        <c:crosses val="autoZero"/>
        <c:auto val="1"/>
        <c:lblOffset val="100"/>
        <c:baseTimeUnit val="years"/>
      </c:dateAx>
      <c:valAx>
        <c:axId val="73368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6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87.13</c:v>
                </c:pt>
                <c:pt idx="4">
                  <c:v>89.2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5B-4248-AE28-3D394A7BF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4432"/>
        <c:axId val="74809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81.88</c:v>
                </c:pt>
                <c:pt idx="4">
                  <c:v>82.65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5B-4248-AE28-3D394A7BF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4432"/>
        <c:axId val="74809728"/>
      </c:lineChart>
      <c:dateAx>
        <c:axId val="733944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4809728"/>
        <c:crosses val="autoZero"/>
        <c:auto val="1"/>
        <c:lblOffset val="100"/>
        <c:baseTimeUnit val="years"/>
      </c:dateAx>
      <c:valAx>
        <c:axId val="74809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44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188.75</c:v>
                </c:pt>
                <c:pt idx="4">
                  <c:v>181.94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0F-4FDC-9C65-9CEA74DA79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63936"/>
        <c:axId val="139874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187.55</c:v>
                </c:pt>
                <c:pt idx="4">
                  <c:v>186.3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80F-4FDC-9C65-9CEA74DA79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63936"/>
        <c:axId val="139874304"/>
      </c:lineChart>
      <c:dateAx>
        <c:axId val="139863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74304"/>
        <c:crosses val="autoZero"/>
        <c:auto val="1"/>
        <c:lblOffset val="100"/>
        <c:baseTimeUnit val="years"/>
      </c:dateAx>
      <c:valAx>
        <c:axId val="139874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63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【106.67】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【3.64】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【67.52】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【705.21】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【95.57】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【59.57】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【134.52】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【98.96】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【36.52】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【5.72】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5"/>
  <sheetViews>
    <sheetView showGridLines="0" tabSelected="1" topLeftCell="W19" zoomScale="115" zoomScaleNormal="115" workbookViewId="0">
      <selection activeCell="BL45" sqref="BL45:BZ46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</row>
    <row r="3" spans="1:78" ht="9.75" customHeight="1" x14ac:dyDescent="0.15">
      <c r="A3" s="2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</row>
    <row r="4" spans="1:78" ht="9.75" customHeight="1" x14ac:dyDescent="0.15">
      <c r="A4" s="2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5" t="str">
        <f>データ!H6</f>
        <v>広島県　三次市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65" t="s">
        <v>1</v>
      </c>
      <c r="C7" s="65"/>
      <c r="D7" s="65"/>
      <c r="E7" s="65"/>
      <c r="F7" s="65"/>
      <c r="G7" s="65"/>
      <c r="H7" s="65"/>
      <c r="I7" s="65" t="s">
        <v>2</v>
      </c>
      <c r="J7" s="65"/>
      <c r="K7" s="65"/>
      <c r="L7" s="65"/>
      <c r="M7" s="65"/>
      <c r="N7" s="65"/>
      <c r="O7" s="65"/>
      <c r="P7" s="65" t="s">
        <v>3</v>
      </c>
      <c r="Q7" s="65"/>
      <c r="R7" s="65"/>
      <c r="S7" s="65"/>
      <c r="T7" s="65"/>
      <c r="U7" s="65"/>
      <c r="V7" s="65"/>
      <c r="W7" s="65" t="s">
        <v>4</v>
      </c>
      <c r="X7" s="65"/>
      <c r="Y7" s="65"/>
      <c r="Z7" s="65"/>
      <c r="AA7" s="65"/>
      <c r="AB7" s="65"/>
      <c r="AC7" s="65"/>
      <c r="AD7" s="65" t="s">
        <v>5</v>
      </c>
      <c r="AE7" s="65"/>
      <c r="AF7" s="65"/>
      <c r="AG7" s="65"/>
      <c r="AH7" s="65"/>
      <c r="AI7" s="65"/>
      <c r="AJ7" s="65"/>
      <c r="AK7" s="3"/>
      <c r="AL7" s="65" t="s">
        <v>6</v>
      </c>
      <c r="AM7" s="65"/>
      <c r="AN7" s="65"/>
      <c r="AO7" s="65"/>
      <c r="AP7" s="65"/>
      <c r="AQ7" s="65"/>
      <c r="AR7" s="65"/>
      <c r="AS7" s="65"/>
      <c r="AT7" s="65" t="s">
        <v>7</v>
      </c>
      <c r="AU7" s="65"/>
      <c r="AV7" s="65"/>
      <c r="AW7" s="65"/>
      <c r="AX7" s="65"/>
      <c r="AY7" s="65"/>
      <c r="AZ7" s="65"/>
      <c r="BA7" s="65"/>
      <c r="BB7" s="65" t="s">
        <v>8</v>
      </c>
      <c r="BC7" s="65"/>
      <c r="BD7" s="65"/>
      <c r="BE7" s="65"/>
      <c r="BF7" s="65"/>
      <c r="BG7" s="65"/>
      <c r="BH7" s="65"/>
      <c r="BI7" s="6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72" t="str">
        <f>データ!I6</f>
        <v>法適用</v>
      </c>
      <c r="C8" s="72"/>
      <c r="D8" s="72"/>
      <c r="E8" s="72"/>
      <c r="F8" s="72"/>
      <c r="G8" s="72"/>
      <c r="H8" s="72"/>
      <c r="I8" s="72" t="str">
        <f>データ!J6</f>
        <v>下水道事業</v>
      </c>
      <c r="J8" s="72"/>
      <c r="K8" s="72"/>
      <c r="L8" s="72"/>
      <c r="M8" s="72"/>
      <c r="N8" s="72"/>
      <c r="O8" s="72"/>
      <c r="P8" s="72" t="str">
        <f>データ!K6</f>
        <v>公共下水道</v>
      </c>
      <c r="Q8" s="72"/>
      <c r="R8" s="72"/>
      <c r="S8" s="72"/>
      <c r="T8" s="72"/>
      <c r="U8" s="72"/>
      <c r="V8" s="72"/>
      <c r="W8" s="72" t="str">
        <f>データ!L6</f>
        <v>Cc2</v>
      </c>
      <c r="X8" s="72"/>
      <c r="Y8" s="72"/>
      <c r="Z8" s="72"/>
      <c r="AA8" s="72"/>
      <c r="AB8" s="72"/>
      <c r="AC8" s="72"/>
      <c r="AD8" s="73" t="str">
        <f>データ!$M$6</f>
        <v>非設置</v>
      </c>
      <c r="AE8" s="73"/>
      <c r="AF8" s="73"/>
      <c r="AG8" s="73"/>
      <c r="AH8" s="73"/>
      <c r="AI8" s="73"/>
      <c r="AJ8" s="73"/>
      <c r="AK8" s="3"/>
      <c r="AL8" s="69">
        <f>データ!S6</f>
        <v>51234</v>
      </c>
      <c r="AM8" s="69"/>
      <c r="AN8" s="69"/>
      <c r="AO8" s="69"/>
      <c r="AP8" s="69"/>
      <c r="AQ8" s="69"/>
      <c r="AR8" s="69"/>
      <c r="AS8" s="69"/>
      <c r="AT8" s="68">
        <f>データ!T6</f>
        <v>778.18</v>
      </c>
      <c r="AU8" s="68"/>
      <c r="AV8" s="68"/>
      <c r="AW8" s="68"/>
      <c r="AX8" s="68"/>
      <c r="AY8" s="68"/>
      <c r="AZ8" s="68"/>
      <c r="BA8" s="68"/>
      <c r="BB8" s="68">
        <f>データ!U6</f>
        <v>65.84</v>
      </c>
      <c r="BC8" s="68"/>
      <c r="BD8" s="68"/>
      <c r="BE8" s="68"/>
      <c r="BF8" s="68"/>
      <c r="BG8" s="68"/>
      <c r="BH8" s="68"/>
      <c r="BI8" s="68"/>
      <c r="BJ8" s="3"/>
      <c r="BK8" s="3"/>
      <c r="BL8" s="70" t="s">
        <v>10</v>
      </c>
      <c r="BM8" s="71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65" t="s">
        <v>12</v>
      </c>
      <c r="C9" s="65"/>
      <c r="D9" s="65"/>
      <c r="E9" s="65"/>
      <c r="F9" s="65"/>
      <c r="G9" s="65"/>
      <c r="H9" s="65"/>
      <c r="I9" s="65" t="s">
        <v>13</v>
      </c>
      <c r="J9" s="65"/>
      <c r="K9" s="65"/>
      <c r="L9" s="65"/>
      <c r="M9" s="65"/>
      <c r="N9" s="65"/>
      <c r="O9" s="65"/>
      <c r="P9" s="65" t="s">
        <v>14</v>
      </c>
      <c r="Q9" s="65"/>
      <c r="R9" s="65"/>
      <c r="S9" s="65"/>
      <c r="T9" s="65"/>
      <c r="U9" s="65"/>
      <c r="V9" s="65"/>
      <c r="W9" s="65" t="s">
        <v>15</v>
      </c>
      <c r="X9" s="65"/>
      <c r="Y9" s="65"/>
      <c r="Z9" s="65"/>
      <c r="AA9" s="65"/>
      <c r="AB9" s="65"/>
      <c r="AC9" s="65"/>
      <c r="AD9" s="65" t="s">
        <v>16</v>
      </c>
      <c r="AE9" s="65"/>
      <c r="AF9" s="65"/>
      <c r="AG9" s="65"/>
      <c r="AH9" s="65"/>
      <c r="AI9" s="65"/>
      <c r="AJ9" s="65"/>
      <c r="AK9" s="3"/>
      <c r="AL9" s="65" t="s">
        <v>17</v>
      </c>
      <c r="AM9" s="65"/>
      <c r="AN9" s="65"/>
      <c r="AO9" s="65"/>
      <c r="AP9" s="65"/>
      <c r="AQ9" s="65"/>
      <c r="AR9" s="65"/>
      <c r="AS9" s="65"/>
      <c r="AT9" s="65" t="s">
        <v>18</v>
      </c>
      <c r="AU9" s="65"/>
      <c r="AV9" s="65"/>
      <c r="AW9" s="65"/>
      <c r="AX9" s="65"/>
      <c r="AY9" s="65"/>
      <c r="AZ9" s="65"/>
      <c r="BA9" s="65"/>
      <c r="BB9" s="65" t="s">
        <v>19</v>
      </c>
      <c r="BC9" s="65"/>
      <c r="BD9" s="65"/>
      <c r="BE9" s="65"/>
      <c r="BF9" s="65"/>
      <c r="BG9" s="65"/>
      <c r="BH9" s="65"/>
      <c r="BI9" s="65"/>
      <c r="BJ9" s="3"/>
      <c r="BK9" s="3"/>
      <c r="BL9" s="66" t="s">
        <v>20</v>
      </c>
      <c r="BM9" s="67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68" t="str">
        <f>データ!N6</f>
        <v>-</v>
      </c>
      <c r="C10" s="68"/>
      <c r="D10" s="68"/>
      <c r="E10" s="68"/>
      <c r="F10" s="68"/>
      <c r="G10" s="68"/>
      <c r="H10" s="68"/>
      <c r="I10" s="68">
        <f>データ!O6</f>
        <v>63.49</v>
      </c>
      <c r="J10" s="68"/>
      <c r="K10" s="68"/>
      <c r="L10" s="68"/>
      <c r="M10" s="68"/>
      <c r="N10" s="68"/>
      <c r="O10" s="68"/>
      <c r="P10" s="68">
        <f>データ!P6</f>
        <v>32.79</v>
      </c>
      <c r="Q10" s="68"/>
      <c r="R10" s="68"/>
      <c r="S10" s="68"/>
      <c r="T10" s="68"/>
      <c r="U10" s="68"/>
      <c r="V10" s="68"/>
      <c r="W10" s="68">
        <f>データ!Q6</f>
        <v>97.55</v>
      </c>
      <c r="X10" s="68"/>
      <c r="Y10" s="68"/>
      <c r="Z10" s="68"/>
      <c r="AA10" s="68"/>
      <c r="AB10" s="68"/>
      <c r="AC10" s="68"/>
      <c r="AD10" s="69">
        <f>データ!R6</f>
        <v>2992</v>
      </c>
      <c r="AE10" s="69"/>
      <c r="AF10" s="69"/>
      <c r="AG10" s="69"/>
      <c r="AH10" s="69"/>
      <c r="AI10" s="69"/>
      <c r="AJ10" s="69"/>
      <c r="AK10" s="2"/>
      <c r="AL10" s="69">
        <f>データ!V6</f>
        <v>16673</v>
      </c>
      <c r="AM10" s="69"/>
      <c r="AN10" s="69"/>
      <c r="AO10" s="69"/>
      <c r="AP10" s="69"/>
      <c r="AQ10" s="69"/>
      <c r="AR10" s="69"/>
      <c r="AS10" s="69"/>
      <c r="AT10" s="68">
        <f>データ!W6</f>
        <v>5.38</v>
      </c>
      <c r="AU10" s="68"/>
      <c r="AV10" s="68"/>
      <c r="AW10" s="68"/>
      <c r="AX10" s="68"/>
      <c r="AY10" s="68"/>
      <c r="AZ10" s="68"/>
      <c r="BA10" s="68"/>
      <c r="BB10" s="68">
        <f>データ!X6</f>
        <v>3099.07</v>
      </c>
      <c r="BC10" s="68"/>
      <c r="BD10" s="68"/>
      <c r="BE10" s="68"/>
      <c r="BF10" s="68"/>
      <c r="BG10" s="68"/>
      <c r="BH10" s="68"/>
      <c r="BI10" s="68"/>
      <c r="BJ10" s="2"/>
      <c r="BK10" s="2"/>
      <c r="BL10" s="58" t="s">
        <v>22</v>
      </c>
      <c r="BM10" s="59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0" t="s">
        <v>24</v>
      </c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</row>
    <row r="14" spans="1:78" ht="13.5" customHeight="1" x14ac:dyDescent="0.15">
      <c r="A14" s="2"/>
      <c r="B14" s="62" t="s">
        <v>25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4"/>
      <c r="BK14" s="2"/>
      <c r="BL14" s="52" t="s">
        <v>26</v>
      </c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4"/>
    </row>
    <row r="15" spans="1:78" ht="13.5" customHeight="1" x14ac:dyDescent="0.15">
      <c r="A15" s="2"/>
      <c r="B15" s="49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1"/>
      <c r="BK15" s="2"/>
      <c r="BL15" s="55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7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3" t="s">
        <v>116</v>
      </c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5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3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5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3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5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3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5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3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5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3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5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3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5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3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5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3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5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3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5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3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5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3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5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3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5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3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5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3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5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3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5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3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5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3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5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43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5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43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5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3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5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3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5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3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5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3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5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3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5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3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5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3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5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3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5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6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8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2" t="s">
        <v>27</v>
      </c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4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5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7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3" t="s">
        <v>114</v>
      </c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5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3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5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3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5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3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5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3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5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3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5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3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5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3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5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3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5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43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5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43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5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43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5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3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5"/>
    </row>
    <row r="60" spans="1:78" ht="13.5" customHeight="1" x14ac:dyDescent="0.15">
      <c r="A60" s="2"/>
      <c r="B60" s="49" t="s">
        <v>28</v>
      </c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1"/>
      <c r="BK60" s="2"/>
      <c r="BL60" s="43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5"/>
    </row>
    <row r="61" spans="1:78" ht="13.5" customHeight="1" x14ac:dyDescent="0.15">
      <c r="A61" s="2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1"/>
      <c r="BK61" s="2"/>
      <c r="BL61" s="43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5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3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5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6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8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2" t="s">
        <v>29</v>
      </c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4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5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7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3" t="s">
        <v>115</v>
      </c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5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3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5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3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5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3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5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3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5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3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5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3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5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3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5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3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5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3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5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3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5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3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5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3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5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43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5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43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5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43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5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46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8"/>
    </row>
    <row r="83" spans="1:78" x14ac:dyDescent="0.15">
      <c r="C83" s="2" t="s">
        <v>30</v>
      </c>
    </row>
    <row r="84" spans="1:78" hidden="1" x14ac:dyDescent="0.15">
      <c r="B84" s="26" t="s">
        <v>31</v>
      </c>
      <c r="C84" s="26"/>
      <c r="D84" s="26"/>
      <c r="E84" s="26" t="s">
        <v>32</v>
      </c>
      <c r="F84" s="26" t="s">
        <v>33</v>
      </c>
      <c r="G84" s="26" t="s">
        <v>34</v>
      </c>
      <c r="H84" s="26" t="s">
        <v>35</v>
      </c>
      <c r="I84" s="26" t="s">
        <v>36</v>
      </c>
      <c r="J84" s="26" t="s">
        <v>37</v>
      </c>
      <c r="K84" s="26" t="s">
        <v>38</v>
      </c>
      <c r="L84" s="26" t="s">
        <v>39</v>
      </c>
      <c r="M84" s="26" t="s">
        <v>40</v>
      </c>
      <c r="N84" s="26" t="s">
        <v>41</v>
      </c>
      <c r="O84" s="26" t="s">
        <v>42</v>
      </c>
    </row>
    <row r="85" spans="1:78" hidden="1" x14ac:dyDescent="0.15">
      <c r="B85" s="26"/>
      <c r="C85" s="26"/>
      <c r="D85" s="26"/>
      <c r="E85" s="26" t="str">
        <f>データ!AI6</f>
        <v>【106.67】</v>
      </c>
      <c r="F85" s="26" t="str">
        <f>データ!AT6</f>
        <v>【3.64】</v>
      </c>
      <c r="G85" s="26" t="str">
        <f>データ!BE6</f>
        <v>【67.52】</v>
      </c>
      <c r="H85" s="26" t="str">
        <f>データ!BP6</f>
        <v>【705.21】</v>
      </c>
      <c r="I85" s="26" t="str">
        <f>データ!CA6</f>
        <v>【98.96】</v>
      </c>
      <c r="J85" s="26" t="str">
        <f>データ!CL6</f>
        <v>【134.52】</v>
      </c>
      <c r="K85" s="26" t="str">
        <f>データ!CW6</f>
        <v>【59.57】</v>
      </c>
      <c r="L85" s="26" t="str">
        <f>データ!DH6</f>
        <v>【95.57】</v>
      </c>
      <c r="M85" s="26" t="str">
        <f>データ!DS6</f>
        <v>【36.52】</v>
      </c>
      <c r="N85" s="26" t="str">
        <f>データ!ED6</f>
        <v>【5.72】</v>
      </c>
      <c r="O85" s="26" t="str">
        <f>データ!EO6</f>
        <v>【0.30】</v>
      </c>
    </row>
  </sheetData>
  <sheetProtection algorithmName="SHA-512" hashValue="0tdNsxRH2FspGkHZG3/QOWloqJFLTe1WWtM7/5uUxp5br8PAuwMAieTnIdYWpJ28hrlg+wRR/QuWbTH31GVbHQ==" saltValue="eIzksQCrn3lcRNMKO6V5GA==" spinCount="100000" sheet="1" objects="1" scenarios="1" formatCells="0" formatColumns="0" formatRows="0"/>
  <mergeCells count="46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8" x14ac:dyDescent="0.15">
      <c r="A2" s="28" t="s">
        <v>44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8" x14ac:dyDescent="0.15">
      <c r="A3" s="28" t="s">
        <v>45</v>
      </c>
      <c r="B3" s="29" t="s">
        <v>46</v>
      </c>
      <c r="C3" s="29" t="s">
        <v>47</v>
      </c>
      <c r="D3" s="29" t="s">
        <v>48</v>
      </c>
      <c r="E3" s="29" t="s">
        <v>49</v>
      </c>
      <c r="F3" s="29" t="s">
        <v>50</v>
      </c>
      <c r="G3" s="29" t="s">
        <v>51</v>
      </c>
      <c r="H3" s="77" t="s">
        <v>52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53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54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8" x14ac:dyDescent="0.15">
      <c r="A4" s="28" t="s">
        <v>55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56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57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58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59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60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61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62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63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64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65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66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8" x14ac:dyDescent="0.15">
      <c r="A5" s="28" t="s">
        <v>67</v>
      </c>
      <c r="B5" s="31"/>
      <c r="C5" s="31"/>
      <c r="D5" s="31"/>
      <c r="E5" s="31"/>
      <c r="F5" s="31"/>
      <c r="G5" s="31"/>
      <c r="H5" s="32" t="s">
        <v>68</v>
      </c>
      <c r="I5" s="32" t="s">
        <v>69</v>
      </c>
      <c r="J5" s="32" t="s">
        <v>70</v>
      </c>
      <c r="K5" s="32" t="s">
        <v>71</v>
      </c>
      <c r="L5" s="32" t="s">
        <v>72</v>
      </c>
      <c r="M5" s="32" t="s">
        <v>5</v>
      </c>
      <c r="N5" s="32" t="s">
        <v>73</v>
      </c>
      <c r="O5" s="32" t="s">
        <v>74</v>
      </c>
      <c r="P5" s="32" t="s">
        <v>75</v>
      </c>
      <c r="Q5" s="32" t="s">
        <v>76</v>
      </c>
      <c r="R5" s="32" t="s">
        <v>77</v>
      </c>
      <c r="S5" s="32" t="s">
        <v>78</v>
      </c>
      <c r="T5" s="32" t="s">
        <v>79</v>
      </c>
      <c r="U5" s="32" t="s">
        <v>80</v>
      </c>
      <c r="V5" s="32" t="s">
        <v>81</v>
      </c>
      <c r="W5" s="32" t="s">
        <v>82</v>
      </c>
      <c r="X5" s="32" t="s">
        <v>83</v>
      </c>
      <c r="Y5" s="32" t="s">
        <v>84</v>
      </c>
      <c r="Z5" s="32" t="s">
        <v>85</v>
      </c>
      <c r="AA5" s="32" t="s">
        <v>86</v>
      </c>
      <c r="AB5" s="32" t="s">
        <v>87</v>
      </c>
      <c r="AC5" s="32" t="s">
        <v>88</v>
      </c>
      <c r="AD5" s="32" t="s">
        <v>89</v>
      </c>
      <c r="AE5" s="32" t="s">
        <v>90</v>
      </c>
      <c r="AF5" s="32" t="s">
        <v>91</v>
      </c>
      <c r="AG5" s="32" t="s">
        <v>92</v>
      </c>
      <c r="AH5" s="32" t="s">
        <v>93</v>
      </c>
      <c r="AI5" s="32" t="s">
        <v>31</v>
      </c>
      <c r="AJ5" s="32" t="s">
        <v>84</v>
      </c>
      <c r="AK5" s="32" t="s">
        <v>85</v>
      </c>
      <c r="AL5" s="32" t="s">
        <v>86</v>
      </c>
      <c r="AM5" s="32" t="s">
        <v>87</v>
      </c>
      <c r="AN5" s="32" t="s">
        <v>88</v>
      </c>
      <c r="AO5" s="32" t="s">
        <v>89</v>
      </c>
      <c r="AP5" s="32" t="s">
        <v>90</v>
      </c>
      <c r="AQ5" s="32" t="s">
        <v>91</v>
      </c>
      <c r="AR5" s="32" t="s">
        <v>92</v>
      </c>
      <c r="AS5" s="32" t="s">
        <v>93</v>
      </c>
      <c r="AT5" s="32" t="s">
        <v>94</v>
      </c>
      <c r="AU5" s="32" t="s">
        <v>84</v>
      </c>
      <c r="AV5" s="32" t="s">
        <v>85</v>
      </c>
      <c r="AW5" s="32" t="s">
        <v>86</v>
      </c>
      <c r="AX5" s="32" t="s">
        <v>87</v>
      </c>
      <c r="AY5" s="32" t="s">
        <v>88</v>
      </c>
      <c r="AZ5" s="32" t="s">
        <v>89</v>
      </c>
      <c r="BA5" s="32" t="s">
        <v>90</v>
      </c>
      <c r="BB5" s="32" t="s">
        <v>91</v>
      </c>
      <c r="BC5" s="32" t="s">
        <v>92</v>
      </c>
      <c r="BD5" s="32" t="s">
        <v>93</v>
      </c>
      <c r="BE5" s="32" t="s">
        <v>94</v>
      </c>
      <c r="BF5" s="32" t="s">
        <v>84</v>
      </c>
      <c r="BG5" s="32" t="s">
        <v>85</v>
      </c>
      <c r="BH5" s="32" t="s">
        <v>86</v>
      </c>
      <c r="BI5" s="32" t="s">
        <v>87</v>
      </c>
      <c r="BJ5" s="32" t="s">
        <v>88</v>
      </c>
      <c r="BK5" s="32" t="s">
        <v>89</v>
      </c>
      <c r="BL5" s="32" t="s">
        <v>90</v>
      </c>
      <c r="BM5" s="32" t="s">
        <v>91</v>
      </c>
      <c r="BN5" s="32" t="s">
        <v>92</v>
      </c>
      <c r="BO5" s="32" t="s">
        <v>93</v>
      </c>
      <c r="BP5" s="32" t="s">
        <v>94</v>
      </c>
      <c r="BQ5" s="32" t="s">
        <v>84</v>
      </c>
      <c r="BR5" s="32" t="s">
        <v>85</v>
      </c>
      <c r="BS5" s="32" t="s">
        <v>86</v>
      </c>
      <c r="BT5" s="32" t="s">
        <v>87</v>
      </c>
      <c r="BU5" s="32" t="s">
        <v>88</v>
      </c>
      <c r="BV5" s="32" t="s">
        <v>89</v>
      </c>
      <c r="BW5" s="32" t="s">
        <v>90</v>
      </c>
      <c r="BX5" s="32" t="s">
        <v>91</v>
      </c>
      <c r="BY5" s="32" t="s">
        <v>92</v>
      </c>
      <c r="BZ5" s="32" t="s">
        <v>93</v>
      </c>
      <c r="CA5" s="32" t="s">
        <v>94</v>
      </c>
      <c r="CB5" s="32" t="s">
        <v>84</v>
      </c>
      <c r="CC5" s="32" t="s">
        <v>85</v>
      </c>
      <c r="CD5" s="32" t="s">
        <v>86</v>
      </c>
      <c r="CE5" s="32" t="s">
        <v>87</v>
      </c>
      <c r="CF5" s="32" t="s">
        <v>88</v>
      </c>
      <c r="CG5" s="32" t="s">
        <v>89</v>
      </c>
      <c r="CH5" s="32" t="s">
        <v>90</v>
      </c>
      <c r="CI5" s="32" t="s">
        <v>91</v>
      </c>
      <c r="CJ5" s="32" t="s">
        <v>92</v>
      </c>
      <c r="CK5" s="32" t="s">
        <v>93</v>
      </c>
      <c r="CL5" s="32" t="s">
        <v>94</v>
      </c>
      <c r="CM5" s="32" t="s">
        <v>84</v>
      </c>
      <c r="CN5" s="32" t="s">
        <v>85</v>
      </c>
      <c r="CO5" s="32" t="s">
        <v>86</v>
      </c>
      <c r="CP5" s="32" t="s">
        <v>87</v>
      </c>
      <c r="CQ5" s="32" t="s">
        <v>88</v>
      </c>
      <c r="CR5" s="32" t="s">
        <v>89</v>
      </c>
      <c r="CS5" s="32" t="s">
        <v>90</v>
      </c>
      <c r="CT5" s="32" t="s">
        <v>91</v>
      </c>
      <c r="CU5" s="32" t="s">
        <v>92</v>
      </c>
      <c r="CV5" s="32" t="s">
        <v>93</v>
      </c>
      <c r="CW5" s="32" t="s">
        <v>94</v>
      </c>
      <c r="CX5" s="32" t="s">
        <v>84</v>
      </c>
      <c r="CY5" s="32" t="s">
        <v>85</v>
      </c>
      <c r="CZ5" s="32" t="s">
        <v>86</v>
      </c>
      <c r="DA5" s="32" t="s">
        <v>87</v>
      </c>
      <c r="DB5" s="32" t="s">
        <v>88</v>
      </c>
      <c r="DC5" s="32" t="s">
        <v>89</v>
      </c>
      <c r="DD5" s="32" t="s">
        <v>90</v>
      </c>
      <c r="DE5" s="32" t="s">
        <v>91</v>
      </c>
      <c r="DF5" s="32" t="s">
        <v>92</v>
      </c>
      <c r="DG5" s="32" t="s">
        <v>93</v>
      </c>
      <c r="DH5" s="32" t="s">
        <v>94</v>
      </c>
      <c r="DI5" s="32" t="s">
        <v>84</v>
      </c>
      <c r="DJ5" s="32" t="s">
        <v>85</v>
      </c>
      <c r="DK5" s="32" t="s">
        <v>86</v>
      </c>
      <c r="DL5" s="32" t="s">
        <v>87</v>
      </c>
      <c r="DM5" s="32" t="s">
        <v>88</v>
      </c>
      <c r="DN5" s="32" t="s">
        <v>89</v>
      </c>
      <c r="DO5" s="32" t="s">
        <v>90</v>
      </c>
      <c r="DP5" s="32" t="s">
        <v>91</v>
      </c>
      <c r="DQ5" s="32" t="s">
        <v>92</v>
      </c>
      <c r="DR5" s="32" t="s">
        <v>93</v>
      </c>
      <c r="DS5" s="32" t="s">
        <v>94</v>
      </c>
      <c r="DT5" s="32" t="s">
        <v>84</v>
      </c>
      <c r="DU5" s="32" t="s">
        <v>85</v>
      </c>
      <c r="DV5" s="32" t="s">
        <v>86</v>
      </c>
      <c r="DW5" s="32" t="s">
        <v>87</v>
      </c>
      <c r="DX5" s="32" t="s">
        <v>88</v>
      </c>
      <c r="DY5" s="32" t="s">
        <v>89</v>
      </c>
      <c r="DZ5" s="32" t="s">
        <v>90</v>
      </c>
      <c r="EA5" s="32" t="s">
        <v>91</v>
      </c>
      <c r="EB5" s="32" t="s">
        <v>92</v>
      </c>
      <c r="EC5" s="32" t="s">
        <v>93</v>
      </c>
      <c r="ED5" s="32" t="s">
        <v>94</v>
      </c>
      <c r="EE5" s="32" t="s">
        <v>84</v>
      </c>
      <c r="EF5" s="32" t="s">
        <v>85</v>
      </c>
      <c r="EG5" s="32" t="s">
        <v>86</v>
      </c>
      <c r="EH5" s="32" t="s">
        <v>87</v>
      </c>
      <c r="EI5" s="32" t="s">
        <v>88</v>
      </c>
      <c r="EJ5" s="32" t="s">
        <v>89</v>
      </c>
      <c r="EK5" s="32" t="s">
        <v>90</v>
      </c>
      <c r="EL5" s="32" t="s">
        <v>91</v>
      </c>
      <c r="EM5" s="32" t="s">
        <v>92</v>
      </c>
      <c r="EN5" s="32" t="s">
        <v>93</v>
      </c>
      <c r="EO5" s="32" t="s">
        <v>94</v>
      </c>
    </row>
    <row r="6" spans="1:148" s="36" customFormat="1" x14ac:dyDescent="0.15">
      <c r="A6" s="28" t="s">
        <v>95</v>
      </c>
      <c r="B6" s="33">
        <f>B7</f>
        <v>2020</v>
      </c>
      <c r="C6" s="33">
        <f t="shared" ref="C6:X6" si="3">C7</f>
        <v>342092</v>
      </c>
      <c r="D6" s="33">
        <f t="shared" si="3"/>
        <v>46</v>
      </c>
      <c r="E6" s="33">
        <f t="shared" si="3"/>
        <v>17</v>
      </c>
      <c r="F6" s="33">
        <f t="shared" si="3"/>
        <v>1</v>
      </c>
      <c r="G6" s="33">
        <f t="shared" si="3"/>
        <v>0</v>
      </c>
      <c r="H6" s="33" t="str">
        <f t="shared" si="3"/>
        <v>広島県　三次市</v>
      </c>
      <c r="I6" s="33" t="str">
        <f t="shared" si="3"/>
        <v>法適用</v>
      </c>
      <c r="J6" s="33" t="str">
        <f t="shared" si="3"/>
        <v>下水道事業</v>
      </c>
      <c r="K6" s="33" t="str">
        <f t="shared" si="3"/>
        <v>公共下水道</v>
      </c>
      <c r="L6" s="33" t="str">
        <f t="shared" si="3"/>
        <v>Cc2</v>
      </c>
      <c r="M6" s="33" t="str">
        <f t="shared" si="3"/>
        <v>非設置</v>
      </c>
      <c r="N6" s="34" t="str">
        <f t="shared" si="3"/>
        <v>-</v>
      </c>
      <c r="O6" s="34">
        <f t="shared" si="3"/>
        <v>63.49</v>
      </c>
      <c r="P6" s="34">
        <f t="shared" si="3"/>
        <v>32.79</v>
      </c>
      <c r="Q6" s="34">
        <f t="shared" si="3"/>
        <v>97.55</v>
      </c>
      <c r="R6" s="34">
        <f t="shared" si="3"/>
        <v>2992</v>
      </c>
      <c r="S6" s="34">
        <f t="shared" si="3"/>
        <v>51234</v>
      </c>
      <c r="T6" s="34">
        <f t="shared" si="3"/>
        <v>778.18</v>
      </c>
      <c r="U6" s="34">
        <f t="shared" si="3"/>
        <v>65.84</v>
      </c>
      <c r="V6" s="34">
        <f t="shared" si="3"/>
        <v>16673</v>
      </c>
      <c r="W6" s="34">
        <f t="shared" si="3"/>
        <v>5.38</v>
      </c>
      <c r="X6" s="34">
        <f t="shared" si="3"/>
        <v>3099.07</v>
      </c>
      <c r="Y6" s="35" t="str">
        <f>IF(Y7="",NA(),Y7)</f>
        <v>-</v>
      </c>
      <c r="Z6" s="35" t="str">
        <f t="shared" ref="Z6:AH6" si="4">IF(Z7="",NA(),Z7)</f>
        <v>-</v>
      </c>
      <c r="AA6" s="35" t="str">
        <f t="shared" si="4"/>
        <v>-</v>
      </c>
      <c r="AB6" s="35">
        <f t="shared" si="4"/>
        <v>109.71</v>
      </c>
      <c r="AC6" s="35">
        <f t="shared" si="4"/>
        <v>100.15</v>
      </c>
      <c r="AD6" s="35" t="str">
        <f t="shared" si="4"/>
        <v>-</v>
      </c>
      <c r="AE6" s="35" t="str">
        <f t="shared" si="4"/>
        <v>-</v>
      </c>
      <c r="AF6" s="35" t="str">
        <f t="shared" si="4"/>
        <v>-</v>
      </c>
      <c r="AG6" s="35">
        <f t="shared" si="4"/>
        <v>106.57</v>
      </c>
      <c r="AH6" s="35">
        <f t="shared" si="4"/>
        <v>107.21</v>
      </c>
      <c r="AI6" s="34" t="str">
        <f>IF(AI7="","",IF(AI7="-","【-】","【"&amp;SUBSTITUTE(TEXT(AI7,"#,##0.00"),"-","△")&amp;"】"))</f>
        <v>【106.67】</v>
      </c>
      <c r="AJ6" s="35" t="str">
        <f>IF(AJ7="",NA(),AJ7)</f>
        <v>-</v>
      </c>
      <c r="AK6" s="35" t="str">
        <f t="shared" ref="AK6:AS6" si="5">IF(AK7="",NA(),AK7)</f>
        <v>-</v>
      </c>
      <c r="AL6" s="35" t="str">
        <f t="shared" si="5"/>
        <v>-</v>
      </c>
      <c r="AM6" s="34">
        <f t="shared" si="5"/>
        <v>0</v>
      </c>
      <c r="AN6" s="34">
        <f t="shared" si="5"/>
        <v>0</v>
      </c>
      <c r="AO6" s="35" t="str">
        <f t="shared" si="5"/>
        <v>-</v>
      </c>
      <c r="AP6" s="35" t="str">
        <f t="shared" si="5"/>
        <v>-</v>
      </c>
      <c r="AQ6" s="35" t="str">
        <f t="shared" si="5"/>
        <v>-</v>
      </c>
      <c r="AR6" s="35">
        <f t="shared" si="5"/>
        <v>53.44</v>
      </c>
      <c r="AS6" s="35">
        <f t="shared" si="5"/>
        <v>43.71</v>
      </c>
      <c r="AT6" s="34" t="str">
        <f>IF(AT7="","",IF(AT7="-","【-】","【"&amp;SUBSTITUTE(TEXT(AT7,"#,##0.00"),"-","△")&amp;"】"))</f>
        <v>【3.64】</v>
      </c>
      <c r="AU6" s="35" t="str">
        <f>IF(AU7="",NA(),AU7)</f>
        <v>-</v>
      </c>
      <c r="AV6" s="35" t="str">
        <f t="shared" ref="AV6:BD6" si="6">IF(AV7="",NA(),AV7)</f>
        <v>-</v>
      </c>
      <c r="AW6" s="35" t="str">
        <f t="shared" si="6"/>
        <v>-</v>
      </c>
      <c r="AX6" s="35">
        <f t="shared" si="6"/>
        <v>40.64</v>
      </c>
      <c r="AY6" s="35">
        <f t="shared" si="6"/>
        <v>40.86</v>
      </c>
      <c r="AZ6" s="35" t="str">
        <f t="shared" si="6"/>
        <v>-</v>
      </c>
      <c r="BA6" s="35" t="str">
        <f t="shared" si="6"/>
        <v>-</v>
      </c>
      <c r="BB6" s="35" t="str">
        <f t="shared" si="6"/>
        <v>-</v>
      </c>
      <c r="BC6" s="35">
        <f t="shared" si="6"/>
        <v>47.03</v>
      </c>
      <c r="BD6" s="35">
        <f t="shared" si="6"/>
        <v>40.67</v>
      </c>
      <c r="BE6" s="34" t="str">
        <f>IF(BE7="","",IF(BE7="-","【-】","【"&amp;SUBSTITUTE(TEXT(BE7,"#,##0.00"),"-","△")&amp;"】"))</f>
        <v>【67.52】</v>
      </c>
      <c r="BF6" s="35" t="str">
        <f>IF(BF7="",NA(),BF7)</f>
        <v>-</v>
      </c>
      <c r="BG6" s="35" t="str">
        <f t="shared" ref="BG6:BO6" si="7">IF(BG7="",NA(),BG7)</f>
        <v>-</v>
      </c>
      <c r="BH6" s="35" t="str">
        <f t="shared" si="7"/>
        <v>-</v>
      </c>
      <c r="BI6" s="35">
        <f t="shared" si="7"/>
        <v>2662.19</v>
      </c>
      <c r="BJ6" s="35">
        <f t="shared" si="7"/>
        <v>2721.67</v>
      </c>
      <c r="BK6" s="35" t="str">
        <f t="shared" si="7"/>
        <v>-</v>
      </c>
      <c r="BL6" s="35" t="str">
        <f t="shared" si="7"/>
        <v>-</v>
      </c>
      <c r="BM6" s="35" t="str">
        <f t="shared" si="7"/>
        <v>-</v>
      </c>
      <c r="BN6" s="35">
        <f t="shared" si="7"/>
        <v>1001.3</v>
      </c>
      <c r="BO6" s="35">
        <f t="shared" si="7"/>
        <v>1050.51</v>
      </c>
      <c r="BP6" s="34" t="str">
        <f>IF(BP7="","",IF(BP7="-","【-】","【"&amp;SUBSTITUTE(TEXT(BP7,"#,##0.00"),"-","△")&amp;"】"))</f>
        <v>【705.21】</v>
      </c>
      <c r="BQ6" s="35" t="str">
        <f>IF(BQ7="",NA(),BQ7)</f>
        <v>-</v>
      </c>
      <c r="BR6" s="35" t="str">
        <f t="shared" ref="BR6:BZ6" si="8">IF(BR7="",NA(),BR7)</f>
        <v>-</v>
      </c>
      <c r="BS6" s="35" t="str">
        <f t="shared" si="8"/>
        <v>-</v>
      </c>
      <c r="BT6" s="35">
        <f t="shared" si="8"/>
        <v>87.13</v>
      </c>
      <c r="BU6" s="35">
        <f t="shared" si="8"/>
        <v>89.2</v>
      </c>
      <c r="BV6" s="35" t="str">
        <f t="shared" si="8"/>
        <v>-</v>
      </c>
      <c r="BW6" s="35" t="str">
        <f t="shared" si="8"/>
        <v>-</v>
      </c>
      <c r="BX6" s="35" t="str">
        <f t="shared" si="8"/>
        <v>-</v>
      </c>
      <c r="BY6" s="35">
        <f t="shared" si="8"/>
        <v>81.88</v>
      </c>
      <c r="BZ6" s="35">
        <f t="shared" si="8"/>
        <v>82.65</v>
      </c>
      <c r="CA6" s="34" t="str">
        <f>IF(CA7="","",IF(CA7="-","【-】","【"&amp;SUBSTITUTE(TEXT(CA7,"#,##0.00"),"-","△")&amp;"】"))</f>
        <v>【98.96】</v>
      </c>
      <c r="CB6" s="35" t="str">
        <f>IF(CB7="",NA(),CB7)</f>
        <v>-</v>
      </c>
      <c r="CC6" s="35" t="str">
        <f t="shared" ref="CC6:CK6" si="9">IF(CC7="",NA(),CC7)</f>
        <v>-</v>
      </c>
      <c r="CD6" s="35" t="str">
        <f t="shared" si="9"/>
        <v>-</v>
      </c>
      <c r="CE6" s="35">
        <f t="shared" si="9"/>
        <v>188.75</v>
      </c>
      <c r="CF6" s="35">
        <f t="shared" si="9"/>
        <v>181.94</v>
      </c>
      <c r="CG6" s="35" t="str">
        <f t="shared" si="9"/>
        <v>-</v>
      </c>
      <c r="CH6" s="35" t="str">
        <f t="shared" si="9"/>
        <v>-</v>
      </c>
      <c r="CI6" s="35" t="str">
        <f t="shared" si="9"/>
        <v>-</v>
      </c>
      <c r="CJ6" s="35">
        <f t="shared" si="9"/>
        <v>187.55</v>
      </c>
      <c r="CK6" s="35">
        <f t="shared" si="9"/>
        <v>186.3</v>
      </c>
      <c r="CL6" s="34" t="str">
        <f>IF(CL7="","",IF(CL7="-","【-】","【"&amp;SUBSTITUTE(TEXT(CL7,"#,##0.00"),"-","△")&amp;"】"))</f>
        <v>【134.52】</v>
      </c>
      <c r="CM6" s="35" t="str">
        <f>IF(CM7="",NA(),CM7)</f>
        <v>-</v>
      </c>
      <c r="CN6" s="35" t="str">
        <f t="shared" ref="CN6:CV6" si="10">IF(CN7="",NA(),CN7)</f>
        <v>-</v>
      </c>
      <c r="CO6" s="35" t="str">
        <f t="shared" si="10"/>
        <v>-</v>
      </c>
      <c r="CP6" s="35">
        <f t="shared" si="10"/>
        <v>49.75</v>
      </c>
      <c r="CQ6" s="35">
        <f t="shared" si="10"/>
        <v>50.93</v>
      </c>
      <c r="CR6" s="35" t="str">
        <f t="shared" si="10"/>
        <v>-</v>
      </c>
      <c r="CS6" s="35" t="str">
        <f t="shared" si="10"/>
        <v>-</v>
      </c>
      <c r="CT6" s="35" t="str">
        <f t="shared" si="10"/>
        <v>-</v>
      </c>
      <c r="CU6" s="35">
        <f t="shared" si="10"/>
        <v>50.94</v>
      </c>
      <c r="CV6" s="35">
        <f t="shared" si="10"/>
        <v>50.53</v>
      </c>
      <c r="CW6" s="34" t="str">
        <f>IF(CW7="","",IF(CW7="-","【-】","【"&amp;SUBSTITUTE(TEXT(CW7,"#,##0.00"),"-","△")&amp;"】"))</f>
        <v>【59.57】</v>
      </c>
      <c r="CX6" s="35" t="str">
        <f>IF(CX7="",NA(),CX7)</f>
        <v>-</v>
      </c>
      <c r="CY6" s="35" t="str">
        <f t="shared" ref="CY6:DG6" si="11">IF(CY7="",NA(),CY7)</f>
        <v>-</v>
      </c>
      <c r="CZ6" s="35" t="str">
        <f t="shared" si="11"/>
        <v>-</v>
      </c>
      <c r="DA6" s="35">
        <f t="shared" si="11"/>
        <v>81.599999999999994</v>
      </c>
      <c r="DB6" s="35">
        <f t="shared" si="11"/>
        <v>82.35</v>
      </c>
      <c r="DC6" s="35" t="str">
        <f t="shared" si="11"/>
        <v>-</v>
      </c>
      <c r="DD6" s="35" t="str">
        <f t="shared" si="11"/>
        <v>-</v>
      </c>
      <c r="DE6" s="35" t="str">
        <f t="shared" si="11"/>
        <v>-</v>
      </c>
      <c r="DF6" s="35">
        <f t="shared" si="11"/>
        <v>82.55</v>
      </c>
      <c r="DG6" s="35">
        <f t="shared" si="11"/>
        <v>82.08</v>
      </c>
      <c r="DH6" s="34" t="str">
        <f>IF(DH7="","",IF(DH7="-","【-】","【"&amp;SUBSTITUTE(TEXT(DH7,"#,##0.00"),"-","△")&amp;"】"))</f>
        <v>【95.57】</v>
      </c>
      <c r="DI6" s="35" t="str">
        <f>IF(DI7="",NA(),DI7)</f>
        <v>-</v>
      </c>
      <c r="DJ6" s="35" t="str">
        <f t="shared" ref="DJ6:DR6" si="12">IF(DJ7="",NA(),DJ7)</f>
        <v>-</v>
      </c>
      <c r="DK6" s="35" t="str">
        <f t="shared" si="12"/>
        <v>-</v>
      </c>
      <c r="DL6" s="35">
        <f t="shared" si="12"/>
        <v>3.19</v>
      </c>
      <c r="DM6" s="35">
        <f t="shared" si="12"/>
        <v>6.27</v>
      </c>
      <c r="DN6" s="35" t="str">
        <f t="shared" si="12"/>
        <v>-</v>
      </c>
      <c r="DO6" s="35" t="str">
        <f t="shared" si="12"/>
        <v>-</v>
      </c>
      <c r="DP6" s="35" t="str">
        <f t="shared" si="12"/>
        <v>-</v>
      </c>
      <c r="DQ6" s="35">
        <f t="shared" si="12"/>
        <v>15.85</v>
      </c>
      <c r="DR6" s="35">
        <f t="shared" si="12"/>
        <v>12.7</v>
      </c>
      <c r="DS6" s="34" t="str">
        <f>IF(DS7="","",IF(DS7="-","【-】","【"&amp;SUBSTITUTE(TEXT(DS7,"#,##0.00"),"-","△")&amp;"】"))</f>
        <v>【36.52】</v>
      </c>
      <c r="DT6" s="35" t="str">
        <f>IF(DT7="",NA(),DT7)</f>
        <v>-</v>
      </c>
      <c r="DU6" s="35" t="str">
        <f t="shared" ref="DU6:EC6" si="13">IF(DU7="",NA(),DU7)</f>
        <v>-</v>
      </c>
      <c r="DV6" s="35" t="str">
        <f t="shared" si="13"/>
        <v>-</v>
      </c>
      <c r="DW6" s="34">
        <f t="shared" si="13"/>
        <v>0</v>
      </c>
      <c r="DX6" s="34">
        <f t="shared" si="13"/>
        <v>0</v>
      </c>
      <c r="DY6" s="35" t="str">
        <f t="shared" si="13"/>
        <v>-</v>
      </c>
      <c r="DZ6" s="35" t="str">
        <f t="shared" si="13"/>
        <v>-</v>
      </c>
      <c r="EA6" s="35" t="str">
        <f t="shared" si="13"/>
        <v>-</v>
      </c>
      <c r="EB6" s="34">
        <f t="shared" si="13"/>
        <v>0</v>
      </c>
      <c r="EC6" s="34">
        <f t="shared" si="13"/>
        <v>0</v>
      </c>
      <c r="ED6" s="34" t="str">
        <f>IF(ED7="","",IF(ED7="-","【-】","【"&amp;SUBSTITUTE(TEXT(ED7,"#,##0.00"),"-","△")&amp;"】"))</f>
        <v>【5.72】</v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4">
        <f t="shared" si="14"/>
        <v>0</v>
      </c>
      <c r="EI6" s="35">
        <f t="shared" si="14"/>
        <v>5.38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>
        <f t="shared" si="14"/>
        <v>0.15</v>
      </c>
      <c r="EN6" s="35">
        <f t="shared" si="14"/>
        <v>1.65</v>
      </c>
      <c r="EO6" s="34" t="str">
        <f>IF(EO7="","",IF(EO7="-","【-】","【"&amp;SUBSTITUTE(TEXT(EO7,"#,##0.00"),"-","△")&amp;"】"))</f>
        <v>【0.30】</v>
      </c>
    </row>
    <row r="7" spans="1:148" s="36" customFormat="1" x14ac:dyDescent="0.15">
      <c r="A7" s="28"/>
      <c r="B7" s="37">
        <v>2020</v>
      </c>
      <c r="C7" s="37">
        <v>342092</v>
      </c>
      <c r="D7" s="37">
        <v>46</v>
      </c>
      <c r="E7" s="37">
        <v>17</v>
      </c>
      <c r="F7" s="37">
        <v>1</v>
      </c>
      <c r="G7" s="37">
        <v>0</v>
      </c>
      <c r="H7" s="37" t="s">
        <v>96</v>
      </c>
      <c r="I7" s="37" t="s">
        <v>97</v>
      </c>
      <c r="J7" s="37" t="s">
        <v>98</v>
      </c>
      <c r="K7" s="37" t="s">
        <v>99</v>
      </c>
      <c r="L7" s="37" t="s">
        <v>100</v>
      </c>
      <c r="M7" s="37" t="s">
        <v>101</v>
      </c>
      <c r="N7" s="38" t="s">
        <v>102</v>
      </c>
      <c r="O7" s="38">
        <v>63.49</v>
      </c>
      <c r="P7" s="38">
        <v>32.79</v>
      </c>
      <c r="Q7" s="38">
        <v>97.55</v>
      </c>
      <c r="R7" s="38">
        <v>2992</v>
      </c>
      <c r="S7" s="38">
        <v>51234</v>
      </c>
      <c r="T7" s="38">
        <v>778.18</v>
      </c>
      <c r="U7" s="38">
        <v>65.84</v>
      </c>
      <c r="V7" s="38">
        <v>16673</v>
      </c>
      <c r="W7" s="38">
        <v>5.38</v>
      </c>
      <c r="X7" s="38">
        <v>3099.07</v>
      </c>
      <c r="Y7" s="38" t="s">
        <v>102</v>
      </c>
      <c r="Z7" s="38" t="s">
        <v>102</v>
      </c>
      <c r="AA7" s="38" t="s">
        <v>102</v>
      </c>
      <c r="AB7" s="38">
        <v>109.71</v>
      </c>
      <c r="AC7" s="38">
        <v>100.15</v>
      </c>
      <c r="AD7" s="38" t="s">
        <v>102</v>
      </c>
      <c r="AE7" s="38" t="s">
        <v>102</v>
      </c>
      <c r="AF7" s="38" t="s">
        <v>102</v>
      </c>
      <c r="AG7" s="38">
        <v>106.57</v>
      </c>
      <c r="AH7" s="38">
        <v>107.21</v>
      </c>
      <c r="AI7" s="38">
        <v>106.67</v>
      </c>
      <c r="AJ7" s="38" t="s">
        <v>102</v>
      </c>
      <c r="AK7" s="38" t="s">
        <v>102</v>
      </c>
      <c r="AL7" s="38" t="s">
        <v>102</v>
      </c>
      <c r="AM7" s="38">
        <v>0</v>
      </c>
      <c r="AN7" s="38">
        <v>0</v>
      </c>
      <c r="AO7" s="38" t="s">
        <v>102</v>
      </c>
      <c r="AP7" s="38" t="s">
        <v>102</v>
      </c>
      <c r="AQ7" s="38" t="s">
        <v>102</v>
      </c>
      <c r="AR7" s="38">
        <v>53.44</v>
      </c>
      <c r="AS7" s="38">
        <v>43.71</v>
      </c>
      <c r="AT7" s="38">
        <v>3.64</v>
      </c>
      <c r="AU7" s="38" t="s">
        <v>102</v>
      </c>
      <c r="AV7" s="38" t="s">
        <v>102</v>
      </c>
      <c r="AW7" s="38" t="s">
        <v>102</v>
      </c>
      <c r="AX7" s="38">
        <v>40.64</v>
      </c>
      <c r="AY7" s="38">
        <v>40.86</v>
      </c>
      <c r="AZ7" s="38" t="s">
        <v>102</v>
      </c>
      <c r="BA7" s="38" t="s">
        <v>102</v>
      </c>
      <c r="BB7" s="38" t="s">
        <v>102</v>
      </c>
      <c r="BC7" s="38">
        <v>47.03</v>
      </c>
      <c r="BD7" s="38">
        <v>40.67</v>
      </c>
      <c r="BE7" s="38">
        <v>67.52</v>
      </c>
      <c r="BF7" s="38" t="s">
        <v>102</v>
      </c>
      <c r="BG7" s="38" t="s">
        <v>102</v>
      </c>
      <c r="BH7" s="38" t="s">
        <v>102</v>
      </c>
      <c r="BI7" s="38">
        <v>2662.19</v>
      </c>
      <c r="BJ7" s="38">
        <v>2721.67</v>
      </c>
      <c r="BK7" s="38" t="s">
        <v>102</v>
      </c>
      <c r="BL7" s="38" t="s">
        <v>102</v>
      </c>
      <c r="BM7" s="38" t="s">
        <v>102</v>
      </c>
      <c r="BN7" s="38">
        <v>1001.3</v>
      </c>
      <c r="BO7" s="38">
        <v>1050.51</v>
      </c>
      <c r="BP7" s="38">
        <v>705.21</v>
      </c>
      <c r="BQ7" s="38" t="s">
        <v>102</v>
      </c>
      <c r="BR7" s="38" t="s">
        <v>102</v>
      </c>
      <c r="BS7" s="38" t="s">
        <v>102</v>
      </c>
      <c r="BT7" s="38">
        <v>87.13</v>
      </c>
      <c r="BU7" s="38">
        <v>89.2</v>
      </c>
      <c r="BV7" s="38" t="s">
        <v>102</v>
      </c>
      <c r="BW7" s="38" t="s">
        <v>102</v>
      </c>
      <c r="BX7" s="38" t="s">
        <v>102</v>
      </c>
      <c r="BY7" s="38">
        <v>81.88</v>
      </c>
      <c r="BZ7" s="38">
        <v>82.65</v>
      </c>
      <c r="CA7" s="38">
        <v>98.96</v>
      </c>
      <c r="CB7" s="38" t="s">
        <v>102</v>
      </c>
      <c r="CC7" s="38" t="s">
        <v>102</v>
      </c>
      <c r="CD7" s="38" t="s">
        <v>102</v>
      </c>
      <c r="CE7" s="38">
        <v>188.75</v>
      </c>
      <c r="CF7" s="38">
        <v>181.94</v>
      </c>
      <c r="CG7" s="38" t="s">
        <v>102</v>
      </c>
      <c r="CH7" s="38" t="s">
        <v>102</v>
      </c>
      <c r="CI7" s="38" t="s">
        <v>102</v>
      </c>
      <c r="CJ7" s="38">
        <v>187.55</v>
      </c>
      <c r="CK7" s="38">
        <v>186.3</v>
      </c>
      <c r="CL7" s="38">
        <v>134.52000000000001</v>
      </c>
      <c r="CM7" s="38" t="s">
        <v>102</v>
      </c>
      <c r="CN7" s="38" t="s">
        <v>102</v>
      </c>
      <c r="CO7" s="38" t="s">
        <v>102</v>
      </c>
      <c r="CP7" s="38">
        <v>49.75</v>
      </c>
      <c r="CQ7" s="38">
        <v>50.93</v>
      </c>
      <c r="CR7" s="38" t="s">
        <v>102</v>
      </c>
      <c r="CS7" s="38" t="s">
        <v>102</v>
      </c>
      <c r="CT7" s="38" t="s">
        <v>102</v>
      </c>
      <c r="CU7" s="38">
        <v>50.94</v>
      </c>
      <c r="CV7" s="38">
        <v>50.53</v>
      </c>
      <c r="CW7" s="38">
        <v>59.57</v>
      </c>
      <c r="CX7" s="38" t="s">
        <v>102</v>
      </c>
      <c r="CY7" s="38" t="s">
        <v>102</v>
      </c>
      <c r="CZ7" s="38" t="s">
        <v>102</v>
      </c>
      <c r="DA7" s="38">
        <v>81.599999999999994</v>
      </c>
      <c r="DB7" s="38">
        <v>82.35</v>
      </c>
      <c r="DC7" s="38" t="s">
        <v>102</v>
      </c>
      <c r="DD7" s="38" t="s">
        <v>102</v>
      </c>
      <c r="DE7" s="38" t="s">
        <v>102</v>
      </c>
      <c r="DF7" s="38">
        <v>82.55</v>
      </c>
      <c r="DG7" s="38">
        <v>82.08</v>
      </c>
      <c r="DH7" s="38">
        <v>95.57</v>
      </c>
      <c r="DI7" s="38" t="s">
        <v>102</v>
      </c>
      <c r="DJ7" s="38" t="s">
        <v>102</v>
      </c>
      <c r="DK7" s="38" t="s">
        <v>102</v>
      </c>
      <c r="DL7" s="38">
        <v>3.19</v>
      </c>
      <c r="DM7" s="38">
        <v>6.27</v>
      </c>
      <c r="DN7" s="38" t="s">
        <v>102</v>
      </c>
      <c r="DO7" s="38" t="s">
        <v>102</v>
      </c>
      <c r="DP7" s="38" t="s">
        <v>102</v>
      </c>
      <c r="DQ7" s="38">
        <v>15.85</v>
      </c>
      <c r="DR7" s="38">
        <v>12.7</v>
      </c>
      <c r="DS7" s="38">
        <v>36.520000000000003</v>
      </c>
      <c r="DT7" s="38" t="s">
        <v>102</v>
      </c>
      <c r="DU7" s="38" t="s">
        <v>102</v>
      </c>
      <c r="DV7" s="38" t="s">
        <v>102</v>
      </c>
      <c r="DW7" s="38">
        <v>0</v>
      </c>
      <c r="DX7" s="38">
        <v>0</v>
      </c>
      <c r="DY7" s="38" t="s">
        <v>102</v>
      </c>
      <c r="DZ7" s="38" t="s">
        <v>102</v>
      </c>
      <c r="EA7" s="38" t="s">
        <v>102</v>
      </c>
      <c r="EB7" s="38">
        <v>0</v>
      </c>
      <c r="EC7" s="38">
        <v>0</v>
      </c>
      <c r="ED7" s="38">
        <v>5.72</v>
      </c>
      <c r="EE7" s="38" t="s">
        <v>102</v>
      </c>
      <c r="EF7" s="38" t="s">
        <v>102</v>
      </c>
      <c r="EG7" s="38" t="s">
        <v>102</v>
      </c>
      <c r="EH7" s="38">
        <v>0</v>
      </c>
      <c r="EI7" s="38">
        <v>5.38</v>
      </c>
      <c r="EJ7" s="38" t="s">
        <v>102</v>
      </c>
      <c r="EK7" s="38" t="s">
        <v>102</v>
      </c>
      <c r="EL7" s="38" t="s">
        <v>102</v>
      </c>
      <c r="EM7" s="38">
        <v>0.15</v>
      </c>
      <c r="EN7" s="38">
        <v>1.65</v>
      </c>
      <c r="EO7" s="38">
        <v>0.3</v>
      </c>
    </row>
    <row r="8" spans="1:148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</row>
    <row r="9" spans="1:148" x14ac:dyDescent="0.15">
      <c r="A9" s="40"/>
      <c r="B9" s="40" t="s">
        <v>103</v>
      </c>
      <c r="C9" s="40" t="s">
        <v>104</v>
      </c>
      <c r="D9" s="40" t="s">
        <v>105</v>
      </c>
      <c r="E9" s="40" t="s">
        <v>106</v>
      </c>
      <c r="F9" s="40" t="s">
        <v>107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8" x14ac:dyDescent="0.15">
      <c r="A10" s="40" t="s">
        <v>46</v>
      </c>
      <c r="B10" s="41">
        <f t="shared" ref="B10:D10" si="15">DATEVALUE($B7+12-B11&amp;"/1/"&amp;B12)</f>
        <v>46753</v>
      </c>
      <c r="C10" s="41">
        <f t="shared" si="15"/>
        <v>47119</v>
      </c>
      <c r="D10" s="41">
        <f t="shared" si="15"/>
        <v>47484</v>
      </c>
      <c r="E10" s="42">
        <f>DATEVALUE($B7+12-E11&amp;"/1/"&amp;E12)</f>
        <v>47849</v>
      </c>
      <c r="F10" s="42">
        <f>DATEVALUE($B7+12-F11&amp;"/1/"&amp;F12)</f>
        <v>48215</v>
      </c>
    </row>
    <row r="11" spans="1:148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15">
      <c r="B12">
        <v>1</v>
      </c>
      <c r="C12">
        <v>1</v>
      </c>
      <c r="D12">
        <v>1</v>
      </c>
      <c r="E12">
        <v>1</v>
      </c>
      <c r="F12">
        <v>2</v>
      </c>
      <c r="G12" t="s">
        <v>109</v>
      </c>
    </row>
    <row r="13" spans="1:148" x14ac:dyDescent="0.15">
      <c r="B13" t="s">
        <v>110</v>
      </c>
      <c r="C13" t="s">
        <v>110</v>
      </c>
      <c r="D13" t="s">
        <v>111</v>
      </c>
      <c r="E13" t="s">
        <v>112</v>
      </c>
      <c r="F13" t="s">
        <v>112</v>
      </c>
      <c r="G13" t="s">
        <v>113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m.hamano9883</cp:lastModifiedBy>
  <cp:lastPrinted>2022-01-13T05:21:06Z</cp:lastPrinted>
  <dcterms:created xsi:type="dcterms:W3CDTF">2021-12-03T07:17:25Z</dcterms:created>
  <dcterms:modified xsi:type="dcterms:W3CDTF">2022-01-14T00:41:48Z</dcterms:modified>
  <cp:category/>
</cp:coreProperties>
</file>