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4380" windowHeight="4430"/>
  </bookViews>
  <sheets>
    <sheet name="（宿泊費）計算シート" sheetId="56" r:id="rId1"/>
    <sheet name="（検査費）計算シート" sheetId="54" r:id="rId2"/>
  </sheets>
  <definedNames>
    <definedName name="_xlnm.Print_Area" localSheetId="1">'（検査費）計算シート'!$A$1:$O$18</definedName>
    <definedName name="_xlnm.Print_Area" localSheetId="0">'（宿泊費）計算シート'!$A$1:$Q$18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52511"/>
</workbook>
</file>

<file path=xl/calcChain.xml><?xml version="1.0" encoding="utf-8"?>
<calcChain xmlns="http://schemas.openxmlformats.org/spreadsheetml/2006/main">
  <c r="K8" i="54" l="1"/>
  <c r="Q18" i="56" l="1"/>
  <c r="J9" i="54" l="1"/>
  <c r="H9" i="54"/>
  <c r="H10" i="54"/>
  <c r="H11" i="54"/>
  <c r="H12" i="54"/>
  <c r="H13" i="54"/>
  <c r="H14" i="54"/>
  <c r="H15" i="54"/>
  <c r="H16" i="54"/>
  <c r="H17" i="54"/>
  <c r="G8" i="56" l="1"/>
  <c r="K9" i="54" l="1"/>
  <c r="K10" i="54"/>
  <c r="K11" i="54"/>
  <c r="K12" i="54"/>
  <c r="K13" i="54"/>
  <c r="K14" i="54"/>
  <c r="K15" i="54"/>
  <c r="K16" i="54"/>
  <c r="K17" i="54"/>
  <c r="D7" i="56" l="1"/>
  <c r="G7" i="56" s="1"/>
  <c r="I7" i="56" s="1"/>
  <c r="K7" i="56" s="1"/>
  <c r="M7" i="56" s="1"/>
  <c r="N7" i="56" s="1"/>
  <c r="P7" i="56" s="1"/>
  <c r="Q7" i="56" s="1"/>
  <c r="D8" i="56"/>
  <c r="I8" i="56" s="1"/>
  <c r="K8" i="56" s="1"/>
  <c r="M8" i="56" s="1"/>
  <c r="N8" i="56" s="1"/>
  <c r="P8" i="56" s="1"/>
  <c r="Q8" i="56" s="1"/>
  <c r="D9" i="56"/>
  <c r="G9" i="56"/>
  <c r="I9" i="56"/>
  <c r="K9" i="56"/>
  <c r="M9" i="56"/>
  <c r="N9" i="56"/>
  <c r="P9" i="56"/>
  <c r="Q9" i="56"/>
  <c r="D10" i="56"/>
  <c r="G10" i="56"/>
  <c r="I10" i="56"/>
  <c r="K10" i="56"/>
  <c r="M10" i="56"/>
  <c r="N10" i="56"/>
  <c r="P10" i="56"/>
  <c r="Q10" i="56"/>
  <c r="D11" i="56"/>
  <c r="G11" i="56"/>
  <c r="I11" i="56"/>
  <c r="K11" i="56"/>
  <c r="M11" i="56"/>
  <c r="N11" i="56"/>
  <c r="P11" i="56"/>
  <c r="Q11" i="56"/>
  <c r="D12" i="56"/>
  <c r="G12" i="56"/>
  <c r="I12" i="56"/>
  <c r="K12" i="56"/>
  <c r="M12" i="56"/>
  <c r="N12" i="56"/>
  <c r="P12" i="56"/>
  <c r="Q12" i="56"/>
  <c r="D13" i="56"/>
  <c r="G13" i="56"/>
  <c r="I13" i="56"/>
  <c r="K13" i="56"/>
  <c r="M13" i="56"/>
  <c r="N13" i="56"/>
  <c r="P13" i="56"/>
  <c r="Q13" i="56"/>
  <c r="D14" i="56"/>
  <c r="G14" i="56"/>
  <c r="I14" i="56"/>
  <c r="K14" i="56"/>
  <c r="M14" i="56"/>
  <c r="N14" i="56"/>
  <c r="P14" i="56"/>
  <c r="Q14" i="56"/>
  <c r="D15" i="56"/>
  <c r="G15" i="56"/>
  <c r="I15" i="56"/>
  <c r="K15" i="56"/>
  <c r="M15" i="56"/>
  <c r="N15" i="56"/>
  <c r="P15" i="56"/>
  <c r="Q15" i="56"/>
  <c r="D16" i="56"/>
  <c r="G16" i="56"/>
  <c r="I16" i="56"/>
  <c r="K16" i="56"/>
  <c r="M16" i="56"/>
  <c r="N16" i="56"/>
  <c r="P16" i="56"/>
  <c r="Q16" i="56"/>
  <c r="D17" i="56"/>
  <c r="G17" i="56"/>
  <c r="I17" i="56"/>
  <c r="K17" i="56"/>
  <c r="M17" i="56"/>
  <c r="N17" i="56"/>
  <c r="P17" i="56"/>
  <c r="Q17" i="56"/>
  <c r="K7" i="54" l="1"/>
  <c r="D7" i="54"/>
  <c r="O9" i="54"/>
  <c r="O10" i="54"/>
  <c r="O11" i="54"/>
  <c r="O12" i="54"/>
  <c r="O13" i="54"/>
  <c r="O14" i="54"/>
  <c r="O15" i="54"/>
  <c r="O16" i="54"/>
  <c r="O17" i="54"/>
  <c r="N9" i="54"/>
  <c r="N10" i="54"/>
  <c r="N11" i="54"/>
  <c r="N12" i="54"/>
  <c r="N13" i="54"/>
  <c r="N14" i="54"/>
  <c r="N15" i="54"/>
  <c r="N16" i="54"/>
  <c r="N17" i="54"/>
  <c r="L9" i="54"/>
  <c r="L10" i="54"/>
  <c r="L11" i="54"/>
  <c r="L12" i="54"/>
  <c r="L13" i="54"/>
  <c r="L14" i="54"/>
  <c r="L15" i="54"/>
  <c r="L16" i="54"/>
  <c r="L17" i="54"/>
  <c r="J10" i="54"/>
  <c r="J11" i="54"/>
  <c r="J12" i="54"/>
  <c r="J13" i="54"/>
  <c r="J14" i="54"/>
  <c r="J15" i="54"/>
  <c r="J16" i="54"/>
  <c r="J17" i="54"/>
  <c r="F9" i="54"/>
  <c r="F10" i="54"/>
  <c r="F11" i="54"/>
  <c r="F12" i="54"/>
  <c r="F13" i="54"/>
  <c r="F14" i="54"/>
  <c r="F15" i="54"/>
  <c r="F16" i="54"/>
  <c r="F17" i="54"/>
  <c r="D8" i="54"/>
  <c r="F8" i="54" s="1"/>
  <c r="H8" i="54" s="1"/>
  <c r="D9" i="54"/>
  <c r="D10" i="54"/>
  <c r="D11" i="54"/>
  <c r="D12" i="54"/>
  <c r="D13" i="54"/>
  <c r="D14" i="54"/>
  <c r="D15" i="54"/>
  <c r="D16" i="54"/>
  <c r="D17" i="54"/>
  <c r="J8" i="54" l="1"/>
  <c r="L8" i="54" s="1"/>
  <c r="N8" i="54" s="1"/>
  <c r="O8" i="54" s="1"/>
  <c r="O18" i="54" s="1"/>
  <c r="F7" i="54" l="1"/>
  <c r="J7" i="54" l="1"/>
  <c r="L7" i="54" s="1"/>
  <c r="N7" i="54" s="1"/>
  <c r="O7" i="54" s="1"/>
  <c r="H7" i="54"/>
</calcChain>
</file>

<file path=xl/sharedStrings.xml><?xml version="1.0" encoding="utf-8"?>
<sst xmlns="http://schemas.openxmlformats.org/spreadsheetml/2006/main" count="95" uniqueCount="82">
  <si>
    <t>番号</t>
    <rPh sb="0" eb="2">
      <t>バンゴウ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</si>
  <si>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</si>
  <si>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</si>
  <si>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</si>
  <si>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</si>
  <si>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</si>
  <si>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</si>
  <si>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</si>
  <si>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</si>
  <si>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</si>
  <si>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</si>
  <si>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　</t>
    <phoneticPr fontId="3"/>
  </si>
  <si>
    <t>A</t>
    <phoneticPr fontId="3"/>
  </si>
  <si>
    <t>D</t>
    <phoneticPr fontId="3"/>
  </si>
  <si>
    <t>補助対象経費
（税抜金額）
　A/110*100
※円未満切捨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rPh sb="10" eb="12">
      <t>キンガク</t>
    </rPh>
    <rPh sb="26" eb="27">
      <t>エン</t>
    </rPh>
    <rPh sb="27" eb="29">
      <t>ミマン</t>
    </rPh>
    <rPh sb="29" eb="31">
      <t>キリス</t>
    </rPh>
    <phoneticPr fontId="3"/>
  </si>
  <si>
    <t>支払金額
（税込金額）　</t>
    <rPh sb="0" eb="2">
      <t>シハライ</t>
    </rPh>
    <rPh sb="2" eb="4">
      <t>キンガク</t>
    </rPh>
    <rPh sb="6" eb="8">
      <t>ゼイコ</t>
    </rPh>
    <rPh sb="8" eb="10">
      <t>キンガク</t>
    </rPh>
    <phoneticPr fontId="3"/>
  </si>
  <si>
    <t>補助率</t>
    <rPh sb="0" eb="3">
      <t>ホジョリツ</t>
    </rPh>
    <phoneticPr fontId="3"/>
  </si>
  <si>
    <t>B</t>
    <phoneticPr fontId="3"/>
  </si>
  <si>
    <t>C</t>
    <phoneticPr fontId="3"/>
  </si>
  <si>
    <t>F</t>
    <phoneticPr fontId="3"/>
  </si>
  <si>
    <t>J</t>
    <phoneticPr fontId="3"/>
  </si>
  <si>
    <t>M</t>
    <phoneticPr fontId="3"/>
  </si>
  <si>
    <t>申請者名：</t>
    <rPh sb="0" eb="3">
      <t>シンセイシャ</t>
    </rPh>
    <rPh sb="3" eb="4">
      <t>メイ</t>
    </rPh>
    <phoneticPr fontId="3"/>
  </si>
  <si>
    <t>１人当たり
上限額</t>
    <rPh sb="1" eb="2">
      <t>ニン</t>
    </rPh>
    <rPh sb="2" eb="3">
      <t>ア</t>
    </rPh>
    <rPh sb="6" eb="9">
      <t>ジョウゲンガク</t>
    </rPh>
    <phoneticPr fontId="3"/>
  </si>
  <si>
    <t>補助申請額
N×C</t>
    <rPh sb="0" eb="2">
      <t>ホジョ</t>
    </rPh>
    <rPh sb="2" eb="4">
      <t>シンセイ</t>
    </rPh>
    <rPh sb="5" eb="6">
      <t>テイガク</t>
    </rPh>
    <phoneticPr fontId="3"/>
  </si>
  <si>
    <t>１人当たり
補助額
（LとMを比較して低い方の額）</t>
    <rPh sb="1" eb="2">
      <t>ニン</t>
    </rPh>
    <rPh sb="2" eb="3">
      <t>ア</t>
    </rPh>
    <rPh sb="6" eb="8">
      <t>ホジョ</t>
    </rPh>
    <rPh sb="8" eb="9">
      <t>ガク</t>
    </rPh>
    <phoneticPr fontId="3"/>
  </si>
  <si>
    <t>記入例</t>
    <rPh sb="0" eb="2">
      <t>キニュウ</t>
    </rPh>
    <rPh sb="2" eb="3">
      <t>レイ</t>
    </rPh>
    <phoneticPr fontId="3"/>
  </si>
  <si>
    <t>ヒロシマ一郎病院</t>
    <rPh sb="4" eb="6">
      <t>イチロウ</t>
    </rPh>
    <rPh sb="6" eb="8">
      <t>ビョウイン</t>
    </rPh>
    <phoneticPr fontId="3"/>
  </si>
  <si>
    <t>支払先
（検査機関名）</t>
    <rPh sb="0" eb="2">
      <t>シハライ</t>
    </rPh>
    <rPh sb="2" eb="3">
      <t>サキ</t>
    </rPh>
    <rPh sb="5" eb="7">
      <t>ケンサ</t>
    </rPh>
    <rPh sb="7" eb="9">
      <t>キカン</t>
    </rPh>
    <rPh sb="9" eb="10">
      <t>メイ</t>
    </rPh>
    <phoneticPr fontId="3"/>
  </si>
  <si>
    <t>受検
人数</t>
    <rPh sb="0" eb="2">
      <t>ジュケン</t>
    </rPh>
    <rPh sb="3" eb="5">
      <t>ニンズウ</t>
    </rPh>
    <phoneticPr fontId="3"/>
  </si>
  <si>
    <t>１人当たり
補助上限額</t>
    <rPh sb="1" eb="2">
      <t>ニン</t>
    </rPh>
    <rPh sb="6" eb="8">
      <t>ホジョ</t>
    </rPh>
    <rPh sb="8" eb="10">
      <t>ジョウゲン</t>
    </rPh>
    <rPh sb="10" eb="11">
      <t>ガク</t>
    </rPh>
    <phoneticPr fontId="3"/>
  </si>
  <si>
    <t>１人当たり
検査費
B/C
※円未満切捨</t>
    <rPh sb="1" eb="2">
      <t>ニン</t>
    </rPh>
    <rPh sb="6" eb="8">
      <t>ケンサ</t>
    </rPh>
    <rPh sb="8" eb="9">
      <t>ヒ</t>
    </rPh>
    <phoneticPr fontId="3"/>
  </si>
  <si>
    <t>１人当たり
補助額
（宿泊費）</t>
    <rPh sb="1" eb="2">
      <t>ニン</t>
    </rPh>
    <rPh sb="2" eb="3">
      <t>ア</t>
    </rPh>
    <rPh sb="6" eb="8">
      <t>ホジョ</t>
    </rPh>
    <rPh sb="8" eb="9">
      <t>ガク</t>
    </rPh>
    <rPh sb="11" eb="14">
      <t>シュクハクヒ</t>
    </rPh>
    <phoneticPr fontId="3"/>
  </si>
  <si>
    <t>⑩</t>
    <phoneticPr fontId="3"/>
  </si>
  <si>
    <t>⑨</t>
    <phoneticPr fontId="3"/>
  </si>
  <si>
    <t>⑧</t>
    <phoneticPr fontId="3"/>
  </si>
  <si>
    <t>⑥</t>
    <phoneticPr fontId="3"/>
  </si>
  <si>
    <t>⑤</t>
    <phoneticPr fontId="3"/>
  </si>
  <si>
    <t>④</t>
    <phoneticPr fontId="3"/>
  </si>
  <si>
    <t>③</t>
    <phoneticPr fontId="3"/>
  </si>
  <si>
    <t>②</t>
    <phoneticPr fontId="3"/>
  </si>
  <si>
    <t>①</t>
    <phoneticPr fontId="3"/>
  </si>
  <si>
    <t>ヒロシマ一郎ホテル</t>
    <rPh sb="4" eb="6">
      <t>イチロウ</t>
    </rPh>
    <phoneticPr fontId="3"/>
  </si>
  <si>
    <t>O</t>
    <phoneticPr fontId="3"/>
  </si>
  <si>
    <t>N</t>
    <phoneticPr fontId="3"/>
  </si>
  <si>
    <t>L</t>
    <phoneticPr fontId="3"/>
  </si>
  <si>
    <t>K</t>
    <phoneticPr fontId="3"/>
  </si>
  <si>
    <t>J</t>
    <phoneticPr fontId="3"/>
  </si>
  <si>
    <t>I</t>
    <phoneticPr fontId="3"/>
  </si>
  <si>
    <t>H</t>
    <phoneticPr fontId="3"/>
  </si>
  <si>
    <t>G</t>
    <phoneticPr fontId="3"/>
  </si>
  <si>
    <t>E</t>
    <phoneticPr fontId="3"/>
  </si>
  <si>
    <t>C</t>
    <phoneticPr fontId="3"/>
  </si>
  <si>
    <t>１人当たりの算定額
K×D</t>
    <rPh sb="1" eb="2">
      <t>ニン</t>
    </rPh>
    <rPh sb="6" eb="8">
      <t>サンテイ</t>
    </rPh>
    <rPh sb="8" eb="9">
      <t>ガク</t>
    </rPh>
    <phoneticPr fontId="3"/>
  </si>
  <si>
    <t>１人１泊当たり
補助額
（IとJを比較して低い方の額）</t>
    <rPh sb="8" eb="10">
      <t>ホジョ</t>
    </rPh>
    <rPh sb="10" eb="11">
      <t>ガク</t>
    </rPh>
    <phoneticPr fontId="3"/>
  </si>
  <si>
    <t>１人１泊当たり
補助上限額</t>
    <rPh sb="1" eb="2">
      <t>ニン</t>
    </rPh>
    <rPh sb="3" eb="4">
      <t>ハク</t>
    </rPh>
    <rPh sb="8" eb="10">
      <t>ホジョ</t>
    </rPh>
    <rPh sb="10" eb="12">
      <t>ジョウゲン</t>
    </rPh>
    <rPh sb="12" eb="13">
      <t>ガク</t>
    </rPh>
    <phoneticPr fontId="3"/>
  </si>
  <si>
    <t>１人１泊当たりの
補助算定額
G×H
※円未満切捨</t>
    <rPh sb="1" eb="2">
      <t>ニン</t>
    </rPh>
    <rPh sb="3" eb="4">
      <t>ハク</t>
    </rPh>
    <rPh sb="9" eb="11">
      <t>ホジョ</t>
    </rPh>
    <rPh sb="11" eb="13">
      <t>サンテイ</t>
    </rPh>
    <rPh sb="13" eb="14">
      <t>ガク</t>
    </rPh>
    <phoneticPr fontId="3"/>
  </si>
  <si>
    <t>他団体助成額
差し引き後
1人１泊当たりの
補助対象経費
E-F</t>
    <rPh sb="0" eb="1">
      <t>タ</t>
    </rPh>
    <rPh sb="1" eb="3">
      <t>ダンタイ</t>
    </rPh>
    <rPh sb="3" eb="5">
      <t>ジョセイ</t>
    </rPh>
    <rPh sb="5" eb="6">
      <t>ガク</t>
    </rPh>
    <rPh sb="7" eb="8">
      <t>サ</t>
    </rPh>
    <rPh sb="9" eb="10">
      <t>ヒ</t>
    </rPh>
    <rPh sb="11" eb="12">
      <t>ゴ</t>
    </rPh>
    <rPh sb="14" eb="15">
      <t>ニン</t>
    </rPh>
    <rPh sb="16" eb="17">
      <t>ハク</t>
    </rPh>
    <rPh sb="22" eb="24">
      <t>ホジョ</t>
    </rPh>
    <rPh sb="24" eb="26">
      <t>タイショウ</t>
    </rPh>
    <rPh sb="26" eb="28">
      <t>ケイヒ</t>
    </rPh>
    <phoneticPr fontId="3"/>
  </si>
  <si>
    <t>１人１泊当たりの他団体からの助成額</t>
    <rPh sb="1" eb="2">
      <t>ニン</t>
    </rPh>
    <rPh sb="3" eb="4">
      <t>ハク</t>
    </rPh>
    <rPh sb="8" eb="9">
      <t>タ</t>
    </rPh>
    <rPh sb="9" eb="11">
      <t>ダンタイ</t>
    </rPh>
    <rPh sb="14" eb="16">
      <t>ジョセイ</t>
    </rPh>
    <rPh sb="16" eb="17">
      <t>ガク</t>
    </rPh>
    <phoneticPr fontId="3"/>
  </si>
  <si>
    <t>１人１泊当たり
宿泊費
B/(C×D)
※円未満切捨</t>
    <rPh sb="1" eb="2">
      <t>ニン</t>
    </rPh>
    <rPh sb="3" eb="4">
      <t>ハク</t>
    </rPh>
    <rPh sb="8" eb="11">
      <t>シュクハクヒ</t>
    </rPh>
    <phoneticPr fontId="3"/>
  </si>
  <si>
    <t>宿泊
日数</t>
    <rPh sb="0" eb="2">
      <t>シュクハク</t>
    </rPh>
    <rPh sb="3" eb="5">
      <t>ニッスウ</t>
    </rPh>
    <phoneticPr fontId="3"/>
  </si>
  <si>
    <t>宿泊
人数</t>
    <rPh sb="0" eb="2">
      <t>シュクハク</t>
    </rPh>
    <rPh sb="3" eb="5">
      <t>ニンズウ</t>
    </rPh>
    <phoneticPr fontId="3"/>
  </si>
  <si>
    <t>支払先
（宿泊施設名）</t>
    <rPh sb="0" eb="2">
      <t>シハライ</t>
    </rPh>
    <rPh sb="2" eb="3">
      <t>サキ</t>
    </rPh>
    <rPh sb="5" eb="7">
      <t>シュクハク</t>
    </rPh>
    <rPh sb="7" eb="9">
      <t>シセツ</t>
    </rPh>
    <rPh sb="9" eb="10">
      <t>メイ</t>
    </rPh>
    <phoneticPr fontId="3"/>
  </si>
  <si>
    <t>網掛けの欄（A，C，D，F）に記入してください。</t>
    <rPh sb="0" eb="2">
      <t>アミカ</t>
    </rPh>
    <rPh sb="4" eb="5">
      <t>ラン</t>
    </rPh>
    <rPh sb="15" eb="17">
      <t>キニュウ</t>
    </rPh>
    <phoneticPr fontId="3"/>
  </si>
  <si>
    <t>網掛けの欄（A，C，E）に記入してください。</t>
    <rPh sb="0" eb="2">
      <t>アミカ</t>
    </rPh>
    <rPh sb="4" eb="5">
      <t>ラン</t>
    </rPh>
    <rPh sb="13" eb="15">
      <t>キニュウ</t>
    </rPh>
    <phoneticPr fontId="3"/>
  </si>
  <si>
    <t>①宿泊費計算シート（外国人材受入企業等緊急支援事業）</t>
    <rPh sb="1" eb="4">
      <t>シュクハクヒ</t>
    </rPh>
    <rPh sb="4" eb="6">
      <t>ケイサン</t>
    </rPh>
    <rPh sb="10" eb="12">
      <t>ガイコク</t>
    </rPh>
    <rPh sb="12" eb="13">
      <t>ジン</t>
    </rPh>
    <rPh sb="13" eb="14">
      <t>ザイ</t>
    </rPh>
    <rPh sb="14" eb="16">
      <t>ウケイ</t>
    </rPh>
    <rPh sb="16" eb="18">
      <t>キギョウ</t>
    </rPh>
    <rPh sb="18" eb="19">
      <t>トウ</t>
    </rPh>
    <rPh sb="19" eb="21">
      <t>キンキュウ</t>
    </rPh>
    <rPh sb="21" eb="23">
      <t>シエン</t>
    </rPh>
    <rPh sb="23" eb="25">
      <t>ジギョウ</t>
    </rPh>
    <phoneticPr fontId="3"/>
  </si>
  <si>
    <t>　　　　　 ※申請額
　　　　　　　（宿泊費）</t>
    <phoneticPr fontId="3"/>
  </si>
  <si>
    <t>②検査費計算シート（外国人材受入企業等緊急支援事業）</t>
    <rPh sb="1" eb="3">
      <t>ケンサ</t>
    </rPh>
    <rPh sb="3" eb="4">
      <t>ヒ</t>
    </rPh>
    <rPh sb="4" eb="6">
      <t>ケイサン</t>
    </rPh>
    <rPh sb="10" eb="12">
      <t>ガイコク</t>
    </rPh>
    <rPh sb="12" eb="13">
      <t>ジン</t>
    </rPh>
    <rPh sb="13" eb="14">
      <t>ザイ</t>
    </rPh>
    <rPh sb="14" eb="16">
      <t>ウケイ</t>
    </rPh>
    <rPh sb="16" eb="18">
      <t>キギョウ</t>
    </rPh>
    <rPh sb="18" eb="19">
      <t>トウ</t>
    </rPh>
    <rPh sb="19" eb="21">
      <t>キンキュウ</t>
    </rPh>
    <rPh sb="21" eb="23">
      <t>シエン</t>
    </rPh>
    <rPh sb="23" eb="25">
      <t>ジギョウ</t>
    </rPh>
    <phoneticPr fontId="3"/>
  </si>
  <si>
    <t>　　　　　 ※申請額
　（宿泊費＋検査費）</t>
    <rPh sb="13" eb="16">
      <t>シュクハクヒ</t>
    </rPh>
    <rPh sb="17" eb="19">
      <t>ケンサ</t>
    </rPh>
    <rPh sb="19" eb="20">
      <t>ヒ</t>
    </rPh>
    <phoneticPr fontId="3"/>
  </si>
  <si>
    <t>E</t>
    <phoneticPr fontId="3"/>
  </si>
  <si>
    <t>G</t>
    <phoneticPr fontId="3"/>
  </si>
  <si>
    <t>H</t>
    <phoneticPr fontId="3"/>
  </si>
  <si>
    <t>I</t>
    <phoneticPr fontId="3"/>
  </si>
  <si>
    <t>K</t>
    <phoneticPr fontId="3"/>
  </si>
  <si>
    <t>L</t>
    <phoneticPr fontId="3"/>
  </si>
  <si>
    <t>M</t>
    <phoneticPr fontId="3"/>
  </si>
  <si>
    <t>１人当たりの
補助算定額
D×E
※円未満切捨</t>
    <rPh sb="1" eb="2">
      <t>ニン</t>
    </rPh>
    <rPh sb="7" eb="9">
      <t>ホジョ</t>
    </rPh>
    <rPh sb="9" eb="11">
      <t>サンテイ</t>
    </rPh>
    <rPh sb="11" eb="12">
      <t>ガク</t>
    </rPh>
    <phoneticPr fontId="3"/>
  </si>
  <si>
    <t>１人当たり
補助額
（FとGを比較して低い方の額）</t>
    <rPh sb="6" eb="8">
      <t>ホジョ</t>
    </rPh>
    <rPh sb="8" eb="9">
      <t>ガク</t>
    </rPh>
    <phoneticPr fontId="3"/>
  </si>
  <si>
    <t>１人当たりの算定額
H＋I</t>
    <rPh sb="1" eb="2">
      <t>ニン</t>
    </rPh>
    <rPh sb="6" eb="8">
      <t>サンテイ</t>
    </rPh>
    <rPh sb="8" eb="9">
      <t>ガク</t>
    </rPh>
    <phoneticPr fontId="3"/>
  </si>
  <si>
    <t>１人当たり
補助額
（JとKを比較して低い方の額）</t>
    <rPh sb="1" eb="2">
      <t>ニン</t>
    </rPh>
    <rPh sb="2" eb="3">
      <t>ア</t>
    </rPh>
    <rPh sb="6" eb="8">
      <t>ホジョ</t>
    </rPh>
    <rPh sb="8" eb="9">
      <t>ガク</t>
    </rPh>
    <phoneticPr fontId="3"/>
  </si>
  <si>
    <t>補助申請額
L×C</t>
    <rPh sb="0" eb="2">
      <t>ホジョ</t>
    </rPh>
    <rPh sb="2" eb="4">
      <t>シンセイ</t>
    </rPh>
    <rPh sb="5" eb="6">
      <t>テイガク</t>
    </rPh>
    <phoneticPr fontId="3"/>
  </si>
  <si>
    <t>※検査費のみを申請される場合は，「校閲」のタブから，「シート保護の解除」をクリックし，Ｉ欄の「１人当たり補助額（宿泊費）」に「０」を入力してください。</t>
    <rPh sb="1" eb="3">
      <t>ケンサ</t>
    </rPh>
    <rPh sb="3" eb="4">
      <t>ヒ</t>
    </rPh>
    <rPh sb="7" eb="9">
      <t>シンセイ</t>
    </rPh>
    <rPh sb="12" eb="14">
      <t>バアイ</t>
    </rPh>
    <rPh sb="17" eb="19">
      <t>コウエツ</t>
    </rPh>
    <rPh sb="30" eb="32">
      <t>ホゴ</t>
    </rPh>
    <rPh sb="33" eb="35">
      <t>カイジョ</t>
    </rPh>
    <rPh sb="44" eb="45">
      <t>ラン</t>
    </rPh>
    <rPh sb="48" eb="49">
      <t>ニン</t>
    </rPh>
    <rPh sb="49" eb="50">
      <t>ア</t>
    </rPh>
    <rPh sb="52" eb="54">
      <t>ホジョ</t>
    </rPh>
    <rPh sb="54" eb="55">
      <t>ガク</t>
    </rPh>
    <rPh sb="56" eb="59">
      <t>シュクハクヒ</t>
    </rPh>
    <rPh sb="66" eb="68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</si>
</sst>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4" borderId="2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7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37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 applyAlignment="1"/>
    <xf numFmtId="0" fontId="0" fillId="0" borderId="0" xfId="0" applyAlignment="1" applyProtection="1">
      <protection locked="0"/>
    </xf>
    <xf numFmtId="0" fontId="23" fillId="0" borderId="0" xfId="0" applyFont="1" applyAlignment="1" applyProtection="1">
      <protection locked="0"/>
    </xf>
    <xf numFmtId="0" fontId="23" fillId="0" borderId="18" xfId="0" applyFont="1" applyBorder="1" applyAlignment="1" applyProtection="1">
      <alignment horizontal="left" vertical="center"/>
      <protection locked="0"/>
    </xf>
    <xf numFmtId="0" fontId="23" fillId="0" borderId="19" xfId="0" applyFont="1" applyBorder="1" applyAlignment="1" applyProtection="1"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protection locked="0"/>
    </xf>
    <xf numFmtId="0" fontId="23" fillId="39" borderId="16" xfId="0" applyFont="1" applyFill="1" applyBorder="1" applyAlignment="1" applyProtection="1">
      <alignment shrinkToFit="1"/>
      <protection locked="0"/>
    </xf>
    <xf numFmtId="176" fontId="23" fillId="39" borderId="21" xfId="0" applyNumberFormat="1" applyFont="1" applyFill="1" applyBorder="1" applyAlignment="1" applyProtection="1">
      <protection locked="0"/>
    </xf>
    <xf numFmtId="38" fontId="23" fillId="39" borderId="21" xfId="59" applyFont="1" applyFill="1" applyBorder="1" applyAlignment="1" applyProtection="1">
      <protection locked="0"/>
    </xf>
    <xf numFmtId="177" fontId="0" fillId="0" borderId="0" xfId="0" applyNumberFormat="1" applyAlignment="1" applyProtection="1">
      <protection locked="0"/>
    </xf>
    <xf numFmtId="176" fontId="23" fillId="39" borderId="22" xfId="0" applyNumberFormat="1" applyFont="1" applyFill="1" applyBorder="1" applyAlignment="1" applyProtection="1">
      <protection locked="0"/>
    </xf>
    <xf numFmtId="38" fontId="23" fillId="39" borderId="22" xfId="59" applyFont="1" applyFill="1" applyBorder="1" applyAlignment="1" applyProtection="1">
      <protection locked="0"/>
    </xf>
    <xf numFmtId="0" fontId="22" fillId="0" borderId="0" xfId="0" applyFont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 vertical="center"/>
      <protection locked="0"/>
    </xf>
    <xf numFmtId="0" fontId="21" fillId="39" borderId="20" xfId="0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1" fillId="39" borderId="21" xfId="0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38" fontId="23" fillId="0" borderId="23" xfId="59" applyFont="1" applyBorder="1" applyAlignment="1" applyProtection="1"/>
    <xf numFmtId="38" fontId="23" fillId="0" borderId="15" xfId="59" applyFont="1" applyBorder="1" applyAlignment="1" applyProtection="1"/>
    <xf numFmtId="12" fontId="23" fillId="0" borderId="1" xfId="0" applyNumberFormat="1" applyFont="1" applyBorder="1" applyAlignment="1" applyProtection="1"/>
    <xf numFmtId="38" fontId="23" fillId="0" borderId="16" xfId="59" applyFont="1" applyBorder="1" applyAlignment="1" applyProtection="1"/>
    <xf numFmtId="38" fontId="23" fillId="0" borderId="1" xfId="59" applyFont="1" applyBorder="1" applyAlignment="1" applyProtection="1"/>
    <xf numFmtId="38" fontId="23" fillId="0" borderId="1" xfId="59" applyFont="1" applyBorder="1" applyAlignment="1" applyProtection="1">
      <alignment horizontal="right"/>
    </xf>
    <xf numFmtId="176" fontId="23" fillId="0" borderId="1" xfId="0" applyNumberFormat="1" applyFont="1" applyBorder="1" applyAlignment="1" applyProtection="1">
      <alignment horizontal="right"/>
    </xf>
    <xf numFmtId="176" fontId="24" fillId="0" borderId="12" xfId="0" applyNumberFormat="1" applyFont="1" applyBorder="1" applyAlignment="1" applyProtection="1"/>
    <xf numFmtId="0" fontId="0" fillId="0" borderId="0" xfId="0" applyAlignment="1" applyProtection="1"/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/>
    <xf numFmtId="0" fontId="23" fillId="0" borderId="17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1" fillId="0" borderId="14" xfId="0" applyFont="1" applyBorder="1" applyAlignment="1" applyProtection="1">
      <alignment horizontal="center" vertical="center" wrapText="1"/>
    </xf>
    <xf numFmtId="0" fontId="23" fillId="39" borderId="16" xfId="0" applyFont="1" applyFill="1" applyBorder="1" applyAlignment="1" applyProtection="1">
      <alignment shrinkToFit="1"/>
    </xf>
    <xf numFmtId="176" fontId="23" fillId="39" borderId="21" xfId="0" applyNumberFormat="1" applyFont="1" applyFill="1" applyBorder="1" applyAlignment="1" applyProtection="1"/>
    <xf numFmtId="38" fontId="23" fillId="39" borderId="21" xfId="59" applyFont="1" applyFill="1" applyBorder="1" applyAlignment="1" applyProtection="1"/>
    <xf numFmtId="0" fontId="0" fillId="0" borderId="1" xfId="0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center" vertical="center" wrapText="1"/>
    </xf>
    <xf numFmtId="38" fontId="23" fillId="0" borderId="16" xfId="59" applyFont="1" applyBorder="1" applyAlignment="1" applyProtection="1">
      <alignment horizontal="right"/>
    </xf>
    <xf numFmtId="38" fontId="23" fillId="0" borderId="15" xfId="59" applyFont="1" applyBorder="1" applyAlignment="1" applyProtection="1">
      <alignment horizontal="right"/>
    </xf>
    <xf numFmtId="0" fontId="22" fillId="0" borderId="26" xfId="0" applyFont="1" applyBorder="1" applyAlignment="1" applyProtection="1">
      <alignment vertical="center"/>
      <protection locked="0"/>
    </xf>
    <xf numFmtId="38" fontId="23" fillId="39" borderId="27" xfId="59" applyFont="1" applyFill="1" applyBorder="1" applyAlignment="1" applyProtection="1">
      <protection locked="0"/>
    </xf>
    <xf numFmtId="0" fontId="25" fillId="0" borderId="0" xfId="0" applyFont="1" applyAlignment="1" applyProtection="1"/>
    <xf numFmtId="0" fontId="21" fillId="0" borderId="13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</xf>
    <xf numFmtId="0" fontId="21" fillId="39" borderId="24" xfId="0" applyFont="1" applyFill="1" applyBorder="1" applyAlignment="1" applyProtection="1">
      <alignment horizontal="center" vertical="center" wrapText="1"/>
    </xf>
    <xf numFmtId="0" fontId="21" fillId="39" borderId="25" xfId="0" applyFont="1" applyFill="1" applyBorder="1" applyAlignment="1" applyProtection="1">
      <alignment horizontal="center" vertical="center" wrapText="1"/>
    </xf>
    <xf numFmtId="0" fontId="24" fillId="0" borderId="28" xfId="0" applyFont="1" applyBorder="1" applyAlignment="1" applyProtection="1">
      <alignment horizontal="center" wrapText="1"/>
    </xf>
    <xf numFmtId="0" fontId="24" fillId="0" borderId="29" xfId="0" applyFont="1" applyBorder="1" applyAlignment="1" applyProtection="1">
      <alignment horizontal="center" wrapText="1"/>
    </xf>
    <xf numFmtId="0" fontId="25" fillId="0" borderId="0" xfId="0" applyFont="1" applyAlignment="1" applyProtection="1">
      <alignment horizontal="left" wrapText="1"/>
    </xf>
    <xf numFmtId="0" fontId="24" fillId="0" borderId="29" xfId="0" applyFont="1" applyBorder="1" applyAlignment="1" applyProtection="1">
      <alignment horizontal="center"/>
    </xf>
    <xf numFmtId="0" fontId="26" fillId="0" borderId="0" xfId="0" applyFont="1" applyAlignment="1" applyProtection="1">
      <alignment horizontal="left"/>
      <protection locked="0"/>
    </xf>
    <xf numFmtId="0" fontId="21" fillId="0" borderId="20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38" fontId="23" fillId="0" borderId="21" xfId="59" applyFont="1" applyFill="1" applyBorder="1" applyAlignment="1" applyProtection="1">
      <alignment horizontal="right"/>
    </xf>
    <xf numFmtId="38" fontId="23" fillId="0" borderId="22" xfId="59" applyFont="1" applyFill="1" applyBorder="1" applyAlignment="1" applyProtection="1">
      <alignment horizontal="right"/>
    </xf>
  </cellXfs>
  <cellStyles count="6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" xfId="59" builtinId="6"/>
    <cellStyle name="桁区切り 2" xfId="45"/>
    <cellStyle name="見出し 1" xfId="46" builtinId="16" customBuiltin="1"/>
    <cellStyle name="見出し 2" xfId="47" builtinId="17" customBuiltin="1"/>
    <cellStyle name="見出し 2 2" xfId="48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/>
    <cellStyle name="標準 3" xfId="56"/>
    <cellStyle name="標準 4" xfId="58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U20"/>
  <sheetViews>
    <sheetView tabSelected="1" zoomScale="55" zoomScaleNormal="55" workbookViewId="0">
      <selection activeCell="A2" sqref="A2"/>
    </sheetView>
  </sheetViews>
  <sheetFormatPr defaultColWidth="9" defaultRowHeight="13" x14ac:dyDescent="0.2"/>
  <cols>
    <col min="1" max="1" width="6.90625" style="1" customWidth="1"/>
    <col min="2" max="2" width="20" style="1" bestFit="1" customWidth="1"/>
    <col min="3" max="3" width="14.6328125" style="1" customWidth="1"/>
    <col min="4" max="4" width="12.453125" style="1" bestFit="1" customWidth="1"/>
    <col min="5" max="6" width="7.08984375" style="1" customWidth="1"/>
    <col min="7" max="7" width="12.453125" style="1" bestFit="1" customWidth="1"/>
    <col min="8" max="8" width="12.453125" style="1" customWidth="1"/>
    <col min="9" max="9" width="13.6328125" style="1" customWidth="1"/>
    <col min="10" max="10" width="7" style="1" customWidth="1"/>
    <col min="11" max="11" width="14.453125" style="1" bestFit="1" customWidth="1"/>
    <col min="12" max="12" width="12.453125" style="1" bestFit="1" customWidth="1"/>
    <col min="13" max="13" width="13.26953125" style="1" bestFit="1" customWidth="1"/>
    <col min="14" max="14" width="9.36328125" style="1" bestFit="1" customWidth="1"/>
    <col min="15" max="15" width="11.90625" style="1" customWidth="1"/>
    <col min="16" max="16" width="13.26953125" style="1" customWidth="1"/>
    <col min="17" max="17" width="14.6328125" style="1" customWidth="1"/>
    <col min="18" max="18" width="23.453125" style="1" customWidth="1"/>
    <col min="19" max="19" width="21.36328125" style="1" bestFit="1" customWidth="1"/>
    <col min="20" max="16384" width="9" style="1"/>
  </cols>
  <sheetData>
    <row r="1" spans="1:21" ht="13.5" thickBot="1" x14ac:dyDescent="0.25">
      <c r="A1" s="35"/>
      <c r="B1" s="35"/>
      <c r="C1" s="35"/>
      <c r="D1" s="35"/>
      <c r="E1" s="35"/>
      <c r="F1" s="35"/>
      <c r="G1" s="35"/>
      <c r="H1" s="35"/>
    </row>
    <row r="2" spans="1:21" s="2" customFormat="1" ht="33" customHeight="1" thickBot="1" x14ac:dyDescent="0.3">
      <c r="A2" s="36" t="s">
        <v>65</v>
      </c>
      <c r="B2" s="37"/>
      <c r="C2" s="37"/>
      <c r="D2" s="37"/>
      <c r="E2" s="37"/>
      <c r="F2" s="37"/>
      <c r="G2" s="37"/>
      <c r="H2" s="38" t="s">
        <v>22</v>
      </c>
      <c r="I2" s="3"/>
      <c r="J2" s="3"/>
      <c r="K2" s="3"/>
      <c r="L2" s="3"/>
      <c r="M2" s="4"/>
    </row>
    <row r="3" spans="1:21" s="2" customFormat="1" ht="9.75" customHeight="1" x14ac:dyDescent="0.25">
      <c r="A3" s="36"/>
      <c r="B3" s="37"/>
      <c r="C3" s="37"/>
      <c r="D3" s="37"/>
      <c r="E3" s="37"/>
      <c r="F3" s="37"/>
      <c r="G3" s="39"/>
      <c r="H3" s="39"/>
      <c r="I3" s="5"/>
      <c r="J3" s="5"/>
      <c r="K3" s="5"/>
      <c r="L3" s="6"/>
    </row>
    <row r="4" spans="1:21" ht="26.65" customHeight="1" thickBot="1" x14ac:dyDescent="0.25">
      <c r="A4" s="50" t="s">
        <v>63</v>
      </c>
      <c r="B4" s="35"/>
      <c r="C4" s="35"/>
      <c r="D4" s="35"/>
      <c r="E4" s="35"/>
      <c r="F4" s="35"/>
      <c r="G4" s="35"/>
      <c r="H4" s="35"/>
    </row>
    <row r="5" spans="1:21" s="9" customFormat="1" ht="84" customHeight="1" x14ac:dyDescent="0.2">
      <c r="A5" s="51" t="s">
        <v>0</v>
      </c>
      <c r="B5" s="53" t="s">
        <v>62</v>
      </c>
      <c r="C5" s="20" t="s">
        <v>15</v>
      </c>
      <c r="D5" s="21" t="s">
        <v>14</v>
      </c>
      <c r="E5" s="20" t="s">
        <v>61</v>
      </c>
      <c r="F5" s="20" t="s">
        <v>60</v>
      </c>
      <c r="G5" s="22" t="s">
        <v>59</v>
      </c>
      <c r="H5" s="20" t="s">
        <v>58</v>
      </c>
      <c r="I5" s="22" t="s">
        <v>57</v>
      </c>
      <c r="J5" s="23" t="s">
        <v>16</v>
      </c>
      <c r="K5" s="24" t="s">
        <v>56</v>
      </c>
      <c r="L5" s="23" t="s">
        <v>55</v>
      </c>
      <c r="M5" s="23" t="s">
        <v>54</v>
      </c>
      <c r="N5" s="23" t="s">
        <v>53</v>
      </c>
      <c r="O5" s="23" t="s">
        <v>23</v>
      </c>
      <c r="P5" s="23" t="s">
        <v>25</v>
      </c>
      <c r="Q5" s="23" t="s">
        <v>24</v>
      </c>
      <c r="R5" s="7" t="s">
        <v>11</v>
      </c>
      <c r="S5" s="8"/>
      <c r="T5" s="8"/>
      <c r="U5" s="8"/>
    </row>
    <row r="6" spans="1:21" s="9" customFormat="1" ht="17.5" customHeight="1" x14ac:dyDescent="0.2">
      <c r="A6" s="52"/>
      <c r="B6" s="54"/>
      <c r="C6" s="25" t="s">
        <v>12</v>
      </c>
      <c r="D6" s="26" t="s">
        <v>17</v>
      </c>
      <c r="E6" s="25" t="s">
        <v>52</v>
      </c>
      <c r="F6" s="25" t="s">
        <v>13</v>
      </c>
      <c r="G6" s="22" t="s">
        <v>51</v>
      </c>
      <c r="H6" s="25" t="s">
        <v>19</v>
      </c>
      <c r="I6" s="22" t="s">
        <v>50</v>
      </c>
      <c r="J6" s="23" t="s">
        <v>49</v>
      </c>
      <c r="K6" s="24" t="s">
        <v>48</v>
      </c>
      <c r="L6" s="23" t="s">
        <v>47</v>
      </c>
      <c r="M6" s="23" t="s">
        <v>46</v>
      </c>
      <c r="N6" s="23" t="s">
        <v>45</v>
      </c>
      <c r="O6" s="23" t="s">
        <v>21</v>
      </c>
      <c r="P6" s="23" t="s">
        <v>44</v>
      </c>
      <c r="Q6" s="23" t="s">
        <v>43</v>
      </c>
      <c r="R6" s="7"/>
      <c r="S6" s="8"/>
      <c r="T6" s="8"/>
      <c r="U6" s="8"/>
    </row>
    <row r="7" spans="1:21" s="9" customFormat="1" ht="17.5" customHeight="1" x14ac:dyDescent="0.25">
      <c r="A7" s="45" t="s">
        <v>26</v>
      </c>
      <c r="B7" s="41" t="s">
        <v>42</v>
      </c>
      <c r="C7" s="42">
        <v>60000</v>
      </c>
      <c r="D7" s="27">
        <f t="shared" ref="D7:D17" si="0">IF(C7="","",INT(C7/1.1))</f>
        <v>54545</v>
      </c>
      <c r="E7" s="43">
        <v>3</v>
      </c>
      <c r="F7" s="43">
        <v>4</v>
      </c>
      <c r="G7" s="28">
        <f t="shared" ref="G7:G17" si="1">IF(C7="","",INT(D7/F7/E7))</f>
        <v>4545</v>
      </c>
      <c r="H7" s="43">
        <v>0</v>
      </c>
      <c r="I7" s="28">
        <f t="shared" ref="I7:I17" si="2">IF(C7="","",(G7-H7))</f>
        <v>4545</v>
      </c>
      <c r="J7" s="29">
        <v>0.5</v>
      </c>
      <c r="K7" s="30">
        <f t="shared" ref="K7:K17" si="3">IF(C7="","",INT(I7*J7))</f>
        <v>2272</v>
      </c>
      <c r="L7" s="31">
        <v>3000</v>
      </c>
      <c r="M7" s="32">
        <f t="shared" ref="M7:M17" si="4">IF(C7="","",MIN(K7,L7))</f>
        <v>2272</v>
      </c>
      <c r="N7" s="32">
        <f t="shared" ref="N7:N17" si="5">IF(C7="","",M7*F7)</f>
        <v>9088</v>
      </c>
      <c r="O7" s="32">
        <v>45000</v>
      </c>
      <c r="P7" s="32">
        <f t="shared" ref="P7:P17" si="6">IF(C7="","",MIN(N7,O7))</f>
        <v>9088</v>
      </c>
      <c r="Q7" s="33">
        <f t="shared" ref="Q7:Q17" si="7">IF(C7="","",P7*E7)</f>
        <v>27264</v>
      </c>
      <c r="R7" s="7"/>
      <c r="S7" s="8"/>
      <c r="T7" s="8"/>
      <c r="U7" s="8"/>
    </row>
    <row r="8" spans="1:21" ht="23.5" customHeight="1" x14ac:dyDescent="0.25">
      <c r="A8" s="44" t="s">
        <v>41</v>
      </c>
      <c r="B8" s="10"/>
      <c r="C8" s="11"/>
      <c r="D8" s="27" t="str">
        <f t="shared" si="0"/>
        <v/>
      </c>
      <c r="E8" s="12"/>
      <c r="F8" s="12"/>
      <c r="G8" s="28" t="str">
        <f>IF(C8="","",INT(D8/F8/E8))</f>
        <v/>
      </c>
      <c r="H8" s="12"/>
      <c r="I8" s="28" t="str">
        <f t="shared" si="2"/>
        <v/>
      </c>
      <c r="J8" s="29">
        <v>0.5</v>
      </c>
      <c r="K8" s="30" t="str">
        <f t="shared" si="3"/>
        <v/>
      </c>
      <c r="L8" s="31">
        <v>3000</v>
      </c>
      <c r="M8" s="32" t="str">
        <f t="shared" si="4"/>
        <v/>
      </c>
      <c r="N8" s="32" t="str">
        <f t="shared" si="5"/>
        <v/>
      </c>
      <c r="O8" s="32">
        <v>45000</v>
      </c>
      <c r="P8" s="32" t="str">
        <f t="shared" si="6"/>
        <v/>
      </c>
      <c r="Q8" s="33" t="str">
        <f t="shared" si="7"/>
        <v/>
      </c>
      <c r="R8" s="13"/>
    </row>
    <row r="9" spans="1:21" ht="23.5" customHeight="1" x14ac:dyDescent="0.25">
      <c r="A9" s="44" t="s">
        <v>40</v>
      </c>
      <c r="B9" s="10"/>
      <c r="C9" s="11"/>
      <c r="D9" s="27" t="str">
        <f t="shared" si="0"/>
        <v/>
      </c>
      <c r="E9" s="12"/>
      <c r="F9" s="12"/>
      <c r="G9" s="28" t="str">
        <f t="shared" si="1"/>
        <v/>
      </c>
      <c r="H9" s="12"/>
      <c r="I9" s="28" t="str">
        <f t="shared" si="2"/>
        <v/>
      </c>
      <c r="J9" s="29">
        <v>0.5</v>
      </c>
      <c r="K9" s="30" t="str">
        <f t="shared" si="3"/>
        <v/>
      </c>
      <c r="L9" s="31">
        <v>3000</v>
      </c>
      <c r="M9" s="32" t="str">
        <f t="shared" si="4"/>
        <v/>
      </c>
      <c r="N9" s="32" t="str">
        <f t="shared" si="5"/>
        <v/>
      </c>
      <c r="O9" s="32">
        <v>45000</v>
      </c>
      <c r="P9" s="32" t="str">
        <f t="shared" si="6"/>
        <v/>
      </c>
      <c r="Q9" s="33" t="str">
        <f t="shared" si="7"/>
        <v/>
      </c>
    </row>
    <row r="10" spans="1:21" ht="23.5" customHeight="1" x14ac:dyDescent="0.25">
      <c r="A10" s="44" t="s">
        <v>39</v>
      </c>
      <c r="B10" s="10"/>
      <c r="C10" s="11"/>
      <c r="D10" s="27" t="str">
        <f t="shared" si="0"/>
        <v/>
      </c>
      <c r="E10" s="12"/>
      <c r="F10" s="12"/>
      <c r="G10" s="28" t="str">
        <f t="shared" si="1"/>
        <v/>
      </c>
      <c r="H10" s="12"/>
      <c r="I10" s="28" t="str">
        <f t="shared" si="2"/>
        <v/>
      </c>
      <c r="J10" s="29">
        <v>0.5</v>
      </c>
      <c r="K10" s="30" t="str">
        <f t="shared" si="3"/>
        <v/>
      </c>
      <c r="L10" s="31">
        <v>3000</v>
      </c>
      <c r="M10" s="32" t="str">
        <f t="shared" si="4"/>
        <v/>
      </c>
      <c r="N10" s="32" t="str">
        <f t="shared" si="5"/>
        <v/>
      </c>
      <c r="O10" s="32">
        <v>45000</v>
      </c>
      <c r="P10" s="32" t="str">
        <f t="shared" si="6"/>
        <v/>
      </c>
      <c r="Q10" s="33" t="str">
        <f t="shared" si="7"/>
        <v/>
      </c>
    </row>
    <row r="11" spans="1:21" ht="23.5" customHeight="1" x14ac:dyDescent="0.25">
      <c r="A11" s="44" t="s">
        <v>38</v>
      </c>
      <c r="B11" s="10"/>
      <c r="C11" s="11"/>
      <c r="D11" s="27" t="str">
        <f t="shared" si="0"/>
        <v/>
      </c>
      <c r="E11" s="12"/>
      <c r="F11" s="12"/>
      <c r="G11" s="28" t="str">
        <f t="shared" si="1"/>
        <v/>
      </c>
      <c r="H11" s="12"/>
      <c r="I11" s="28" t="str">
        <f t="shared" si="2"/>
        <v/>
      </c>
      <c r="J11" s="29">
        <v>0.5</v>
      </c>
      <c r="K11" s="30" t="str">
        <f t="shared" si="3"/>
        <v/>
      </c>
      <c r="L11" s="31">
        <v>3000</v>
      </c>
      <c r="M11" s="32" t="str">
        <f t="shared" si="4"/>
        <v/>
      </c>
      <c r="N11" s="32" t="str">
        <f t="shared" si="5"/>
        <v/>
      </c>
      <c r="O11" s="32">
        <v>45000</v>
      </c>
      <c r="P11" s="32" t="str">
        <f t="shared" si="6"/>
        <v/>
      </c>
      <c r="Q11" s="33" t="str">
        <f t="shared" si="7"/>
        <v/>
      </c>
    </row>
    <row r="12" spans="1:21" ht="23.5" customHeight="1" x14ac:dyDescent="0.25">
      <c r="A12" s="44" t="s">
        <v>37</v>
      </c>
      <c r="B12" s="10"/>
      <c r="C12" s="11"/>
      <c r="D12" s="27" t="str">
        <f t="shared" si="0"/>
        <v/>
      </c>
      <c r="E12" s="12"/>
      <c r="F12" s="12"/>
      <c r="G12" s="28" t="str">
        <f t="shared" si="1"/>
        <v/>
      </c>
      <c r="H12" s="12"/>
      <c r="I12" s="28" t="str">
        <f t="shared" si="2"/>
        <v/>
      </c>
      <c r="J12" s="29">
        <v>0.5</v>
      </c>
      <c r="K12" s="30" t="str">
        <f t="shared" si="3"/>
        <v/>
      </c>
      <c r="L12" s="31">
        <v>3000</v>
      </c>
      <c r="M12" s="32" t="str">
        <f t="shared" si="4"/>
        <v/>
      </c>
      <c r="N12" s="32" t="str">
        <f t="shared" si="5"/>
        <v/>
      </c>
      <c r="O12" s="32">
        <v>45000</v>
      </c>
      <c r="P12" s="32" t="str">
        <f t="shared" si="6"/>
        <v/>
      </c>
      <c r="Q12" s="33" t="str">
        <f t="shared" si="7"/>
        <v/>
      </c>
    </row>
    <row r="13" spans="1:21" ht="23.5" customHeight="1" x14ac:dyDescent="0.25">
      <c r="A13" s="44" t="s">
        <v>36</v>
      </c>
      <c r="B13" s="10"/>
      <c r="C13" s="11"/>
      <c r="D13" s="27" t="str">
        <f t="shared" si="0"/>
        <v/>
      </c>
      <c r="E13" s="12"/>
      <c r="F13" s="12"/>
      <c r="G13" s="28" t="str">
        <f t="shared" si="1"/>
        <v/>
      </c>
      <c r="H13" s="12"/>
      <c r="I13" s="28" t="str">
        <f t="shared" si="2"/>
        <v/>
      </c>
      <c r="J13" s="29">
        <v>0.5</v>
      </c>
      <c r="K13" s="30" t="str">
        <f t="shared" si="3"/>
        <v/>
      </c>
      <c r="L13" s="31">
        <v>3000</v>
      </c>
      <c r="M13" s="32" t="str">
        <f t="shared" si="4"/>
        <v/>
      </c>
      <c r="N13" s="32" t="str">
        <f t="shared" si="5"/>
        <v/>
      </c>
      <c r="O13" s="32">
        <v>45000</v>
      </c>
      <c r="P13" s="32" t="str">
        <f t="shared" si="6"/>
        <v/>
      </c>
      <c r="Q13" s="33" t="str">
        <f t="shared" si="7"/>
        <v/>
      </c>
    </row>
    <row r="14" spans="1:21" ht="23.5" customHeight="1" x14ac:dyDescent="0.25">
      <c r="A14" s="44" t="s">
        <v>7</v>
      </c>
      <c r="B14" s="10"/>
      <c r="C14" s="11"/>
      <c r="D14" s="27" t="str">
        <f t="shared" si="0"/>
        <v/>
      </c>
      <c r="E14" s="12"/>
      <c r="F14" s="12"/>
      <c r="G14" s="28" t="str">
        <f t="shared" si="1"/>
        <v/>
      </c>
      <c r="H14" s="12"/>
      <c r="I14" s="28" t="str">
        <f t="shared" si="2"/>
        <v/>
      </c>
      <c r="J14" s="29">
        <v>0.5</v>
      </c>
      <c r="K14" s="30" t="str">
        <f t="shared" si="3"/>
        <v/>
      </c>
      <c r="L14" s="31">
        <v>3000</v>
      </c>
      <c r="M14" s="32" t="str">
        <f t="shared" si="4"/>
        <v/>
      </c>
      <c r="N14" s="32" t="str">
        <f t="shared" si="5"/>
        <v/>
      </c>
      <c r="O14" s="32">
        <v>45000</v>
      </c>
      <c r="P14" s="32" t="str">
        <f t="shared" si="6"/>
        <v/>
      </c>
      <c r="Q14" s="33" t="str">
        <f t="shared" si="7"/>
        <v/>
      </c>
    </row>
    <row r="15" spans="1:21" ht="23.5" customHeight="1" x14ac:dyDescent="0.25">
      <c r="A15" s="44" t="s">
        <v>35</v>
      </c>
      <c r="B15" s="10"/>
      <c r="C15" s="11"/>
      <c r="D15" s="27" t="str">
        <f t="shared" si="0"/>
        <v/>
      </c>
      <c r="E15" s="12"/>
      <c r="F15" s="12"/>
      <c r="G15" s="28" t="str">
        <f t="shared" si="1"/>
        <v/>
      </c>
      <c r="H15" s="12"/>
      <c r="I15" s="28" t="str">
        <f t="shared" si="2"/>
        <v/>
      </c>
      <c r="J15" s="29">
        <v>0.5</v>
      </c>
      <c r="K15" s="30" t="str">
        <f t="shared" si="3"/>
        <v/>
      </c>
      <c r="L15" s="31">
        <v>3000</v>
      </c>
      <c r="M15" s="32" t="str">
        <f t="shared" si="4"/>
        <v/>
      </c>
      <c r="N15" s="32" t="str">
        <f t="shared" si="5"/>
        <v/>
      </c>
      <c r="O15" s="32">
        <v>45000</v>
      </c>
      <c r="P15" s="32" t="str">
        <f t="shared" si="6"/>
        <v/>
      </c>
      <c r="Q15" s="33" t="str">
        <f t="shared" si="7"/>
        <v/>
      </c>
    </row>
    <row r="16" spans="1:21" ht="23.5" customHeight="1" x14ac:dyDescent="0.25">
      <c r="A16" s="44" t="s">
        <v>34</v>
      </c>
      <c r="B16" s="10"/>
      <c r="C16" s="11"/>
      <c r="D16" s="27" t="str">
        <f t="shared" si="0"/>
        <v/>
      </c>
      <c r="E16" s="12"/>
      <c r="F16" s="12"/>
      <c r="G16" s="28" t="str">
        <f t="shared" si="1"/>
        <v/>
      </c>
      <c r="H16" s="12"/>
      <c r="I16" s="28" t="str">
        <f t="shared" si="2"/>
        <v/>
      </c>
      <c r="J16" s="29">
        <v>0.5</v>
      </c>
      <c r="K16" s="30" t="str">
        <f t="shared" si="3"/>
        <v/>
      </c>
      <c r="L16" s="31">
        <v>3000</v>
      </c>
      <c r="M16" s="32" t="str">
        <f t="shared" si="4"/>
        <v/>
      </c>
      <c r="N16" s="32" t="str">
        <f t="shared" si="5"/>
        <v/>
      </c>
      <c r="O16" s="32">
        <v>45000</v>
      </c>
      <c r="P16" s="32" t="str">
        <f t="shared" si="6"/>
        <v/>
      </c>
      <c r="Q16" s="33" t="str">
        <f t="shared" si="7"/>
        <v/>
      </c>
    </row>
    <row r="17" spans="1:17" ht="23.5" customHeight="1" thickBot="1" x14ac:dyDescent="0.3">
      <c r="A17" s="44" t="s">
        <v>33</v>
      </c>
      <c r="B17" s="10"/>
      <c r="C17" s="14"/>
      <c r="D17" s="27" t="str">
        <f t="shared" si="0"/>
        <v/>
      </c>
      <c r="E17" s="15"/>
      <c r="F17" s="49"/>
      <c r="G17" s="28" t="str">
        <f t="shared" si="1"/>
        <v/>
      </c>
      <c r="H17" s="15"/>
      <c r="I17" s="28" t="str">
        <f t="shared" si="2"/>
        <v/>
      </c>
      <c r="J17" s="29">
        <v>0.5</v>
      </c>
      <c r="K17" s="30" t="str">
        <f t="shared" si="3"/>
        <v/>
      </c>
      <c r="L17" s="31">
        <v>3000</v>
      </c>
      <c r="M17" s="32" t="str">
        <f t="shared" si="4"/>
        <v/>
      </c>
      <c r="N17" s="32" t="str">
        <f t="shared" si="5"/>
        <v/>
      </c>
      <c r="O17" s="32">
        <v>45000</v>
      </c>
      <c r="P17" s="32" t="str">
        <f t="shared" si="6"/>
        <v/>
      </c>
      <c r="Q17" s="33" t="str">
        <f t="shared" si="7"/>
        <v/>
      </c>
    </row>
    <row r="18" spans="1:17" ht="37.9" customHeight="1" thickBot="1" x14ac:dyDescent="0.3">
      <c r="B18" s="16"/>
      <c r="C18" s="17"/>
      <c r="D18" s="16"/>
      <c r="E18" s="17"/>
      <c r="F18" s="48"/>
      <c r="G18" s="16"/>
      <c r="H18" s="16"/>
      <c r="I18" s="16"/>
      <c r="J18" s="16"/>
      <c r="K18" s="16"/>
      <c r="L18" s="16"/>
      <c r="M18" s="18"/>
      <c r="N18" s="18"/>
      <c r="O18" s="55" t="s">
        <v>66</v>
      </c>
      <c r="P18" s="56"/>
      <c r="Q18" s="34">
        <f>SUM(Q8:Q17)</f>
        <v>0</v>
      </c>
    </row>
    <row r="19" spans="1:17" ht="16.5" customHeight="1" x14ac:dyDescent="0.2">
      <c r="A19" s="19"/>
    </row>
    <row r="20" spans="1:17" ht="16.5" customHeight="1" x14ac:dyDescent="0.2"/>
  </sheetData>
  <sheetProtection sheet="1" objects="1" scenarios="1"/>
  <mergeCells count="3">
    <mergeCell ref="A5:A6"/>
    <mergeCell ref="B5:B6"/>
    <mergeCell ref="O18:P18"/>
  </mergeCells>
  <phoneticPr fontId="3"/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S20"/>
  <sheetViews>
    <sheetView zoomScale="55" zoomScaleNormal="55" workbookViewId="0">
      <selection activeCell="A2" sqref="A2"/>
    </sheetView>
  </sheetViews>
  <sheetFormatPr defaultColWidth="9" defaultRowHeight="13" x14ac:dyDescent="0.2"/>
  <cols>
    <col min="1" max="1" width="6.90625" style="1" customWidth="1"/>
    <col min="2" max="2" width="20" style="1" bestFit="1" customWidth="1"/>
    <col min="3" max="3" width="14.6328125" style="1" customWidth="1"/>
    <col min="4" max="4" width="12.453125" style="1" bestFit="1" customWidth="1"/>
    <col min="5" max="5" width="7.08984375" style="1" customWidth="1"/>
    <col min="6" max="6" width="12.453125" style="1" bestFit="1" customWidth="1"/>
    <col min="7" max="7" width="7" style="1" customWidth="1"/>
    <col min="8" max="8" width="14.453125" style="1" bestFit="1" customWidth="1"/>
    <col min="9" max="9" width="12.453125" style="1" bestFit="1" customWidth="1"/>
    <col min="10" max="10" width="13.26953125" style="1" bestFit="1" customWidth="1"/>
    <col min="11" max="11" width="13.26953125" style="1" customWidth="1"/>
    <col min="12" max="12" width="9.36328125" style="1" bestFit="1" customWidth="1"/>
    <col min="13" max="13" width="11.90625" style="1" customWidth="1"/>
    <col min="14" max="14" width="13.26953125" style="1" customWidth="1"/>
    <col min="15" max="15" width="14.6328125" style="1" customWidth="1"/>
    <col min="16" max="16" width="23.453125" style="1" customWidth="1"/>
    <col min="17" max="17" width="21.36328125" style="1" bestFit="1" customWidth="1"/>
    <col min="18" max="16384" width="9" style="1"/>
  </cols>
  <sheetData>
    <row r="1" spans="1:19" ht="13.5" thickBot="1" x14ac:dyDescent="0.25">
      <c r="A1" s="35"/>
      <c r="B1" s="35"/>
      <c r="C1" s="35"/>
      <c r="D1" s="35"/>
      <c r="E1" s="35"/>
      <c r="F1" s="35"/>
    </row>
    <row r="2" spans="1:19" s="2" customFormat="1" ht="33" customHeight="1" thickBot="1" x14ac:dyDescent="0.3">
      <c r="A2" s="36" t="s">
        <v>67</v>
      </c>
      <c r="B2" s="37"/>
      <c r="C2" s="37"/>
      <c r="D2" s="37"/>
      <c r="E2" s="37"/>
      <c r="F2" s="37"/>
      <c r="G2" s="38" t="s">
        <v>22</v>
      </c>
      <c r="H2" s="3"/>
      <c r="I2" s="3"/>
      <c r="J2" s="3"/>
      <c r="K2" s="3"/>
      <c r="L2" s="4"/>
    </row>
    <row r="3" spans="1:19" s="2" customFormat="1" ht="9.75" customHeight="1" x14ac:dyDescent="0.25">
      <c r="A3" s="36"/>
      <c r="B3" s="37"/>
      <c r="C3" s="37"/>
      <c r="D3" s="37"/>
      <c r="E3" s="37"/>
      <c r="F3" s="39"/>
      <c r="G3" s="5"/>
      <c r="H3" s="5"/>
      <c r="I3" s="6"/>
    </row>
    <row r="4" spans="1:19" ht="26.75" customHeight="1" thickBot="1" x14ac:dyDescent="0.25">
      <c r="A4" s="57" t="s">
        <v>64</v>
      </c>
      <c r="B4" s="57"/>
      <c r="C4" s="57"/>
      <c r="D4" s="57"/>
      <c r="E4" s="57"/>
      <c r="F4" s="35"/>
    </row>
    <row r="5" spans="1:19" s="9" customFormat="1" ht="84" customHeight="1" x14ac:dyDescent="0.2">
      <c r="A5" s="51" t="s">
        <v>0</v>
      </c>
      <c r="B5" s="53" t="s">
        <v>28</v>
      </c>
      <c r="C5" s="20" t="s">
        <v>15</v>
      </c>
      <c r="D5" s="21" t="s">
        <v>14</v>
      </c>
      <c r="E5" s="20" t="s">
        <v>29</v>
      </c>
      <c r="F5" s="22" t="s">
        <v>31</v>
      </c>
      <c r="G5" s="23" t="s">
        <v>16</v>
      </c>
      <c r="H5" s="24" t="s">
        <v>76</v>
      </c>
      <c r="I5" s="23" t="s">
        <v>30</v>
      </c>
      <c r="J5" s="24" t="s">
        <v>77</v>
      </c>
      <c r="K5" s="60" t="s">
        <v>32</v>
      </c>
      <c r="L5" s="22" t="s">
        <v>78</v>
      </c>
      <c r="M5" s="23" t="s">
        <v>23</v>
      </c>
      <c r="N5" s="23" t="s">
        <v>79</v>
      </c>
      <c r="O5" s="23" t="s">
        <v>80</v>
      </c>
      <c r="P5" s="7" t="s">
        <v>11</v>
      </c>
      <c r="Q5" s="8"/>
      <c r="R5" s="8"/>
      <c r="S5" s="8"/>
    </row>
    <row r="6" spans="1:19" s="9" customFormat="1" ht="17.5" customHeight="1" x14ac:dyDescent="0.2">
      <c r="A6" s="52"/>
      <c r="B6" s="54"/>
      <c r="C6" s="25" t="s">
        <v>12</v>
      </c>
      <c r="D6" s="26" t="s">
        <v>17</v>
      </c>
      <c r="E6" s="25" t="s">
        <v>18</v>
      </c>
      <c r="F6" s="22" t="s">
        <v>13</v>
      </c>
      <c r="G6" s="23" t="s">
        <v>69</v>
      </c>
      <c r="H6" s="24" t="s">
        <v>19</v>
      </c>
      <c r="I6" s="23" t="s">
        <v>70</v>
      </c>
      <c r="J6" s="24" t="s">
        <v>71</v>
      </c>
      <c r="K6" s="61" t="s">
        <v>72</v>
      </c>
      <c r="L6" s="22" t="s">
        <v>20</v>
      </c>
      <c r="M6" s="23" t="s">
        <v>73</v>
      </c>
      <c r="N6" s="23" t="s">
        <v>74</v>
      </c>
      <c r="O6" s="23" t="s">
        <v>75</v>
      </c>
      <c r="P6" s="7"/>
      <c r="Q6" s="8"/>
      <c r="R6" s="8"/>
      <c r="S6" s="8"/>
    </row>
    <row r="7" spans="1:19" s="9" customFormat="1" ht="17.5" customHeight="1" x14ac:dyDescent="0.25">
      <c r="A7" s="40" t="s">
        <v>26</v>
      </c>
      <c r="B7" s="41" t="s">
        <v>27</v>
      </c>
      <c r="C7" s="42">
        <v>45000</v>
      </c>
      <c r="D7" s="27">
        <f>IF(C7="","",INT(C7/1.1))</f>
        <v>40909</v>
      </c>
      <c r="E7" s="43">
        <v>3</v>
      </c>
      <c r="F7" s="28">
        <f t="shared" ref="F7:F17" si="0">IF(C7="","",INT(D7/E7))</f>
        <v>13636</v>
      </c>
      <c r="G7" s="29">
        <v>0.5</v>
      </c>
      <c r="H7" s="30">
        <f>IF(C7="","",INT(F7*G7))</f>
        <v>6818</v>
      </c>
      <c r="I7" s="31">
        <v>10000</v>
      </c>
      <c r="J7" s="46">
        <f t="shared" ref="J7:J17" si="1">IF(C7="","",MIN(H7,I7))</f>
        <v>6818</v>
      </c>
      <c r="K7" s="62">
        <f>IF(C7="","",'（宿泊費）計算シート'!N7)</f>
        <v>9088</v>
      </c>
      <c r="L7" s="47">
        <f t="shared" ref="L7:L17" si="2">IF(C7="","",J7+K7)</f>
        <v>15906</v>
      </c>
      <c r="M7" s="32">
        <v>45000</v>
      </c>
      <c r="N7" s="32">
        <f t="shared" ref="N7:N17" si="3">IF(C7="","",MIN(L7,M7))</f>
        <v>15906</v>
      </c>
      <c r="O7" s="33">
        <f t="shared" ref="O7:O17" si="4">IF(C7="","",N7*E7)</f>
        <v>47718</v>
      </c>
      <c r="P7" s="7"/>
      <c r="Q7" s="8"/>
      <c r="R7" s="8"/>
      <c r="S7" s="8"/>
    </row>
    <row r="8" spans="1:19" ht="23.5" customHeight="1" x14ac:dyDescent="0.25">
      <c r="A8" s="44" t="s">
        <v>1</v>
      </c>
      <c r="B8" s="10"/>
      <c r="C8" s="11"/>
      <c r="D8" s="27" t="str">
        <f t="shared" ref="D8:D17" si="5">IF(C8="","",INT(C8/1.1))</f>
        <v/>
      </c>
      <c r="E8" s="12"/>
      <c r="F8" s="28" t="str">
        <f t="shared" si="0"/>
        <v/>
      </c>
      <c r="G8" s="29">
        <v>0.5</v>
      </c>
      <c r="H8" s="30" t="str">
        <f t="shared" ref="H8:H17" si="6">IF(C8="","",INT(F8*G8))</f>
        <v/>
      </c>
      <c r="I8" s="31">
        <v>10000</v>
      </c>
      <c r="J8" s="46" t="str">
        <f t="shared" si="1"/>
        <v/>
      </c>
      <c r="K8" s="62" t="str">
        <f>IF(C8="","",'（宿泊費）計算シート'!N8)</f>
        <v/>
      </c>
      <c r="L8" s="47" t="str">
        <f t="shared" si="2"/>
        <v/>
      </c>
      <c r="M8" s="32">
        <v>45000</v>
      </c>
      <c r="N8" s="32" t="str">
        <f t="shared" si="3"/>
        <v/>
      </c>
      <c r="O8" s="33" t="str">
        <f t="shared" si="4"/>
        <v/>
      </c>
      <c r="P8" s="13"/>
    </row>
    <row r="9" spans="1:19" ht="23.5" customHeight="1" x14ac:dyDescent="0.25">
      <c r="A9" s="44" t="s">
        <v>2</v>
      </c>
      <c r="B9" s="10"/>
      <c r="C9" s="11"/>
      <c r="D9" s="27" t="str">
        <f t="shared" si="5"/>
        <v/>
      </c>
      <c r="E9" s="12"/>
      <c r="F9" s="28" t="str">
        <f t="shared" si="0"/>
        <v/>
      </c>
      <c r="G9" s="29">
        <v>0.5</v>
      </c>
      <c r="H9" s="30" t="str">
        <f t="shared" si="6"/>
        <v/>
      </c>
      <c r="I9" s="31">
        <v>10000</v>
      </c>
      <c r="J9" s="46" t="str">
        <f t="shared" si="1"/>
        <v/>
      </c>
      <c r="K9" s="62" t="str">
        <f>IF(C9="","",'（宿泊費）計算シート'!N9)</f>
        <v/>
      </c>
      <c r="L9" s="47" t="str">
        <f t="shared" si="2"/>
        <v/>
      </c>
      <c r="M9" s="32">
        <v>45000</v>
      </c>
      <c r="N9" s="32" t="str">
        <f t="shared" si="3"/>
        <v/>
      </c>
      <c r="O9" s="33" t="str">
        <f t="shared" si="4"/>
        <v/>
      </c>
    </row>
    <row r="10" spans="1:19" ht="23.5" customHeight="1" x14ac:dyDescent="0.25">
      <c r="A10" s="44" t="s">
        <v>3</v>
      </c>
      <c r="B10" s="10"/>
      <c r="C10" s="11"/>
      <c r="D10" s="27" t="str">
        <f t="shared" si="5"/>
        <v/>
      </c>
      <c r="E10" s="12"/>
      <c r="F10" s="28" t="str">
        <f t="shared" si="0"/>
        <v/>
      </c>
      <c r="G10" s="29">
        <v>0.5</v>
      </c>
      <c r="H10" s="30" t="str">
        <f t="shared" si="6"/>
        <v/>
      </c>
      <c r="I10" s="31">
        <v>10000</v>
      </c>
      <c r="J10" s="46" t="str">
        <f t="shared" si="1"/>
        <v/>
      </c>
      <c r="K10" s="62" t="str">
        <f>IF(C10="","",'（宿泊費）計算シート'!N10)</f>
        <v/>
      </c>
      <c r="L10" s="47" t="str">
        <f t="shared" si="2"/>
        <v/>
      </c>
      <c r="M10" s="32">
        <v>45000</v>
      </c>
      <c r="N10" s="32" t="str">
        <f t="shared" si="3"/>
        <v/>
      </c>
      <c r="O10" s="33" t="str">
        <f t="shared" si="4"/>
        <v/>
      </c>
    </row>
    <row r="11" spans="1:19" ht="23.5" customHeight="1" x14ac:dyDescent="0.25">
      <c r="A11" s="44" t="s">
        <v>4</v>
      </c>
      <c r="B11" s="10"/>
      <c r="C11" s="11"/>
      <c r="D11" s="27" t="str">
        <f t="shared" si="5"/>
        <v/>
      </c>
      <c r="E11" s="12"/>
      <c r="F11" s="28" t="str">
        <f t="shared" si="0"/>
        <v/>
      </c>
      <c r="G11" s="29">
        <v>0.5</v>
      </c>
      <c r="H11" s="30" t="str">
        <f t="shared" si="6"/>
        <v/>
      </c>
      <c r="I11" s="31">
        <v>10000</v>
      </c>
      <c r="J11" s="46" t="str">
        <f t="shared" si="1"/>
        <v/>
      </c>
      <c r="K11" s="62" t="str">
        <f>IF(C11="","",'（宿泊費）計算シート'!N11)</f>
        <v/>
      </c>
      <c r="L11" s="47" t="str">
        <f t="shared" si="2"/>
        <v/>
      </c>
      <c r="M11" s="32">
        <v>45000</v>
      </c>
      <c r="N11" s="32" t="str">
        <f t="shared" si="3"/>
        <v/>
      </c>
      <c r="O11" s="33" t="str">
        <f t="shared" si="4"/>
        <v/>
      </c>
    </row>
    <row r="12" spans="1:19" ht="23.5" customHeight="1" x14ac:dyDescent="0.25">
      <c r="A12" s="44" t="s">
        <v>5</v>
      </c>
      <c r="B12" s="10"/>
      <c r="C12" s="11"/>
      <c r="D12" s="27" t="str">
        <f t="shared" si="5"/>
        <v/>
      </c>
      <c r="E12" s="12"/>
      <c r="F12" s="28" t="str">
        <f t="shared" si="0"/>
        <v/>
      </c>
      <c r="G12" s="29">
        <v>0.5</v>
      </c>
      <c r="H12" s="30" t="str">
        <f t="shared" si="6"/>
        <v/>
      </c>
      <c r="I12" s="31">
        <v>10000</v>
      </c>
      <c r="J12" s="46" t="str">
        <f t="shared" si="1"/>
        <v/>
      </c>
      <c r="K12" s="62" t="str">
        <f>IF(C12="","",'（宿泊費）計算シート'!N12)</f>
        <v/>
      </c>
      <c r="L12" s="47" t="str">
        <f t="shared" si="2"/>
        <v/>
      </c>
      <c r="M12" s="32">
        <v>45000</v>
      </c>
      <c r="N12" s="32" t="str">
        <f t="shared" si="3"/>
        <v/>
      </c>
      <c r="O12" s="33" t="str">
        <f t="shared" si="4"/>
        <v/>
      </c>
    </row>
    <row r="13" spans="1:19" ht="23.5" customHeight="1" x14ac:dyDescent="0.25">
      <c r="A13" s="44" t="s">
        <v>6</v>
      </c>
      <c r="B13" s="10"/>
      <c r="C13" s="11"/>
      <c r="D13" s="27" t="str">
        <f t="shared" si="5"/>
        <v/>
      </c>
      <c r="E13" s="12"/>
      <c r="F13" s="28" t="str">
        <f t="shared" si="0"/>
        <v/>
      </c>
      <c r="G13" s="29">
        <v>0.5</v>
      </c>
      <c r="H13" s="30" t="str">
        <f t="shared" si="6"/>
        <v/>
      </c>
      <c r="I13" s="31">
        <v>10000</v>
      </c>
      <c r="J13" s="46" t="str">
        <f t="shared" si="1"/>
        <v/>
      </c>
      <c r="K13" s="62" t="str">
        <f>IF(C13="","",'（宿泊費）計算シート'!N13)</f>
        <v/>
      </c>
      <c r="L13" s="47" t="str">
        <f t="shared" si="2"/>
        <v/>
      </c>
      <c r="M13" s="32">
        <v>45000</v>
      </c>
      <c r="N13" s="32" t="str">
        <f t="shared" si="3"/>
        <v/>
      </c>
      <c r="O13" s="33" t="str">
        <f t="shared" si="4"/>
        <v/>
      </c>
    </row>
    <row r="14" spans="1:19" ht="23.5" customHeight="1" x14ac:dyDescent="0.25">
      <c r="A14" s="44" t="s">
        <v>7</v>
      </c>
      <c r="B14" s="10"/>
      <c r="C14" s="11"/>
      <c r="D14" s="27" t="str">
        <f t="shared" si="5"/>
        <v/>
      </c>
      <c r="E14" s="12"/>
      <c r="F14" s="28" t="str">
        <f t="shared" si="0"/>
        <v/>
      </c>
      <c r="G14" s="29">
        <v>0.5</v>
      </c>
      <c r="H14" s="30" t="str">
        <f t="shared" si="6"/>
        <v/>
      </c>
      <c r="I14" s="31">
        <v>10000</v>
      </c>
      <c r="J14" s="46" t="str">
        <f t="shared" si="1"/>
        <v/>
      </c>
      <c r="K14" s="62" t="str">
        <f>IF(C14="","",'（宿泊費）計算シート'!N14)</f>
        <v/>
      </c>
      <c r="L14" s="47" t="str">
        <f t="shared" si="2"/>
        <v/>
      </c>
      <c r="M14" s="32">
        <v>45000</v>
      </c>
      <c r="N14" s="32" t="str">
        <f t="shared" si="3"/>
        <v/>
      </c>
      <c r="O14" s="33" t="str">
        <f t="shared" si="4"/>
        <v/>
      </c>
    </row>
    <row r="15" spans="1:19" ht="23.5" customHeight="1" x14ac:dyDescent="0.25">
      <c r="A15" s="44" t="s">
        <v>8</v>
      </c>
      <c r="B15" s="10"/>
      <c r="C15" s="11"/>
      <c r="D15" s="27" t="str">
        <f t="shared" si="5"/>
        <v/>
      </c>
      <c r="E15" s="12"/>
      <c r="F15" s="28" t="str">
        <f t="shared" si="0"/>
        <v/>
      </c>
      <c r="G15" s="29">
        <v>0.5</v>
      </c>
      <c r="H15" s="30" t="str">
        <f t="shared" si="6"/>
        <v/>
      </c>
      <c r="I15" s="31">
        <v>10000</v>
      </c>
      <c r="J15" s="46" t="str">
        <f t="shared" si="1"/>
        <v/>
      </c>
      <c r="K15" s="62" t="str">
        <f>IF(C15="","",'（宿泊費）計算シート'!N15)</f>
        <v/>
      </c>
      <c r="L15" s="47" t="str">
        <f t="shared" si="2"/>
        <v/>
      </c>
      <c r="M15" s="32">
        <v>45000</v>
      </c>
      <c r="N15" s="32" t="str">
        <f t="shared" si="3"/>
        <v/>
      </c>
      <c r="O15" s="33" t="str">
        <f t="shared" si="4"/>
        <v/>
      </c>
    </row>
    <row r="16" spans="1:19" ht="23.5" customHeight="1" x14ac:dyDescent="0.25">
      <c r="A16" s="44" t="s">
        <v>9</v>
      </c>
      <c r="B16" s="10"/>
      <c r="C16" s="11"/>
      <c r="D16" s="27" t="str">
        <f t="shared" si="5"/>
        <v/>
      </c>
      <c r="E16" s="12"/>
      <c r="F16" s="28" t="str">
        <f t="shared" si="0"/>
        <v/>
      </c>
      <c r="G16" s="29">
        <v>0.5</v>
      </c>
      <c r="H16" s="30" t="str">
        <f t="shared" si="6"/>
        <v/>
      </c>
      <c r="I16" s="31">
        <v>10000</v>
      </c>
      <c r="J16" s="46" t="str">
        <f t="shared" si="1"/>
        <v/>
      </c>
      <c r="K16" s="62" t="str">
        <f>IF(C16="","",'（宿泊費）計算シート'!N16)</f>
        <v/>
      </c>
      <c r="L16" s="47" t="str">
        <f t="shared" si="2"/>
        <v/>
      </c>
      <c r="M16" s="32">
        <v>45000</v>
      </c>
      <c r="N16" s="32" t="str">
        <f t="shared" si="3"/>
        <v/>
      </c>
      <c r="O16" s="33" t="str">
        <f t="shared" si="4"/>
        <v/>
      </c>
    </row>
    <row r="17" spans="1:15" ht="23.5" customHeight="1" thickBot="1" x14ac:dyDescent="0.3">
      <c r="A17" s="44" t="s">
        <v>10</v>
      </c>
      <c r="B17" s="10"/>
      <c r="C17" s="14"/>
      <c r="D17" s="27" t="str">
        <f t="shared" si="5"/>
        <v/>
      </c>
      <c r="E17" s="15"/>
      <c r="F17" s="28" t="str">
        <f t="shared" si="0"/>
        <v/>
      </c>
      <c r="G17" s="29">
        <v>0.5</v>
      </c>
      <c r="H17" s="30" t="str">
        <f t="shared" si="6"/>
        <v/>
      </c>
      <c r="I17" s="31">
        <v>10000</v>
      </c>
      <c r="J17" s="46" t="str">
        <f t="shared" si="1"/>
        <v/>
      </c>
      <c r="K17" s="63" t="str">
        <f>IF(C17="","",'（宿泊費）計算シート'!N17)</f>
        <v/>
      </c>
      <c r="L17" s="47" t="str">
        <f t="shared" si="2"/>
        <v/>
      </c>
      <c r="M17" s="32">
        <v>45000</v>
      </c>
      <c r="N17" s="32" t="str">
        <f t="shared" si="3"/>
        <v/>
      </c>
      <c r="O17" s="33" t="str">
        <f t="shared" si="4"/>
        <v/>
      </c>
    </row>
    <row r="18" spans="1:15" ht="37.9" customHeight="1" thickBot="1" x14ac:dyDescent="0.3">
      <c r="A18" s="59" t="s">
        <v>81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5" t="s">
        <v>68</v>
      </c>
      <c r="N18" s="58"/>
      <c r="O18" s="34">
        <f>SUM(O8:O17)</f>
        <v>0</v>
      </c>
    </row>
    <row r="19" spans="1:15" ht="16.5" customHeight="1" x14ac:dyDescent="0.2">
      <c r="A19" s="19"/>
    </row>
    <row r="20" spans="1:15" ht="16.5" customHeight="1" x14ac:dyDescent="0.2"/>
  </sheetData>
  <sheetProtection sheet="1" objects="1" scenarios="1"/>
  <mergeCells count="5">
    <mergeCell ref="A5:A6"/>
    <mergeCell ref="B5:B6"/>
    <mergeCell ref="A4:E4"/>
    <mergeCell ref="M18:N18"/>
    <mergeCell ref="A18:L18"/>
  </mergeCells>
  <phoneticPr fontId="3"/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（宿泊費）計算シート</vt:lpstr>
      <vt:lpstr>（検査費）計算シート</vt:lpstr>
      <vt:lpstr>'（検査費）計算シート'!Print_Area</vt:lpstr>
      <vt:lpstr>'（宿泊費）計算シート'!Print_Area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2022-06-22T07:07:14Z</dcterms:modified>
</cp:coreProperties>
</file>