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mc:AlternateContent xmlns:mc="http://schemas.openxmlformats.org/markup-compatibility/2006">
    <mc:Choice Requires="x15">
      <x15ac:absPath xmlns:x15ac="http://schemas.microsoft.com/office/spreadsheetml/2010/11/ac" url="M:\総務部\企画財政課\財政係\99_その他\親玉バックアップ\県等回答\R5\R6.1.17公営企業に係る経営比較分析表（令和４年度決算）の分析等について\2市→県\"/>
    </mc:Choice>
  </mc:AlternateContent>
  <xr:revisionPtr revIDLastSave="0" documentId="13_ncr:1_{42E6B347-C22A-4D77-B89D-B642450F2272}" xr6:coauthVersionLast="47" xr6:coauthVersionMax="47" xr10:uidLastSave="{00000000-0000-0000-0000-000000000000}"/>
  <workbookProtection workbookAlgorithmName="SHA-512" workbookHashValue="ws0K7yUNt8KO+lPbik3mbusnJo8WOoE4jBSreqMWQkIk/JhyQ2EjKmq4rV5L8I7nps0iQsMAgFfZJxfs9cvaYw==" workbookSaltValue="X7gkLY+JPAwZEz9Dwg0iMQ==" workbookSpinCount="100000" lockStructure="1"/>
  <bookViews>
    <workbookView xWindow="-120" yWindow="-120" windowWidth="20730" windowHeight="1116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BB8" i="4" s="1"/>
  <c r="T6" i="5"/>
  <c r="AT8" i="4" s="1"/>
  <c r="S6" i="5"/>
  <c r="AL8" i="4" s="1"/>
  <c r="R6" i="5"/>
  <c r="Q6" i="5"/>
  <c r="W10" i="4" s="1"/>
  <c r="P6" i="5"/>
  <c r="P10" i="4" s="1"/>
  <c r="O6" i="5"/>
  <c r="I10" i="4" s="1"/>
  <c r="N6" i="5"/>
  <c r="M6" i="5"/>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AL10" i="4"/>
  <c r="AD10" i="4"/>
  <c r="B10" i="4"/>
  <c r="AD8" i="4"/>
  <c r="I8" i="4"/>
</calcChain>
</file>

<file path=xl/sharedStrings.xml><?xml version="1.0" encoding="utf-8"?>
<sst xmlns="http://schemas.openxmlformats.org/spreadsheetml/2006/main" count="236" uniqueCount="118">
  <si>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</si>
  <si>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</si>
  <si>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</si>
  <si>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</si>
  <si>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</si>
  <si>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</si>
  <si>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</si>
  <si>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</si>
  <si>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</si>
  <si>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</si>
  <si>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</si>
  <si>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</si>
  <si>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</si>
  <si>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</si>
  <si>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</si>
  <si>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</si>
  <si>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</si>
  <si>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</si>
  <si>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</si>
  <si>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</si>
  <si>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</si>
  <si>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</si>
  <si>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</si>
  <si>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</si>
  <si>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</si>
  <si>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</si>
  <si>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</si>
  <si>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</si>
  <si>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</si>
  <si>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</si>
  <si>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</si>
  <si>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</si>
  <si>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</si>
  <si>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</si>
  <si>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</si>
  <si>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</si>
  <si>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</si>
  <si>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</si>
  <si>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</si>
  <si>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</si>
  <si>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</si>
  <si>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</si>
  <si>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</si>
  <si>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</si>
  <si>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</si>
  <si>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</si>
  <si>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</si>
  <si>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</si>
  <si>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</si>
  <si>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</si>
  <si>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</si>
  <si>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</si>
  <si>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</si>
  <si>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</si>
  <si>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</si>
  <si>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</si>
  <si>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</si>
  <si>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</si>
  <si>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</si>
  <si>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</si>
  <si>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</si>
  <si>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</si>
  <si>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</si>
  <si>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</si>
  <si>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</si>
  <si>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</si>
  <si>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</si>
  <si>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</si>
  <si>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</si>
  <si>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</si>
  <si>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</si>
  <si>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</si>
  <si>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</si>
  <si>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</si>
  <si>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</si>
  <si>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</si>
  <si>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</si>
  <si>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</si>
  <si>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</si>
  <si>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</si>
  <si>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</si>
  <si>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</si>
  <si>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</si>
  <si>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</si>
  <si>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</si>
  <si>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</si>
  <si>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</si>
  <si>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</si>
  <si>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</si>
  <si>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</si>
  <si>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</si>
  <si>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</si>
  <si>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</si>
  <si>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</si>
  <si>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</si>
  <si>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</si>
  <si>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大竹市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</si>
  <si>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</si>
  <si>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</si>
  <si>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</si>
  <si>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</si>
  <si>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</si>
  <si>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</si>
  <si>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</si>
  <si>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</si>
  <si>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</si>
  <si>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</si>
  <si>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</si>
  <si>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</si>
  <si>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</si>
  <si>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</si>
  <si>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</si>
  <si>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</si>
  <si>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</si>
  <si>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</si>
  <si>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③管渠改善率
　管渠の改善はできていません。</t>
    <rPh sb="1" eb="3">
      <t>カンキョ</t>
    </rPh>
    <rPh sb="3" eb="5">
      <t>カイゼン</t>
    </rPh>
    <rPh sb="5" eb="6">
      <t>リツ</t>
    </rPh>
    <rPh sb="8" eb="10">
      <t>カンキョ</t>
    </rPh>
    <rPh sb="11" eb="13">
      <t>カイゼン</t>
    </rPh>
    <phoneticPr fontId="4"/>
  </si>
  <si>
    <t>　処理区域内の人口の減少に伴い、使用料収入も減少しており、一般会計からの繰入金により収支の均衡を保っている状況です。
　比較的新しい施設であるため、構造物を更新するまでには至っていませんが、管渠施設の改修や付帯施設の電気機械設備の修繕が増加しており、今後は計画的な修繕と更新が必要です。
　本事業は、施設規模に対して処理人口が少なく、使用料収入だけでは経費を賄えません。公共下水道事業の利用者との負担の公平性を考慮すると、大幅な使用料の引き上げは難しく、引き続き一般会計からの繰入金によって事業を維持していく必要があります。</t>
    <rPh sb="1" eb="3">
      <t>ショリ</t>
    </rPh>
    <rPh sb="3" eb="6">
      <t>クイキナイ</t>
    </rPh>
    <rPh sb="7" eb="9">
      <t>ジンコウ</t>
    </rPh>
    <rPh sb="10" eb="12">
      <t>ゲンショウ</t>
    </rPh>
    <rPh sb="13" eb="14">
      <t>トモナ</t>
    </rPh>
    <rPh sb="16" eb="19">
      <t>シヨウリョウ</t>
    </rPh>
    <rPh sb="19" eb="21">
      <t>シュウニュウ</t>
    </rPh>
    <rPh sb="22" eb="24">
      <t>ゲンショウ</t>
    </rPh>
    <rPh sb="29" eb="31">
      <t>イッパン</t>
    </rPh>
    <rPh sb="31" eb="33">
      <t>カイケイ</t>
    </rPh>
    <rPh sb="36" eb="38">
      <t>クリイレ</t>
    </rPh>
    <rPh sb="38" eb="39">
      <t>キン</t>
    </rPh>
    <rPh sb="42" eb="44">
      <t>シュウシ</t>
    </rPh>
    <rPh sb="45" eb="47">
      <t>キンコウ</t>
    </rPh>
    <rPh sb="48" eb="49">
      <t>タモ</t>
    </rPh>
    <rPh sb="53" eb="55">
      <t>ジョウキョウ</t>
    </rPh>
    <rPh sb="60" eb="63">
      <t>ヒカクテキ</t>
    </rPh>
    <rPh sb="63" eb="64">
      <t>アタラ</t>
    </rPh>
    <rPh sb="66" eb="68">
      <t>シセツ</t>
    </rPh>
    <rPh sb="74" eb="77">
      <t>コウゾウブツ</t>
    </rPh>
    <rPh sb="78" eb="80">
      <t>コウシン</t>
    </rPh>
    <rPh sb="86" eb="87">
      <t>イタ</t>
    </rPh>
    <rPh sb="95" eb="97">
      <t>カンキョ</t>
    </rPh>
    <rPh sb="97" eb="99">
      <t>シセツ</t>
    </rPh>
    <rPh sb="100" eb="102">
      <t>カイシュウ</t>
    </rPh>
    <rPh sb="103" eb="105">
      <t>フタイ</t>
    </rPh>
    <rPh sb="105" eb="107">
      <t>シセツ</t>
    </rPh>
    <rPh sb="108" eb="110">
      <t>デンキ</t>
    </rPh>
    <rPh sb="110" eb="112">
      <t>キカイ</t>
    </rPh>
    <rPh sb="112" eb="114">
      <t>セツビ</t>
    </rPh>
    <rPh sb="115" eb="117">
      <t>シュウゼン</t>
    </rPh>
    <rPh sb="118" eb="120">
      <t>ゾウカ</t>
    </rPh>
    <rPh sb="125" eb="127">
      <t>コンゴ</t>
    </rPh>
    <rPh sb="128" eb="131">
      <t>ケイカクテキ</t>
    </rPh>
    <rPh sb="132" eb="134">
      <t>シュウゼン</t>
    </rPh>
    <rPh sb="135" eb="137">
      <t>コウシン</t>
    </rPh>
    <rPh sb="138" eb="140">
      <t>ヒツヨウ</t>
    </rPh>
    <rPh sb="145" eb="146">
      <t>ホン</t>
    </rPh>
    <rPh sb="146" eb="148">
      <t>ジギョウ</t>
    </rPh>
    <rPh sb="150" eb="152">
      <t>シセツ</t>
    </rPh>
    <rPh sb="152" eb="154">
      <t>キボ</t>
    </rPh>
    <rPh sb="155" eb="156">
      <t>タイ</t>
    </rPh>
    <rPh sb="158" eb="160">
      <t>ショリ</t>
    </rPh>
    <rPh sb="160" eb="162">
      <t>ジンコウ</t>
    </rPh>
    <rPh sb="163" eb="164">
      <t>スク</t>
    </rPh>
    <rPh sb="167" eb="170">
      <t>シヨウリョウ</t>
    </rPh>
    <rPh sb="170" eb="172">
      <t>シュウニュウ</t>
    </rPh>
    <rPh sb="176" eb="178">
      <t>ケイヒ</t>
    </rPh>
    <rPh sb="179" eb="180">
      <t>マカナ</t>
    </rPh>
    <rPh sb="185" eb="187">
      <t>コウキョウ</t>
    </rPh>
    <rPh sb="187" eb="190">
      <t>ゲスイドウ</t>
    </rPh>
    <rPh sb="190" eb="192">
      <t>ジギョウ</t>
    </rPh>
    <rPh sb="193" eb="196">
      <t>リヨウシャ</t>
    </rPh>
    <rPh sb="198" eb="200">
      <t>フタン</t>
    </rPh>
    <rPh sb="201" eb="204">
      <t>コウヘイセイ</t>
    </rPh>
    <rPh sb="205" eb="207">
      <t>コウリョ</t>
    </rPh>
    <rPh sb="211" eb="213">
      <t>オオハバ</t>
    </rPh>
    <rPh sb="214" eb="217">
      <t>シヨウリョウ</t>
    </rPh>
    <rPh sb="218" eb="219">
      <t>ヒ</t>
    </rPh>
    <rPh sb="220" eb="221">
      <t>ア</t>
    </rPh>
    <rPh sb="223" eb="224">
      <t>ムズカ</t>
    </rPh>
    <rPh sb="227" eb="228">
      <t>ヒ</t>
    </rPh>
    <rPh sb="229" eb="230">
      <t>ツヅ</t>
    </rPh>
    <rPh sb="231" eb="233">
      <t>イッパン</t>
    </rPh>
    <rPh sb="233" eb="235">
      <t>カイケイ</t>
    </rPh>
    <rPh sb="238" eb="240">
      <t>クリイレ</t>
    </rPh>
    <rPh sb="240" eb="241">
      <t>キン</t>
    </rPh>
    <rPh sb="245" eb="247">
      <t>ジギョウ</t>
    </rPh>
    <rPh sb="248" eb="250">
      <t>イジ</t>
    </rPh>
    <rPh sb="254" eb="256">
      <t>ヒツヨウ</t>
    </rPh>
    <phoneticPr fontId="4"/>
  </si>
  <si>
    <t>①収益的収支比率
　100％を下回っており、単年度収支は赤字です。
④企業債残高対事業規模比率
　類似団体平均値を大きく上回っていますが、減少傾向にあります。
⑤経費回収率
　100％を下回っており、類似団体平均値も大きく下回っていますが、利用者の負担を大きく増加することは、公共下水道利用者との公平性の観点から現実的ではありません。
⑥汚水処理原価
　類似団体平均値を大きく上回っています。
⑦施設利用率
　減少傾向にあります。処理人口が計画人口の半分を下回っていますが、今後も人口は減少する見込みであるため、数値の改善は望めない状況です。
⑧水洗化率
　処理区域内の人口の動向によって多少の増減はあるものの、数値はほぼ横ばいです。</t>
    <rPh sb="1" eb="4">
      <t>シュウエキテキ</t>
    </rPh>
    <rPh sb="15" eb="17">
      <t>シタマワ</t>
    </rPh>
    <rPh sb="28" eb="29">
      <t>アカ</t>
    </rPh>
    <rPh sb="42" eb="46">
      <t>ジギョウキボ</t>
    </rPh>
    <rPh sb="61" eb="62">
      <t>ウワ</t>
    </rPh>
    <rPh sb="70" eb="72">
      <t>ゲンショウ</t>
    </rPh>
    <rPh sb="72" eb="74">
      <t>ケイコウ</t>
    </rPh>
    <rPh sb="95" eb="97">
      <t>シタマワ</t>
    </rPh>
    <rPh sb="102" eb="104">
      <t>ルイジ</t>
    </rPh>
    <rPh sb="104" eb="106">
      <t>ダンタイ</t>
    </rPh>
    <rPh sb="106" eb="109">
      <t>ヘイキンチ</t>
    </rPh>
    <rPh sb="110" eb="111">
      <t>オオ</t>
    </rPh>
    <rPh sb="113" eb="115">
      <t>シタマワ</t>
    </rPh>
    <rPh sb="122" eb="125">
      <t>リヨウシャ</t>
    </rPh>
    <rPh sb="126" eb="128">
      <t>フタン</t>
    </rPh>
    <rPh sb="129" eb="130">
      <t>オオ</t>
    </rPh>
    <rPh sb="132" eb="134">
      <t>ゾウカ</t>
    </rPh>
    <rPh sb="140" eb="142">
      <t>コウキョウ</t>
    </rPh>
    <rPh sb="142" eb="145">
      <t>ゲスイドウ</t>
    </rPh>
    <rPh sb="145" eb="148">
      <t>リヨウシャ</t>
    </rPh>
    <rPh sb="150" eb="153">
      <t>コウヘイセイ</t>
    </rPh>
    <rPh sb="154" eb="156">
      <t>カンテン</t>
    </rPh>
    <rPh sb="158" eb="160">
      <t>ゲンジツ</t>
    </rPh>
    <rPh sb="160" eb="161">
      <t>テキ</t>
    </rPh>
    <rPh sb="188" eb="189">
      <t>オオ</t>
    </rPh>
    <rPh sb="191" eb="192">
      <t>ウワ</t>
    </rPh>
    <rPh sb="209" eb="211">
      <t>ゲンショウ</t>
    </rPh>
    <rPh sb="211" eb="213">
      <t>ケイコウ</t>
    </rPh>
    <rPh sb="219" eb="221">
      <t>ショリ</t>
    </rPh>
    <rPh sb="221" eb="223">
      <t>ジンコウ</t>
    </rPh>
    <rPh sb="224" eb="226">
      <t>ケイカク</t>
    </rPh>
    <rPh sb="226" eb="228">
      <t>ジンコウ</t>
    </rPh>
    <rPh sb="229" eb="231">
      <t>ハンブン</t>
    </rPh>
    <rPh sb="232" eb="234">
      <t>シタマワ</t>
    </rPh>
    <rPh sb="241" eb="243">
      <t>コンゴ</t>
    </rPh>
    <rPh sb="244" eb="246">
      <t>ジンコウ</t>
    </rPh>
    <rPh sb="247" eb="249">
      <t>ゲンショウ</t>
    </rPh>
    <rPh sb="251" eb="253">
      <t>ミコ</t>
    </rPh>
    <rPh sb="260" eb="262">
      <t>スウチ</t>
    </rPh>
    <rPh sb="263" eb="265">
      <t>カイゼン</t>
    </rPh>
    <rPh sb="266" eb="267">
      <t>ノゾ</t>
    </rPh>
    <rPh sb="270" eb="272">
      <t>ジョウキョウ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</si>
</sst>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90A-4CDE-9CE4-4C51E830CBD0}"/>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0.02</c:v>
                </c:pt>
                <c:pt idx="2">
                  <c:v>0.25</c:v>
                </c:pt>
                <c:pt idx="3">
                  <c:v>0.05</c:v>
                </c:pt>
                <c:pt idx="4">
                  <c:v>0.03</c:v>
                </c:pt>
              </c:numCache>
            </c:numRef>
          </c:val>
          <c:smooth val="0"/>
          <c:extLst>
            <c:ext xmlns:c16="http://schemas.microsoft.com/office/drawing/2014/chart" uri="{C3380CC4-5D6E-409C-BE32-E72D297353CC}">
              <c16:uniqueId val="{00000001-790A-4CDE-9CE4-4C51E830CBD0}"/>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53.65</c:v>
                </c:pt>
                <c:pt idx="1">
                  <c:v>49.48</c:v>
                </c:pt>
                <c:pt idx="2">
                  <c:v>48.96</c:v>
                </c:pt>
                <c:pt idx="3">
                  <c:v>45.83</c:v>
                </c:pt>
                <c:pt idx="4">
                  <c:v>44.79</c:v>
                </c:pt>
              </c:numCache>
            </c:numRef>
          </c:val>
          <c:extLst>
            <c:ext xmlns:c16="http://schemas.microsoft.com/office/drawing/2014/chart" uri="{C3380CC4-5D6E-409C-BE32-E72D297353CC}">
              <c16:uniqueId val="{00000000-0437-4DFC-A6A2-D44302493618}"/>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50.68</c:v>
                </c:pt>
                <c:pt idx="1">
                  <c:v>50.14</c:v>
                </c:pt>
                <c:pt idx="2">
                  <c:v>54.83</c:v>
                </c:pt>
                <c:pt idx="3">
                  <c:v>66.53</c:v>
                </c:pt>
                <c:pt idx="4">
                  <c:v>52.35</c:v>
                </c:pt>
              </c:numCache>
            </c:numRef>
          </c:val>
          <c:smooth val="0"/>
          <c:extLst>
            <c:ext xmlns:c16="http://schemas.microsoft.com/office/drawing/2014/chart" uri="{C3380CC4-5D6E-409C-BE32-E72D297353CC}">
              <c16:uniqueId val="{00000001-0437-4DFC-A6A2-D44302493618}"/>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98.41</c:v>
                </c:pt>
                <c:pt idx="1">
                  <c:v>98.69</c:v>
                </c:pt>
                <c:pt idx="2">
                  <c:v>97.29</c:v>
                </c:pt>
                <c:pt idx="3">
                  <c:v>93.4</c:v>
                </c:pt>
                <c:pt idx="4">
                  <c:v>93.64</c:v>
                </c:pt>
              </c:numCache>
            </c:numRef>
          </c:val>
          <c:extLst>
            <c:ext xmlns:c16="http://schemas.microsoft.com/office/drawing/2014/chart" uri="{C3380CC4-5D6E-409C-BE32-E72D297353CC}">
              <c16:uniqueId val="{00000000-2097-4CC9-8243-E5CBC70D71AC}"/>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84.86</c:v>
                </c:pt>
                <c:pt idx="1">
                  <c:v>84.98</c:v>
                </c:pt>
                <c:pt idx="2">
                  <c:v>84.7</c:v>
                </c:pt>
                <c:pt idx="3">
                  <c:v>84.67</c:v>
                </c:pt>
                <c:pt idx="4">
                  <c:v>84.39</c:v>
                </c:pt>
              </c:numCache>
            </c:numRef>
          </c:val>
          <c:smooth val="0"/>
          <c:extLst>
            <c:ext xmlns:c16="http://schemas.microsoft.com/office/drawing/2014/chart" uri="{C3380CC4-5D6E-409C-BE32-E72D297353CC}">
              <c16:uniqueId val="{00000001-2097-4CC9-8243-E5CBC70D71AC}"/>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87.73</c:v>
                </c:pt>
                <c:pt idx="1">
                  <c:v>87.02</c:v>
                </c:pt>
                <c:pt idx="2">
                  <c:v>86.99</c:v>
                </c:pt>
                <c:pt idx="3">
                  <c:v>85.92</c:v>
                </c:pt>
                <c:pt idx="4">
                  <c:v>84.33</c:v>
                </c:pt>
              </c:numCache>
            </c:numRef>
          </c:val>
          <c:extLst>
            <c:ext xmlns:c16="http://schemas.microsoft.com/office/drawing/2014/chart" uri="{C3380CC4-5D6E-409C-BE32-E72D297353CC}">
              <c16:uniqueId val="{00000000-94D8-43E5-B63E-37716A2A4D1E}"/>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4D8-43E5-B63E-37716A2A4D1E}"/>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188-4D8E-89D7-F381A0F118F0}"/>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188-4D8E-89D7-F381A0F118F0}"/>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0DA-46C5-9A4F-E08F29F9F94F}"/>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0DA-46C5-9A4F-E08F29F9F94F}"/>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070-4847-B6B1-75F9A4DF2B68}"/>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070-4847-B6B1-75F9A4DF2B68}"/>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4BC-4B9D-A103-136EC93DFE85}"/>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4BC-4B9D-A103-136EC93DFE85}"/>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3090.49</c:v>
                </c:pt>
                <c:pt idx="1">
                  <c:v>2973.26</c:v>
                </c:pt>
                <c:pt idx="2">
                  <c:v>2768.02</c:v>
                </c:pt>
                <c:pt idx="3">
                  <c:v>2592.1</c:v>
                </c:pt>
                <c:pt idx="4">
                  <c:v>2364.7600000000002</c:v>
                </c:pt>
              </c:numCache>
            </c:numRef>
          </c:val>
          <c:extLst>
            <c:ext xmlns:c16="http://schemas.microsoft.com/office/drawing/2014/chart" uri="{C3380CC4-5D6E-409C-BE32-E72D297353CC}">
              <c16:uniqueId val="{00000000-0004-4B68-8B07-2D19CD0E3FA1}"/>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789.46</c:v>
                </c:pt>
                <c:pt idx="1">
                  <c:v>826.83</c:v>
                </c:pt>
                <c:pt idx="2">
                  <c:v>867.83</c:v>
                </c:pt>
                <c:pt idx="3">
                  <c:v>791.76</c:v>
                </c:pt>
                <c:pt idx="4">
                  <c:v>900.82</c:v>
                </c:pt>
              </c:numCache>
            </c:numRef>
          </c:val>
          <c:smooth val="0"/>
          <c:extLst>
            <c:ext xmlns:c16="http://schemas.microsoft.com/office/drawing/2014/chart" uri="{C3380CC4-5D6E-409C-BE32-E72D297353CC}">
              <c16:uniqueId val="{00000001-0004-4B68-8B07-2D19CD0E3FA1}"/>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24.04</c:v>
                </c:pt>
                <c:pt idx="1">
                  <c:v>22.86</c:v>
                </c:pt>
                <c:pt idx="2">
                  <c:v>21.1</c:v>
                </c:pt>
                <c:pt idx="3">
                  <c:v>22.1</c:v>
                </c:pt>
                <c:pt idx="4">
                  <c:v>25.06</c:v>
                </c:pt>
              </c:numCache>
            </c:numRef>
          </c:val>
          <c:extLst>
            <c:ext xmlns:c16="http://schemas.microsoft.com/office/drawing/2014/chart" uri="{C3380CC4-5D6E-409C-BE32-E72D297353CC}">
              <c16:uniqueId val="{00000000-CF36-4111-8907-2CCECD72B085}"/>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57.77</c:v>
                </c:pt>
                <c:pt idx="1">
                  <c:v>57.31</c:v>
                </c:pt>
                <c:pt idx="2">
                  <c:v>57.08</c:v>
                </c:pt>
                <c:pt idx="3">
                  <c:v>56.26</c:v>
                </c:pt>
                <c:pt idx="4">
                  <c:v>52.94</c:v>
                </c:pt>
              </c:numCache>
            </c:numRef>
          </c:val>
          <c:smooth val="0"/>
          <c:extLst>
            <c:ext xmlns:c16="http://schemas.microsoft.com/office/drawing/2014/chart" uri="{C3380CC4-5D6E-409C-BE32-E72D297353CC}">
              <c16:uniqueId val="{00000001-CF36-4111-8907-2CCECD72B085}"/>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614.6</c:v>
                </c:pt>
                <c:pt idx="1">
                  <c:v>643.96</c:v>
                </c:pt>
                <c:pt idx="2">
                  <c:v>694.11</c:v>
                </c:pt>
                <c:pt idx="3">
                  <c:v>651.28</c:v>
                </c:pt>
                <c:pt idx="4">
                  <c:v>561.54999999999995</c:v>
                </c:pt>
              </c:numCache>
            </c:numRef>
          </c:val>
          <c:extLst>
            <c:ext xmlns:c16="http://schemas.microsoft.com/office/drawing/2014/chart" uri="{C3380CC4-5D6E-409C-BE32-E72D297353CC}">
              <c16:uniqueId val="{00000000-CA3B-4C32-836A-F1891FC395E8}"/>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274.35000000000002</c:v>
                </c:pt>
                <c:pt idx="1">
                  <c:v>273.52</c:v>
                </c:pt>
                <c:pt idx="2">
                  <c:v>274.99</c:v>
                </c:pt>
                <c:pt idx="3">
                  <c:v>282.08999999999997</c:v>
                </c:pt>
                <c:pt idx="4">
                  <c:v>303.27999999999997</c:v>
                </c:pt>
              </c:numCache>
            </c:numRef>
          </c:val>
          <c:smooth val="0"/>
          <c:extLst>
            <c:ext xmlns:c16="http://schemas.microsoft.com/office/drawing/2014/chart" uri="{C3380CC4-5D6E-409C-BE32-E72D297353CC}">
              <c16:uniqueId val="{00000001-CA3B-4C32-836A-F1891FC395E8}"/>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C10" zoomScale="85" zoomScaleNormal="85" workbookViewId="0">
      <selection activeCell="AW13" sqref="AW1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広島県　大竹市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農業集落排水</v>
      </c>
      <c r="Q8" s="65"/>
      <c r="R8" s="65"/>
      <c r="S8" s="65"/>
      <c r="T8" s="65"/>
      <c r="U8" s="65"/>
      <c r="V8" s="65"/>
      <c r="W8" s="65" t="str">
        <f>データ!L6</f>
        <v>F2</v>
      </c>
      <c r="X8" s="65"/>
      <c r="Y8" s="65"/>
      <c r="Z8" s="65"/>
      <c r="AA8" s="65"/>
      <c r="AB8" s="65"/>
      <c r="AC8" s="65"/>
      <c r="AD8" s="66" t="str">
        <f>データ!$M$6</f>
        <v>非設置</v>
      </c>
      <c r="AE8" s="66"/>
      <c r="AF8" s="66"/>
      <c r="AG8" s="66"/>
      <c r="AH8" s="66"/>
      <c r="AI8" s="66"/>
      <c r="AJ8" s="66"/>
      <c r="AK8" s="3"/>
      <c r="AL8" s="46">
        <f>データ!S6</f>
        <v>26064</v>
      </c>
      <c r="AM8" s="46"/>
      <c r="AN8" s="46"/>
      <c r="AO8" s="46"/>
      <c r="AP8" s="46"/>
      <c r="AQ8" s="46"/>
      <c r="AR8" s="46"/>
      <c r="AS8" s="46"/>
      <c r="AT8" s="45">
        <f>データ!T6</f>
        <v>78.66</v>
      </c>
      <c r="AU8" s="45"/>
      <c r="AV8" s="45"/>
      <c r="AW8" s="45"/>
      <c r="AX8" s="45"/>
      <c r="AY8" s="45"/>
      <c r="AZ8" s="45"/>
      <c r="BA8" s="45"/>
      <c r="BB8" s="45">
        <f>データ!U6</f>
        <v>331.35</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1.0900000000000001</v>
      </c>
      <c r="Q10" s="45"/>
      <c r="R10" s="45"/>
      <c r="S10" s="45"/>
      <c r="T10" s="45"/>
      <c r="U10" s="45"/>
      <c r="V10" s="45"/>
      <c r="W10" s="45">
        <f>データ!Q6</f>
        <v>100</v>
      </c>
      <c r="X10" s="45"/>
      <c r="Y10" s="45"/>
      <c r="Z10" s="45"/>
      <c r="AA10" s="45"/>
      <c r="AB10" s="45"/>
      <c r="AC10" s="45"/>
      <c r="AD10" s="46">
        <f>データ!R6</f>
        <v>3770</v>
      </c>
      <c r="AE10" s="46"/>
      <c r="AF10" s="46"/>
      <c r="AG10" s="46"/>
      <c r="AH10" s="46"/>
      <c r="AI10" s="46"/>
      <c r="AJ10" s="46"/>
      <c r="AK10" s="2"/>
      <c r="AL10" s="46">
        <f>データ!V6</f>
        <v>283</v>
      </c>
      <c r="AM10" s="46"/>
      <c r="AN10" s="46"/>
      <c r="AO10" s="46"/>
      <c r="AP10" s="46"/>
      <c r="AQ10" s="46"/>
      <c r="AR10" s="46"/>
      <c r="AS10" s="46"/>
      <c r="AT10" s="45">
        <f>データ!W6</f>
        <v>0.14000000000000001</v>
      </c>
      <c r="AU10" s="45"/>
      <c r="AV10" s="45"/>
      <c r="AW10" s="45"/>
      <c r="AX10" s="45"/>
      <c r="AY10" s="45"/>
      <c r="AZ10" s="45"/>
      <c r="BA10" s="45"/>
      <c r="BB10" s="45">
        <f>データ!X6</f>
        <v>2021.43</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117</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115</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116</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【809.19】</v>
      </c>
      <c r="I86" s="12" t="str">
        <f>データ!CA6</f>
        <v>【57.02】</v>
      </c>
      <c r="J86" s="12" t="str">
        <f>データ!CL6</f>
        <v>【273.68】</v>
      </c>
      <c r="K86" s="12" t="str">
        <f>データ!CW6</f>
        <v>【52.55】</v>
      </c>
      <c r="L86" s="12" t="str">
        <f>データ!DH6</f>
        <v>【87.30】</v>
      </c>
      <c r="M86" s="12" t="s">
        <v>43</v>
      </c>
      <c r="N86" s="12" t="s">
        <v>43</v>
      </c>
      <c r="O86" s="12" t="str">
        <f>データ!EO6</f>
        <v>【0.02】</v>
      </c>
    </row>
  </sheetData>
  <sheetProtection algorithmName="SHA-512" hashValue="ReGeStxNTtHZwuIpauwDU0RiGP+oU6ghjGs4CjBCgEQiq70kc5GLcYO3tDwRdJc+w/bl8DPEMGJLLFK4u3PKYQ==" saltValue="XNvknmMZIh6Dh61eeuCkk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3" t="s">
        <v>53</v>
      </c>
      <c r="I3" s="74"/>
      <c r="J3" s="74"/>
      <c r="K3" s="74"/>
      <c r="L3" s="74"/>
      <c r="M3" s="74"/>
      <c r="N3" s="74"/>
      <c r="O3" s="74"/>
      <c r="P3" s="74"/>
      <c r="Q3" s="74"/>
      <c r="R3" s="74"/>
      <c r="S3" s="74"/>
      <c r="T3" s="74"/>
      <c r="U3" s="74"/>
      <c r="V3" s="74"/>
      <c r="W3" s="74"/>
      <c r="X3" s="75"/>
      <c r="Y3" s="79" t="s">
        <v>54</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28</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5"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5" s="22" customFormat="1" x14ac:dyDescent="0.15">
      <c r="A6" s="14" t="s">
        <v>95</v>
      </c>
      <c r="B6" s="19">
        <f>B7</f>
        <v>2022</v>
      </c>
      <c r="C6" s="19">
        <f t="shared" ref="C6:X6" si="3">C7</f>
        <v>342114</v>
      </c>
      <c r="D6" s="19">
        <f t="shared" si="3"/>
        <v>47</v>
      </c>
      <c r="E6" s="19">
        <f t="shared" si="3"/>
        <v>17</v>
      </c>
      <c r="F6" s="19">
        <f t="shared" si="3"/>
        <v>5</v>
      </c>
      <c r="G6" s="19">
        <f t="shared" si="3"/>
        <v>0</v>
      </c>
      <c r="H6" s="19" t="str">
        <f t="shared" si="3"/>
        <v>広島県　大竹市</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1.0900000000000001</v>
      </c>
      <c r="Q6" s="20">
        <f t="shared" si="3"/>
        <v>100</v>
      </c>
      <c r="R6" s="20">
        <f t="shared" si="3"/>
        <v>3770</v>
      </c>
      <c r="S6" s="20">
        <f t="shared" si="3"/>
        <v>26064</v>
      </c>
      <c r="T6" s="20">
        <f t="shared" si="3"/>
        <v>78.66</v>
      </c>
      <c r="U6" s="20">
        <f t="shared" si="3"/>
        <v>331.35</v>
      </c>
      <c r="V6" s="20">
        <f t="shared" si="3"/>
        <v>283</v>
      </c>
      <c r="W6" s="20">
        <f t="shared" si="3"/>
        <v>0.14000000000000001</v>
      </c>
      <c r="X6" s="20">
        <f t="shared" si="3"/>
        <v>2021.43</v>
      </c>
      <c r="Y6" s="21">
        <f>IF(Y7="",NA(),Y7)</f>
        <v>87.73</v>
      </c>
      <c r="Z6" s="21">
        <f t="shared" ref="Z6:AH6" si="4">IF(Z7="",NA(),Z7)</f>
        <v>87.02</v>
      </c>
      <c r="AA6" s="21">
        <f t="shared" si="4"/>
        <v>86.99</v>
      </c>
      <c r="AB6" s="21">
        <f t="shared" si="4"/>
        <v>85.92</v>
      </c>
      <c r="AC6" s="21">
        <f t="shared" si="4"/>
        <v>84.33</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3090.49</v>
      </c>
      <c r="BG6" s="21">
        <f t="shared" ref="BG6:BO6" si="7">IF(BG7="",NA(),BG7)</f>
        <v>2973.26</v>
      </c>
      <c r="BH6" s="21">
        <f t="shared" si="7"/>
        <v>2768.02</v>
      </c>
      <c r="BI6" s="21">
        <f t="shared" si="7"/>
        <v>2592.1</v>
      </c>
      <c r="BJ6" s="21">
        <f t="shared" si="7"/>
        <v>2364.7600000000002</v>
      </c>
      <c r="BK6" s="21">
        <f t="shared" si="7"/>
        <v>789.46</v>
      </c>
      <c r="BL6" s="21">
        <f t="shared" si="7"/>
        <v>826.83</v>
      </c>
      <c r="BM6" s="21">
        <f t="shared" si="7"/>
        <v>867.83</v>
      </c>
      <c r="BN6" s="21">
        <f t="shared" si="7"/>
        <v>791.76</v>
      </c>
      <c r="BO6" s="21">
        <f t="shared" si="7"/>
        <v>900.82</v>
      </c>
      <c r="BP6" s="20" t="str">
        <f>IF(BP7="","",IF(BP7="-","【-】","【"&amp;SUBSTITUTE(TEXT(BP7,"#,##0.00"),"-","△")&amp;"】"))</f>
        <v>【809.19】</v>
      </c>
      <c r="BQ6" s="21">
        <f>IF(BQ7="",NA(),BQ7)</f>
        <v>24.04</v>
      </c>
      <c r="BR6" s="21">
        <f t="shared" ref="BR6:BZ6" si="8">IF(BR7="",NA(),BR7)</f>
        <v>22.86</v>
      </c>
      <c r="BS6" s="21">
        <f t="shared" si="8"/>
        <v>21.1</v>
      </c>
      <c r="BT6" s="21">
        <f t="shared" si="8"/>
        <v>22.1</v>
      </c>
      <c r="BU6" s="21">
        <f t="shared" si="8"/>
        <v>25.06</v>
      </c>
      <c r="BV6" s="21">
        <f t="shared" si="8"/>
        <v>57.77</v>
      </c>
      <c r="BW6" s="21">
        <f t="shared" si="8"/>
        <v>57.31</v>
      </c>
      <c r="BX6" s="21">
        <f t="shared" si="8"/>
        <v>57.08</v>
      </c>
      <c r="BY6" s="21">
        <f t="shared" si="8"/>
        <v>56.26</v>
      </c>
      <c r="BZ6" s="21">
        <f t="shared" si="8"/>
        <v>52.94</v>
      </c>
      <c r="CA6" s="20" t="str">
        <f>IF(CA7="","",IF(CA7="-","【-】","【"&amp;SUBSTITUTE(TEXT(CA7,"#,##0.00"),"-","△")&amp;"】"))</f>
        <v>【57.02】</v>
      </c>
      <c r="CB6" s="21">
        <f>IF(CB7="",NA(),CB7)</f>
        <v>614.6</v>
      </c>
      <c r="CC6" s="21">
        <f t="shared" ref="CC6:CK6" si="9">IF(CC7="",NA(),CC7)</f>
        <v>643.96</v>
      </c>
      <c r="CD6" s="21">
        <f t="shared" si="9"/>
        <v>694.11</v>
      </c>
      <c r="CE6" s="21">
        <f t="shared" si="9"/>
        <v>651.28</v>
      </c>
      <c r="CF6" s="21">
        <f t="shared" si="9"/>
        <v>561.54999999999995</v>
      </c>
      <c r="CG6" s="21">
        <f t="shared" si="9"/>
        <v>274.35000000000002</v>
      </c>
      <c r="CH6" s="21">
        <f t="shared" si="9"/>
        <v>273.52</v>
      </c>
      <c r="CI6" s="21">
        <f t="shared" si="9"/>
        <v>274.99</v>
      </c>
      <c r="CJ6" s="21">
        <f t="shared" si="9"/>
        <v>282.08999999999997</v>
      </c>
      <c r="CK6" s="21">
        <f t="shared" si="9"/>
        <v>303.27999999999997</v>
      </c>
      <c r="CL6" s="20" t="str">
        <f>IF(CL7="","",IF(CL7="-","【-】","【"&amp;SUBSTITUTE(TEXT(CL7,"#,##0.00"),"-","△")&amp;"】"))</f>
        <v>【273.68】</v>
      </c>
      <c r="CM6" s="21">
        <f>IF(CM7="",NA(),CM7)</f>
        <v>53.65</v>
      </c>
      <c r="CN6" s="21">
        <f t="shared" ref="CN6:CV6" si="10">IF(CN7="",NA(),CN7)</f>
        <v>49.48</v>
      </c>
      <c r="CO6" s="21">
        <f t="shared" si="10"/>
        <v>48.96</v>
      </c>
      <c r="CP6" s="21">
        <f t="shared" si="10"/>
        <v>45.83</v>
      </c>
      <c r="CQ6" s="21">
        <f t="shared" si="10"/>
        <v>44.79</v>
      </c>
      <c r="CR6" s="21">
        <f t="shared" si="10"/>
        <v>50.68</v>
      </c>
      <c r="CS6" s="21">
        <f t="shared" si="10"/>
        <v>50.14</v>
      </c>
      <c r="CT6" s="21">
        <f t="shared" si="10"/>
        <v>54.83</v>
      </c>
      <c r="CU6" s="21">
        <f t="shared" si="10"/>
        <v>66.53</v>
      </c>
      <c r="CV6" s="21">
        <f t="shared" si="10"/>
        <v>52.35</v>
      </c>
      <c r="CW6" s="20" t="str">
        <f>IF(CW7="","",IF(CW7="-","【-】","【"&amp;SUBSTITUTE(TEXT(CW7,"#,##0.00"),"-","△")&amp;"】"))</f>
        <v>【52.55】</v>
      </c>
      <c r="CX6" s="21">
        <f>IF(CX7="",NA(),CX7)</f>
        <v>98.41</v>
      </c>
      <c r="CY6" s="21">
        <f t="shared" ref="CY6:DG6" si="11">IF(CY7="",NA(),CY7)</f>
        <v>98.69</v>
      </c>
      <c r="CZ6" s="21">
        <f t="shared" si="11"/>
        <v>97.29</v>
      </c>
      <c r="DA6" s="21">
        <f t="shared" si="11"/>
        <v>93.4</v>
      </c>
      <c r="DB6" s="21">
        <f t="shared" si="11"/>
        <v>93.64</v>
      </c>
      <c r="DC6" s="21">
        <f t="shared" si="11"/>
        <v>84.86</v>
      </c>
      <c r="DD6" s="21">
        <f t="shared" si="11"/>
        <v>84.98</v>
      </c>
      <c r="DE6" s="21">
        <f t="shared" si="11"/>
        <v>84.7</v>
      </c>
      <c r="DF6" s="21">
        <f t="shared" si="11"/>
        <v>84.67</v>
      </c>
      <c r="DG6" s="21">
        <f t="shared" si="11"/>
        <v>84.39</v>
      </c>
      <c r="DH6" s="20" t="str">
        <f>IF(DH7="","",IF(DH7="-","【-】","【"&amp;SUBSTITUTE(TEXT(DH7,"#,##0.00"),"-","△")&amp;"】"))</f>
        <v>【87.30】</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0.02</v>
      </c>
      <c r="EL6" s="21">
        <f t="shared" si="14"/>
        <v>0.25</v>
      </c>
      <c r="EM6" s="21">
        <f t="shared" si="14"/>
        <v>0.05</v>
      </c>
      <c r="EN6" s="21">
        <f t="shared" si="14"/>
        <v>0.03</v>
      </c>
      <c r="EO6" s="20" t="str">
        <f>IF(EO7="","",IF(EO7="-","【-】","【"&amp;SUBSTITUTE(TEXT(EO7,"#,##0.00"),"-","△")&amp;"】"))</f>
        <v>【0.02】</v>
      </c>
    </row>
    <row r="7" spans="1:145" s="22" customFormat="1" x14ac:dyDescent="0.15">
      <c r="A7" s="14"/>
      <c r="B7" s="23">
        <v>2022</v>
      </c>
      <c r="C7" s="23">
        <v>342114</v>
      </c>
      <c r="D7" s="23">
        <v>47</v>
      </c>
      <c r="E7" s="23">
        <v>17</v>
      </c>
      <c r="F7" s="23">
        <v>5</v>
      </c>
      <c r="G7" s="23">
        <v>0</v>
      </c>
      <c r="H7" s="23" t="s">
        <v>96</v>
      </c>
      <c r="I7" s="23" t="s">
        <v>97</v>
      </c>
      <c r="J7" s="23" t="s">
        <v>98</v>
      </c>
      <c r="K7" s="23" t="s">
        <v>99</v>
      </c>
      <c r="L7" s="23" t="s">
        <v>100</v>
      </c>
      <c r="M7" s="23" t="s">
        <v>101</v>
      </c>
      <c r="N7" s="24" t="s">
        <v>102</v>
      </c>
      <c r="O7" s="24" t="s">
        <v>103</v>
      </c>
      <c r="P7" s="24">
        <v>1.0900000000000001</v>
      </c>
      <c r="Q7" s="24">
        <v>100</v>
      </c>
      <c r="R7" s="24">
        <v>3770</v>
      </c>
      <c r="S7" s="24">
        <v>26064</v>
      </c>
      <c r="T7" s="24">
        <v>78.66</v>
      </c>
      <c r="U7" s="24">
        <v>331.35</v>
      </c>
      <c r="V7" s="24">
        <v>283</v>
      </c>
      <c r="W7" s="24">
        <v>0.14000000000000001</v>
      </c>
      <c r="X7" s="24">
        <v>2021.43</v>
      </c>
      <c r="Y7" s="24">
        <v>87.73</v>
      </c>
      <c r="Z7" s="24">
        <v>87.02</v>
      </c>
      <c r="AA7" s="24">
        <v>86.99</v>
      </c>
      <c r="AB7" s="24">
        <v>85.92</v>
      </c>
      <c r="AC7" s="24">
        <v>84.33</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3090.49</v>
      </c>
      <c r="BG7" s="24">
        <v>2973.26</v>
      </c>
      <c r="BH7" s="24">
        <v>2768.02</v>
      </c>
      <c r="BI7" s="24">
        <v>2592.1</v>
      </c>
      <c r="BJ7" s="24">
        <v>2364.7600000000002</v>
      </c>
      <c r="BK7" s="24">
        <v>789.46</v>
      </c>
      <c r="BL7" s="24">
        <v>826.83</v>
      </c>
      <c r="BM7" s="24">
        <v>867.83</v>
      </c>
      <c r="BN7" s="24">
        <v>791.76</v>
      </c>
      <c r="BO7" s="24">
        <v>900.82</v>
      </c>
      <c r="BP7" s="24">
        <v>809.19</v>
      </c>
      <c r="BQ7" s="24">
        <v>24.04</v>
      </c>
      <c r="BR7" s="24">
        <v>22.86</v>
      </c>
      <c r="BS7" s="24">
        <v>21.1</v>
      </c>
      <c r="BT7" s="24">
        <v>22.1</v>
      </c>
      <c r="BU7" s="24">
        <v>25.06</v>
      </c>
      <c r="BV7" s="24">
        <v>57.77</v>
      </c>
      <c r="BW7" s="24">
        <v>57.31</v>
      </c>
      <c r="BX7" s="24">
        <v>57.08</v>
      </c>
      <c r="BY7" s="24">
        <v>56.26</v>
      </c>
      <c r="BZ7" s="24">
        <v>52.94</v>
      </c>
      <c r="CA7" s="24">
        <v>57.02</v>
      </c>
      <c r="CB7" s="24">
        <v>614.6</v>
      </c>
      <c r="CC7" s="24">
        <v>643.96</v>
      </c>
      <c r="CD7" s="24">
        <v>694.11</v>
      </c>
      <c r="CE7" s="24">
        <v>651.28</v>
      </c>
      <c r="CF7" s="24">
        <v>561.54999999999995</v>
      </c>
      <c r="CG7" s="24">
        <v>274.35000000000002</v>
      </c>
      <c r="CH7" s="24">
        <v>273.52</v>
      </c>
      <c r="CI7" s="24">
        <v>274.99</v>
      </c>
      <c r="CJ7" s="24">
        <v>282.08999999999997</v>
      </c>
      <c r="CK7" s="24">
        <v>303.27999999999997</v>
      </c>
      <c r="CL7" s="24">
        <v>273.68</v>
      </c>
      <c r="CM7" s="24">
        <v>53.65</v>
      </c>
      <c r="CN7" s="24">
        <v>49.48</v>
      </c>
      <c r="CO7" s="24">
        <v>48.96</v>
      </c>
      <c r="CP7" s="24">
        <v>45.83</v>
      </c>
      <c r="CQ7" s="24">
        <v>44.79</v>
      </c>
      <c r="CR7" s="24">
        <v>50.68</v>
      </c>
      <c r="CS7" s="24">
        <v>50.14</v>
      </c>
      <c r="CT7" s="24">
        <v>54.83</v>
      </c>
      <c r="CU7" s="24">
        <v>66.53</v>
      </c>
      <c r="CV7" s="24">
        <v>52.35</v>
      </c>
      <c r="CW7" s="24">
        <v>52.55</v>
      </c>
      <c r="CX7" s="24">
        <v>98.41</v>
      </c>
      <c r="CY7" s="24">
        <v>98.69</v>
      </c>
      <c r="CZ7" s="24">
        <v>97.29</v>
      </c>
      <c r="DA7" s="24">
        <v>93.4</v>
      </c>
      <c r="DB7" s="24">
        <v>93.64</v>
      </c>
      <c r="DC7" s="24">
        <v>84.86</v>
      </c>
      <c r="DD7" s="24">
        <v>84.98</v>
      </c>
      <c r="DE7" s="24">
        <v>84.7</v>
      </c>
      <c r="DF7" s="24">
        <v>84.67</v>
      </c>
      <c r="DG7" s="24">
        <v>84.39</v>
      </c>
      <c r="DH7" s="24">
        <v>87.3</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0.02</v>
      </c>
      <c r="EL7" s="24">
        <v>0.25</v>
      </c>
      <c r="EM7" s="24">
        <v>0.05</v>
      </c>
      <c r="EN7" s="24">
        <v>0.03</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104</v>
      </c>
      <c r="C9" s="26" t="s">
        <v>105</v>
      </c>
      <c r="D9" s="26" t="s">
        <v>106</v>
      </c>
      <c r="E9" s="26" t="s">
        <v>107</v>
      </c>
      <c r="F9" s="26" t="s">
        <v>108</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109</v>
      </c>
    </row>
    <row r="12" spans="1:145" x14ac:dyDescent="0.15">
      <c r="B12">
        <v>1</v>
      </c>
      <c r="C12">
        <v>1</v>
      </c>
      <c r="D12">
        <v>2</v>
      </c>
      <c r="E12">
        <v>3</v>
      </c>
      <c r="F12">
        <v>4</v>
      </c>
      <c r="G12" t="s">
        <v>110</v>
      </c>
    </row>
    <row r="13" spans="1:145" x14ac:dyDescent="0.15">
      <c r="B13" t="s">
        <v>111</v>
      </c>
      <c r="C13" t="s">
        <v>112</v>
      </c>
      <c r="D13" t="s">
        <v>112</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2024-01-24T11:00:08Z</cp:lastPrinted>
  <dcterms:created xsi:type="dcterms:W3CDTF">2023-12-12T02:55:29Z</dcterms:created>
  <dcterms:modified xsi:type="dcterms:W3CDTF">2024-01-26T08:28:42Z</dcterms:modified>
  <cp:category/>
</cp:coreProperties>
</file>