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activeX/activeX1.xml" ContentType="application/vnd.ms-office.activeX+xml"/>
  <Override PartName="/xl/activeX/activeX1.bin" ContentType="application/vnd.ms-office.activeX"/>
  <Override PartName="/xl/activeX/activeX2.xml" ContentType="application/vnd.ms-office.activeX+xml"/>
  <Override PartName="/xl/activeX/activeX2.bin" ContentType="application/vnd.ms-office.activeX"/>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3.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defaultThemeVersion="124226"/>
  <mc:AlternateContent xmlns:mc="http://schemas.openxmlformats.org/markup-compatibility/2006">
    <mc:Choice Requires="x15">
      <x15ac:absPath xmlns:x15ac="http://schemas.microsoft.com/office/spreadsheetml/2010/11/ac" url="T:\030総務局\030統計課\分析G\産業連関表\R02産業連関表\401_R02分析T作成ファイル\31_HP公表用\R02ツールマトメ\"/>
    </mc:Choice>
  </mc:AlternateContent>
  <xr:revisionPtr revIDLastSave="0" documentId="13_ncr:1_{DCF14E25-C5A0-408F-8F56-4B9262F0C31A}" xr6:coauthVersionLast="47" xr6:coauthVersionMax="47" xr10:uidLastSave="{00000000-0000-0000-0000-000000000000}"/>
  <bookViews>
    <workbookView xWindow="32280" yWindow="-120" windowWidth="29040" windowHeight="15720" tabRatio="871" xr2:uid="{00000000-000D-0000-FFFF-FFFF00000000}"/>
  </bookViews>
  <sheets>
    <sheet name="入力シート" sheetId="10" r:id="rId1"/>
    <sheet name="総括表" sheetId="9" r:id="rId2"/>
    <sheet name="フロー図" sheetId="8" r:id="rId3"/>
    <sheet name="１次効果" sheetId="7" r:id="rId4"/>
    <sheet name="２次効果" sheetId="6" r:id="rId5"/>
    <sheet name="総合効果" sheetId="5" r:id="rId6"/>
    <sheet name="各種係数" sheetId="1" r:id="rId7"/>
    <sheet name="投入係数" sheetId="2" r:id="rId8"/>
    <sheet name="逆行列(IM)" sheetId="3" r:id="rId9"/>
    <sheet name="逆行列(IM外生化)" sheetId="11" r:id="rId10"/>
  </sheets>
  <definedNames>
    <definedName name="_xlnm.Print_Area" localSheetId="3">'１次効果'!$A$1:$AJ$53</definedName>
    <definedName name="_xlnm.Print_Area" localSheetId="4">'２次効果'!$A$1:$V$53</definedName>
    <definedName name="_xlnm.Print_Area" localSheetId="2">フロー図!$B$1:$AI$60</definedName>
    <definedName name="_xlnm.Print_Area" localSheetId="1">総括表!$A$1:$F$41</definedName>
    <definedName name="_xlnm.Print_Area" localSheetId="5">総合効果!$A$1:$R$53</definedName>
    <definedName name="_xlnm.Print_Area" localSheetId="0">入力シート!$A$1:$P$54</definedName>
  </definedNames>
  <calcPr calcId="191029" iterate="1" iterateCount="5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V8" i="11" l="1"/>
  <c r="AV49" i="11"/>
  <c r="AU49" i="11"/>
  <c r="AT49" i="11"/>
  <c r="AS49" i="11"/>
  <c r="AR49" i="11"/>
  <c r="AQ49" i="11"/>
  <c r="AP49" i="11"/>
  <c r="AO49" i="11"/>
  <c r="AN49" i="11"/>
  <c r="AM49" i="11"/>
  <c r="AL49" i="11"/>
  <c r="AK49" i="11"/>
  <c r="AJ49" i="11"/>
  <c r="AI49" i="11"/>
  <c r="AH49" i="11"/>
  <c r="AG49" i="11"/>
  <c r="AF49" i="11"/>
  <c r="AE49" i="11"/>
  <c r="AD49" i="11"/>
  <c r="AC49" i="11"/>
  <c r="AB49" i="11"/>
  <c r="AA49" i="11"/>
  <c r="Z49" i="11"/>
  <c r="Y49" i="11"/>
  <c r="X49" i="11"/>
  <c r="W49" i="11"/>
  <c r="V49" i="11"/>
  <c r="U49" i="11"/>
  <c r="T49" i="11"/>
  <c r="S49" i="11"/>
  <c r="R49" i="11"/>
  <c r="Q49" i="11"/>
  <c r="P49" i="11"/>
  <c r="O49" i="11"/>
  <c r="N49" i="11"/>
  <c r="M49" i="11"/>
  <c r="L49" i="11"/>
  <c r="K49" i="11"/>
  <c r="J49" i="11"/>
  <c r="I49" i="11"/>
  <c r="H49" i="11"/>
  <c r="G49" i="11"/>
  <c r="F49" i="11"/>
  <c r="E49" i="11"/>
  <c r="D49" i="11"/>
  <c r="AV48" i="11"/>
  <c r="AU48" i="11"/>
  <c r="AT48" i="11"/>
  <c r="AS48" i="11"/>
  <c r="AR48" i="11"/>
  <c r="AQ48" i="11"/>
  <c r="AP48" i="11"/>
  <c r="AO48" i="11"/>
  <c r="AN48" i="11"/>
  <c r="AM48" i="11"/>
  <c r="AL48" i="11"/>
  <c r="AK48" i="11"/>
  <c r="AJ48" i="11"/>
  <c r="AI48" i="11"/>
  <c r="AH48" i="11"/>
  <c r="AG48" i="11"/>
  <c r="AF48" i="11"/>
  <c r="AE48" i="11"/>
  <c r="AD48" i="11"/>
  <c r="AC48" i="11"/>
  <c r="AB48" i="11"/>
  <c r="AA48" i="11"/>
  <c r="Z48" i="11"/>
  <c r="Y48" i="11"/>
  <c r="X48" i="11"/>
  <c r="W48" i="11"/>
  <c r="V48" i="11"/>
  <c r="U48" i="11"/>
  <c r="T48" i="11"/>
  <c r="S48" i="11"/>
  <c r="R48" i="11"/>
  <c r="Q48" i="11"/>
  <c r="P48" i="11"/>
  <c r="O48" i="11"/>
  <c r="N48" i="11"/>
  <c r="M48" i="11"/>
  <c r="L48" i="11"/>
  <c r="K48" i="11"/>
  <c r="J48" i="11"/>
  <c r="I48" i="11"/>
  <c r="H48" i="11"/>
  <c r="G48" i="11"/>
  <c r="F48" i="11"/>
  <c r="E48" i="11"/>
  <c r="D48" i="11"/>
  <c r="AV47" i="11"/>
  <c r="AU47" i="11"/>
  <c r="AT47" i="11"/>
  <c r="AS47" i="11"/>
  <c r="AR47" i="11"/>
  <c r="AQ47" i="11"/>
  <c r="AP47" i="11"/>
  <c r="AO47" i="11"/>
  <c r="AN47" i="11"/>
  <c r="AM47" i="11"/>
  <c r="AL47" i="11"/>
  <c r="AK47" i="11"/>
  <c r="AJ47" i="11"/>
  <c r="AI47" i="11"/>
  <c r="AH47" i="11"/>
  <c r="AG47" i="11"/>
  <c r="AF47" i="11"/>
  <c r="AE47" i="11"/>
  <c r="AD47" i="11"/>
  <c r="AC47" i="11"/>
  <c r="AB47" i="11"/>
  <c r="AA47" i="11"/>
  <c r="Z47" i="11"/>
  <c r="Y47" i="11"/>
  <c r="X47" i="11"/>
  <c r="W47" i="11"/>
  <c r="V47" i="11"/>
  <c r="U47" i="11"/>
  <c r="T47" i="11"/>
  <c r="S47" i="11"/>
  <c r="R47" i="11"/>
  <c r="Q47" i="11"/>
  <c r="P47" i="11"/>
  <c r="O47" i="11"/>
  <c r="N47" i="11"/>
  <c r="M47" i="11"/>
  <c r="L47" i="11"/>
  <c r="K47" i="11"/>
  <c r="J47" i="11"/>
  <c r="I47" i="11"/>
  <c r="H47" i="11"/>
  <c r="G47" i="11"/>
  <c r="F47" i="11"/>
  <c r="E47" i="11"/>
  <c r="D47" i="11"/>
  <c r="AV46" i="11"/>
  <c r="AU46" i="11"/>
  <c r="AT46" i="11"/>
  <c r="AS46" i="11"/>
  <c r="AR46" i="11"/>
  <c r="AQ46" i="11"/>
  <c r="AP46" i="11"/>
  <c r="AO46" i="11"/>
  <c r="AN46" i="11"/>
  <c r="AM46" i="11"/>
  <c r="AL46" i="11"/>
  <c r="AK46" i="11"/>
  <c r="AJ46" i="11"/>
  <c r="AI46" i="11"/>
  <c r="AH46" i="11"/>
  <c r="AG46" i="11"/>
  <c r="AF46" i="11"/>
  <c r="AE46" i="11"/>
  <c r="AD46" i="11"/>
  <c r="AC46" i="11"/>
  <c r="AB46" i="11"/>
  <c r="AA46" i="11"/>
  <c r="Z46" i="11"/>
  <c r="Y46" i="11"/>
  <c r="X46" i="11"/>
  <c r="W46" i="11"/>
  <c r="V46" i="11"/>
  <c r="U46" i="11"/>
  <c r="T46" i="11"/>
  <c r="S46" i="11"/>
  <c r="R46" i="11"/>
  <c r="Q46" i="11"/>
  <c r="P46" i="11"/>
  <c r="O46" i="11"/>
  <c r="N46" i="11"/>
  <c r="M46" i="11"/>
  <c r="L46" i="11"/>
  <c r="K46" i="11"/>
  <c r="J46" i="11"/>
  <c r="I46" i="11"/>
  <c r="H46" i="11"/>
  <c r="G46" i="11"/>
  <c r="F46" i="11"/>
  <c r="E46" i="11"/>
  <c r="D46" i="11"/>
  <c r="AV45" i="11"/>
  <c r="AU45" i="11"/>
  <c r="AT45" i="11"/>
  <c r="AS45" i="11"/>
  <c r="AR45" i="11"/>
  <c r="AQ45" i="11"/>
  <c r="AP45" i="11"/>
  <c r="AO45" i="11"/>
  <c r="AN45" i="11"/>
  <c r="AM45" i="11"/>
  <c r="AL45" i="11"/>
  <c r="AK45" i="11"/>
  <c r="AJ45" i="11"/>
  <c r="AI45" i="11"/>
  <c r="AH45" i="11"/>
  <c r="AG45" i="11"/>
  <c r="AF45" i="11"/>
  <c r="AE45" i="11"/>
  <c r="AD45" i="11"/>
  <c r="AC45" i="11"/>
  <c r="AB45" i="11"/>
  <c r="AA45" i="11"/>
  <c r="Z45" i="11"/>
  <c r="Y45" i="11"/>
  <c r="X45" i="11"/>
  <c r="W45" i="11"/>
  <c r="V45" i="11"/>
  <c r="U45" i="11"/>
  <c r="T45" i="11"/>
  <c r="S45" i="11"/>
  <c r="R45" i="11"/>
  <c r="Q45" i="11"/>
  <c r="P45" i="11"/>
  <c r="O45" i="11"/>
  <c r="N45" i="11"/>
  <c r="M45" i="11"/>
  <c r="L45" i="11"/>
  <c r="K45" i="11"/>
  <c r="J45" i="11"/>
  <c r="I45" i="11"/>
  <c r="H45" i="11"/>
  <c r="G45" i="11"/>
  <c r="F45" i="11"/>
  <c r="E45" i="11"/>
  <c r="D45" i="11"/>
  <c r="AV44" i="11"/>
  <c r="AU44" i="11"/>
  <c r="AT44" i="11"/>
  <c r="AS44" i="11"/>
  <c r="AR44" i="11"/>
  <c r="AQ44" i="11"/>
  <c r="AP44" i="11"/>
  <c r="AO44" i="11"/>
  <c r="AN44" i="11"/>
  <c r="AM44" i="11"/>
  <c r="AL44" i="11"/>
  <c r="AK44" i="11"/>
  <c r="AJ44" i="11"/>
  <c r="AI44" i="11"/>
  <c r="AH44" i="11"/>
  <c r="AG44" i="11"/>
  <c r="AF44" i="11"/>
  <c r="AE44" i="11"/>
  <c r="AD44" i="11"/>
  <c r="AC44" i="11"/>
  <c r="AB44" i="11"/>
  <c r="AA44" i="11"/>
  <c r="Z44" i="11"/>
  <c r="Y44" i="11"/>
  <c r="X44" i="11"/>
  <c r="W44" i="11"/>
  <c r="V44" i="11"/>
  <c r="U44" i="11"/>
  <c r="T44" i="11"/>
  <c r="S44" i="11"/>
  <c r="R44" i="11"/>
  <c r="Q44" i="11"/>
  <c r="P44" i="11"/>
  <c r="O44" i="11"/>
  <c r="N44" i="11"/>
  <c r="M44" i="11"/>
  <c r="L44" i="11"/>
  <c r="K44" i="11"/>
  <c r="J44" i="11"/>
  <c r="I44" i="11"/>
  <c r="H44" i="11"/>
  <c r="G44" i="11"/>
  <c r="F44" i="11"/>
  <c r="E44" i="11"/>
  <c r="D44" i="11"/>
  <c r="AV43" i="11"/>
  <c r="AU43" i="11"/>
  <c r="AT43" i="11"/>
  <c r="AS43" i="11"/>
  <c r="AR43" i="11"/>
  <c r="AQ43" i="11"/>
  <c r="AP43" i="11"/>
  <c r="AO43" i="11"/>
  <c r="AN43" i="11"/>
  <c r="AM43" i="11"/>
  <c r="AL43" i="11"/>
  <c r="AK43" i="11"/>
  <c r="AJ43" i="11"/>
  <c r="AI43" i="11"/>
  <c r="AH43" i="11"/>
  <c r="AG43" i="11"/>
  <c r="AF43" i="11"/>
  <c r="AE43" i="11"/>
  <c r="AD43" i="11"/>
  <c r="AC43" i="11"/>
  <c r="AB43" i="11"/>
  <c r="AA43" i="11"/>
  <c r="Z43" i="11"/>
  <c r="Y43" i="11"/>
  <c r="X43" i="11"/>
  <c r="W43" i="11"/>
  <c r="V43" i="11"/>
  <c r="U43" i="11"/>
  <c r="T43" i="11"/>
  <c r="S43" i="11"/>
  <c r="R43" i="11"/>
  <c r="Q43" i="11"/>
  <c r="P43" i="11"/>
  <c r="O43" i="11"/>
  <c r="N43" i="11"/>
  <c r="M43" i="11"/>
  <c r="L43" i="11"/>
  <c r="K43" i="11"/>
  <c r="J43" i="11"/>
  <c r="I43" i="11"/>
  <c r="H43" i="11"/>
  <c r="G43" i="11"/>
  <c r="F43" i="11"/>
  <c r="E43" i="11"/>
  <c r="D43" i="11"/>
  <c r="AV42" i="11"/>
  <c r="AU42" i="11"/>
  <c r="AT42" i="11"/>
  <c r="AS42" i="11"/>
  <c r="AR42" i="11"/>
  <c r="AQ42" i="11"/>
  <c r="AP42" i="11"/>
  <c r="AO42" i="11"/>
  <c r="AN42" i="11"/>
  <c r="AM42" i="11"/>
  <c r="AL42" i="11"/>
  <c r="AK42" i="11"/>
  <c r="AJ42" i="11"/>
  <c r="AI42" i="11"/>
  <c r="AH42" i="11"/>
  <c r="AG42" i="11"/>
  <c r="AF42" i="11"/>
  <c r="AE42" i="11"/>
  <c r="AD42" i="11"/>
  <c r="AC42" i="11"/>
  <c r="AB42" i="11"/>
  <c r="AA42" i="11"/>
  <c r="Z42" i="11"/>
  <c r="Y42" i="11"/>
  <c r="X42" i="11"/>
  <c r="W42" i="11"/>
  <c r="V42" i="11"/>
  <c r="U42" i="11"/>
  <c r="T42" i="11"/>
  <c r="S42" i="11"/>
  <c r="R42" i="11"/>
  <c r="Q42" i="11"/>
  <c r="P42" i="11"/>
  <c r="O42" i="11"/>
  <c r="N42" i="11"/>
  <c r="M42" i="11"/>
  <c r="L42" i="11"/>
  <c r="K42" i="11"/>
  <c r="J42" i="11"/>
  <c r="I42" i="11"/>
  <c r="H42" i="11"/>
  <c r="G42" i="11"/>
  <c r="F42" i="11"/>
  <c r="E42" i="11"/>
  <c r="D42" i="11"/>
  <c r="AV41" i="11"/>
  <c r="AU41" i="11"/>
  <c r="AT41" i="11"/>
  <c r="AS41" i="11"/>
  <c r="AR41" i="11"/>
  <c r="AQ41" i="11"/>
  <c r="AP41" i="11"/>
  <c r="AO41" i="11"/>
  <c r="AN41" i="11"/>
  <c r="AM41" i="11"/>
  <c r="AL41" i="11"/>
  <c r="AK41" i="11"/>
  <c r="AJ41" i="11"/>
  <c r="AI41" i="11"/>
  <c r="AH41" i="11"/>
  <c r="AG41" i="11"/>
  <c r="AF41" i="11"/>
  <c r="AE41" i="11"/>
  <c r="AD41" i="11"/>
  <c r="AC41" i="11"/>
  <c r="AB41" i="11"/>
  <c r="AA41" i="11"/>
  <c r="Z41" i="11"/>
  <c r="Y41" i="11"/>
  <c r="X41" i="11"/>
  <c r="W41" i="11"/>
  <c r="V41" i="11"/>
  <c r="U41" i="11"/>
  <c r="T41" i="11"/>
  <c r="S41" i="11"/>
  <c r="R41" i="11"/>
  <c r="Q41" i="11"/>
  <c r="P41" i="11"/>
  <c r="O41" i="11"/>
  <c r="N41" i="11"/>
  <c r="M41" i="11"/>
  <c r="L41" i="11"/>
  <c r="K41" i="11"/>
  <c r="J41" i="11"/>
  <c r="I41" i="11"/>
  <c r="H41" i="11"/>
  <c r="G41" i="11"/>
  <c r="F41" i="11"/>
  <c r="E41" i="11"/>
  <c r="D41" i="11"/>
  <c r="AV40" i="11"/>
  <c r="AU40" i="11"/>
  <c r="AT40" i="11"/>
  <c r="AS40" i="11"/>
  <c r="AR40" i="11"/>
  <c r="AQ40" i="11"/>
  <c r="AP40" i="11"/>
  <c r="AO40" i="11"/>
  <c r="AN40" i="11"/>
  <c r="AM40" i="11"/>
  <c r="AL40" i="11"/>
  <c r="AK40" i="11"/>
  <c r="AJ40" i="11"/>
  <c r="AI40" i="11"/>
  <c r="AH40" i="11"/>
  <c r="AG40" i="11"/>
  <c r="AF40" i="11"/>
  <c r="AE40" i="11"/>
  <c r="AD40" i="11"/>
  <c r="AC40" i="11"/>
  <c r="AB40" i="11"/>
  <c r="AA40" i="11"/>
  <c r="Z40" i="11"/>
  <c r="Y40" i="11"/>
  <c r="X40" i="11"/>
  <c r="W40" i="11"/>
  <c r="V40" i="11"/>
  <c r="U40" i="11"/>
  <c r="T40" i="11"/>
  <c r="S40" i="11"/>
  <c r="R40" i="11"/>
  <c r="Q40" i="11"/>
  <c r="P40" i="11"/>
  <c r="O40" i="11"/>
  <c r="N40" i="11"/>
  <c r="M40" i="11"/>
  <c r="L40" i="11"/>
  <c r="K40" i="11"/>
  <c r="J40" i="11"/>
  <c r="I40" i="11"/>
  <c r="H40" i="11"/>
  <c r="G40" i="11"/>
  <c r="F40" i="11"/>
  <c r="E40" i="11"/>
  <c r="D40" i="11"/>
  <c r="AV39" i="11"/>
  <c r="AU39" i="11"/>
  <c r="AT39" i="11"/>
  <c r="AS39" i="11"/>
  <c r="AR39" i="11"/>
  <c r="AQ39" i="11"/>
  <c r="AP39" i="11"/>
  <c r="AO39" i="11"/>
  <c r="AN39" i="11"/>
  <c r="AM39" i="11"/>
  <c r="AL39" i="11"/>
  <c r="AK39" i="11"/>
  <c r="AJ39" i="11"/>
  <c r="AI39" i="11"/>
  <c r="AH39" i="11"/>
  <c r="AG39" i="11"/>
  <c r="AF39" i="11"/>
  <c r="AE39" i="11"/>
  <c r="AD39" i="11"/>
  <c r="AC39" i="11"/>
  <c r="AB39" i="11"/>
  <c r="AA39" i="11"/>
  <c r="Z39" i="11"/>
  <c r="Y39" i="11"/>
  <c r="X39" i="11"/>
  <c r="W39" i="11"/>
  <c r="V39" i="11"/>
  <c r="U39" i="11"/>
  <c r="T39" i="11"/>
  <c r="S39" i="11"/>
  <c r="R39" i="11"/>
  <c r="Q39" i="11"/>
  <c r="P39" i="11"/>
  <c r="O39" i="11"/>
  <c r="N39" i="11"/>
  <c r="M39" i="11"/>
  <c r="L39" i="11"/>
  <c r="K39" i="11"/>
  <c r="J39" i="11"/>
  <c r="I39" i="11"/>
  <c r="H39" i="11"/>
  <c r="G39" i="11"/>
  <c r="F39" i="11"/>
  <c r="E39" i="11"/>
  <c r="D39" i="11"/>
  <c r="AV38" i="11"/>
  <c r="AU38" i="11"/>
  <c r="AT38" i="11"/>
  <c r="AS38" i="11"/>
  <c r="AR38" i="11"/>
  <c r="AQ38" i="11"/>
  <c r="AP38" i="11"/>
  <c r="AO38" i="11"/>
  <c r="AN38" i="11"/>
  <c r="AM38" i="11"/>
  <c r="AL38" i="11"/>
  <c r="AK38" i="11"/>
  <c r="AJ38" i="11"/>
  <c r="AI38" i="11"/>
  <c r="AH38" i="11"/>
  <c r="AG38" i="11"/>
  <c r="AF38" i="11"/>
  <c r="AE38" i="11"/>
  <c r="AD38" i="11"/>
  <c r="AC38" i="11"/>
  <c r="AB38" i="11"/>
  <c r="AA38" i="11"/>
  <c r="Z38" i="11"/>
  <c r="Y38" i="11"/>
  <c r="X38" i="11"/>
  <c r="W38" i="11"/>
  <c r="V38" i="11"/>
  <c r="U38" i="11"/>
  <c r="T38" i="11"/>
  <c r="S38" i="11"/>
  <c r="R38" i="11"/>
  <c r="Q38" i="11"/>
  <c r="P38" i="11"/>
  <c r="O38" i="11"/>
  <c r="N38" i="11"/>
  <c r="M38" i="11"/>
  <c r="L38" i="11"/>
  <c r="K38" i="11"/>
  <c r="J38" i="11"/>
  <c r="I38" i="11"/>
  <c r="H38" i="11"/>
  <c r="G38" i="11"/>
  <c r="F38" i="11"/>
  <c r="E38" i="11"/>
  <c r="D38" i="11"/>
  <c r="AV37" i="11"/>
  <c r="AU37" i="11"/>
  <c r="AT37" i="11"/>
  <c r="AS37" i="11"/>
  <c r="AR37" i="11"/>
  <c r="AQ37" i="11"/>
  <c r="AP37" i="11"/>
  <c r="AO37" i="11"/>
  <c r="AN37" i="11"/>
  <c r="AM37" i="11"/>
  <c r="AL37" i="11"/>
  <c r="AK37" i="11"/>
  <c r="AJ37" i="11"/>
  <c r="AI37" i="11"/>
  <c r="AH37" i="11"/>
  <c r="AG37" i="11"/>
  <c r="AF37" i="11"/>
  <c r="AE37" i="11"/>
  <c r="AD37" i="11"/>
  <c r="AC37" i="11"/>
  <c r="AB37" i="11"/>
  <c r="AA37" i="11"/>
  <c r="Z37" i="11"/>
  <c r="Y37" i="11"/>
  <c r="X37" i="11"/>
  <c r="W37" i="11"/>
  <c r="V37" i="11"/>
  <c r="U37" i="11"/>
  <c r="T37" i="11"/>
  <c r="S37" i="11"/>
  <c r="R37" i="11"/>
  <c r="Q37" i="11"/>
  <c r="P37" i="11"/>
  <c r="O37" i="11"/>
  <c r="N37" i="11"/>
  <c r="M37" i="11"/>
  <c r="L37" i="11"/>
  <c r="K37" i="11"/>
  <c r="J37" i="11"/>
  <c r="I37" i="11"/>
  <c r="H37" i="11"/>
  <c r="G37" i="11"/>
  <c r="F37" i="11"/>
  <c r="E37" i="11"/>
  <c r="D37" i="11"/>
  <c r="AV36" i="11"/>
  <c r="AU36" i="11"/>
  <c r="AT36" i="11"/>
  <c r="AS36" i="11"/>
  <c r="AR36" i="11"/>
  <c r="AQ36" i="11"/>
  <c r="AP36" i="11"/>
  <c r="AO36" i="11"/>
  <c r="AN36" i="11"/>
  <c r="AM36" i="11"/>
  <c r="AL36" i="11"/>
  <c r="AK36" i="11"/>
  <c r="AJ36" i="11"/>
  <c r="AI36" i="11"/>
  <c r="AH36" i="11"/>
  <c r="AG36" i="11"/>
  <c r="AF36" i="11"/>
  <c r="AE36" i="11"/>
  <c r="AD36" i="11"/>
  <c r="AC36" i="11"/>
  <c r="AB36" i="11"/>
  <c r="AA36" i="11"/>
  <c r="Z36" i="11"/>
  <c r="Y36" i="11"/>
  <c r="X36" i="11"/>
  <c r="W36" i="11"/>
  <c r="V36" i="11"/>
  <c r="U36" i="11"/>
  <c r="T36" i="11"/>
  <c r="S36" i="11"/>
  <c r="R36" i="11"/>
  <c r="Q36" i="11"/>
  <c r="P36" i="11"/>
  <c r="O36" i="11"/>
  <c r="N36" i="11"/>
  <c r="M36" i="11"/>
  <c r="L36" i="11"/>
  <c r="K36" i="11"/>
  <c r="J36" i="11"/>
  <c r="I36" i="11"/>
  <c r="H36" i="11"/>
  <c r="G36" i="11"/>
  <c r="F36" i="11"/>
  <c r="E36" i="11"/>
  <c r="D36" i="11"/>
  <c r="AV35" i="11"/>
  <c r="AU35" i="11"/>
  <c r="AT35" i="11"/>
  <c r="AS35" i="11"/>
  <c r="AR35" i="11"/>
  <c r="AQ35" i="11"/>
  <c r="AP35" i="11"/>
  <c r="AO35" i="11"/>
  <c r="AN35" i="11"/>
  <c r="AM35" i="11"/>
  <c r="AL35" i="11"/>
  <c r="AK35" i="11"/>
  <c r="AJ35" i="11"/>
  <c r="AI35" i="11"/>
  <c r="AH35" i="11"/>
  <c r="AG35" i="11"/>
  <c r="AF35" i="11"/>
  <c r="AE35" i="11"/>
  <c r="AD35" i="11"/>
  <c r="AC35" i="11"/>
  <c r="AB35" i="11"/>
  <c r="AA35" i="11"/>
  <c r="Z35" i="11"/>
  <c r="Y35" i="11"/>
  <c r="X35" i="11"/>
  <c r="W35" i="11"/>
  <c r="V35" i="11"/>
  <c r="U35" i="11"/>
  <c r="T35" i="11"/>
  <c r="S35" i="11"/>
  <c r="R35" i="11"/>
  <c r="Q35" i="11"/>
  <c r="P35" i="11"/>
  <c r="O35" i="11"/>
  <c r="N35" i="11"/>
  <c r="M35" i="11"/>
  <c r="L35" i="11"/>
  <c r="K35" i="11"/>
  <c r="J35" i="11"/>
  <c r="I35" i="11"/>
  <c r="H35" i="11"/>
  <c r="G35" i="11"/>
  <c r="F35" i="11"/>
  <c r="E35" i="11"/>
  <c r="D35" i="11"/>
  <c r="AV34" i="11"/>
  <c r="AU34" i="11"/>
  <c r="AT34" i="11"/>
  <c r="AS34" i="11"/>
  <c r="AR34" i="11"/>
  <c r="AQ34" i="11"/>
  <c r="AP34" i="11"/>
  <c r="AO34" i="11"/>
  <c r="AN34" i="11"/>
  <c r="AM34" i="11"/>
  <c r="AL34" i="11"/>
  <c r="AK34" i="11"/>
  <c r="AJ34" i="11"/>
  <c r="AI34" i="11"/>
  <c r="AH34" i="11"/>
  <c r="AG34" i="11"/>
  <c r="AF34" i="11"/>
  <c r="AE34" i="11"/>
  <c r="AD34" i="11"/>
  <c r="AC34" i="11"/>
  <c r="AB34" i="11"/>
  <c r="AA34" i="11"/>
  <c r="Z34" i="11"/>
  <c r="Y34" i="11"/>
  <c r="X34" i="11"/>
  <c r="W34" i="11"/>
  <c r="V34" i="11"/>
  <c r="U34" i="11"/>
  <c r="T34" i="11"/>
  <c r="S34" i="11"/>
  <c r="R34" i="11"/>
  <c r="Q34" i="11"/>
  <c r="P34" i="11"/>
  <c r="O34" i="11"/>
  <c r="N34" i="11"/>
  <c r="M34" i="11"/>
  <c r="L34" i="11"/>
  <c r="K34" i="11"/>
  <c r="J34" i="11"/>
  <c r="I34" i="11"/>
  <c r="H34" i="11"/>
  <c r="G34" i="11"/>
  <c r="F34" i="11"/>
  <c r="E34" i="11"/>
  <c r="D34" i="11"/>
  <c r="AV33" i="11"/>
  <c r="AU33" i="11"/>
  <c r="AT33" i="11"/>
  <c r="AS33" i="11"/>
  <c r="AR33" i="11"/>
  <c r="AQ33" i="11"/>
  <c r="AP33" i="11"/>
  <c r="AO33" i="11"/>
  <c r="AN33" i="11"/>
  <c r="AM33" i="11"/>
  <c r="AL33" i="11"/>
  <c r="AK33" i="11"/>
  <c r="AJ33" i="11"/>
  <c r="AI33" i="11"/>
  <c r="AH33" i="11"/>
  <c r="AG33" i="11"/>
  <c r="AF33" i="11"/>
  <c r="AE33" i="11"/>
  <c r="AD33" i="11"/>
  <c r="AC33" i="11"/>
  <c r="AB33" i="11"/>
  <c r="AA33" i="11"/>
  <c r="Z33" i="11"/>
  <c r="Y33" i="11"/>
  <c r="X33" i="11"/>
  <c r="W33" i="11"/>
  <c r="V33" i="11"/>
  <c r="U33" i="11"/>
  <c r="T33" i="11"/>
  <c r="S33" i="11"/>
  <c r="R33" i="11"/>
  <c r="Q33" i="11"/>
  <c r="P33" i="11"/>
  <c r="O33" i="11"/>
  <c r="N33" i="11"/>
  <c r="M33" i="11"/>
  <c r="L33" i="11"/>
  <c r="K33" i="11"/>
  <c r="J33" i="11"/>
  <c r="I33" i="11"/>
  <c r="H33" i="11"/>
  <c r="G33" i="11"/>
  <c r="F33" i="11"/>
  <c r="E33" i="11"/>
  <c r="D33" i="11"/>
  <c r="AV32" i="11"/>
  <c r="AU32" i="11"/>
  <c r="AT32" i="11"/>
  <c r="AS32" i="11"/>
  <c r="AR32" i="11"/>
  <c r="AQ32" i="11"/>
  <c r="AP32" i="11"/>
  <c r="AO32" i="11"/>
  <c r="AN32" i="11"/>
  <c r="AM32" i="11"/>
  <c r="AL32" i="11"/>
  <c r="AK32" i="11"/>
  <c r="AJ32" i="11"/>
  <c r="AI32" i="11"/>
  <c r="AH32" i="11"/>
  <c r="AG32" i="11"/>
  <c r="AF32" i="11"/>
  <c r="AE32" i="11"/>
  <c r="AD32" i="11"/>
  <c r="AC32" i="11"/>
  <c r="AB32" i="11"/>
  <c r="AA32" i="11"/>
  <c r="Z32" i="11"/>
  <c r="Y32" i="11"/>
  <c r="X32" i="11"/>
  <c r="W32" i="11"/>
  <c r="V32" i="11"/>
  <c r="U32" i="11"/>
  <c r="T32" i="11"/>
  <c r="S32" i="11"/>
  <c r="R32" i="11"/>
  <c r="Q32" i="11"/>
  <c r="P32" i="11"/>
  <c r="O32" i="11"/>
  <c r="N32" i="11"/>
  <c r="M32" i="11"/>
  <c r="L32" i="11"/>
  <c r="K32" i="11"/>
  <c r="J32" i="11"/>
  <c r="I32" i="11"/>
  <c r="H32" i="11"/>
  <c r="G32" i="11"/>
  <c r="F32" i="11"/>
  <c r="E32" i="11"/>
  <c r="D32" i="11"/>
  <c r="AV31" i="11"/>
  <c r="AU31" i="11"/>
  <c r="AT31" i="11"/>
  <c r="AS31" i="11"/>
  <c r="AR31" i="11"/>
  <c r="AQ31" i="11"/>
  <c r="AP31" i="11"/>
  <c r="AO31" i="11"/>
  <c r="AN31" i="11"/>
  <c r="AM31" i="11"/>
  <c r="AL31" i="11"/>
  <c r="AK31" i="11"/>
  <c r="AJ31" i="11"/>
  <c r="AI31" i="11"/>
  <c r="AH31" i="11"/>
  <c r="AG31" i="11"/>
  <c r="AF31" i="11"/>
  <c r="AE31" i="11"/>
  <c r="AD31" i="11"/>
  <c r="AC31" i="11"/>
  <c r="AB31" i="11"/>
  <c r="AA31" i="11"/>
  <c r="Z31" i="11"/>
  <c r="Y31" i="11"/>
  <c r="X31" i="11"/>
  <c r="W31" i="11"/>
  <c r="V31" i="11"/>
  <c r="U31" i="11"/>
  <c r="T31" i="11"/>
  <c r="S31" i="11"/>
  <c r="R31" i="11"/>
  <c r="Q31" i="11"/>
  <c r="P31" i="11"/>
  <c r="O31" i="11"/>
  <c r="N31" i="11"/>
  <c r="M31" i="11"/>
  <c r="L31" i="11"/>
  <c r="K31" i="11"/>
  <c r="J31" i="11"/>
  <c r="I31" i="11"/>
  <c r="H31" i="11"/>
  <c r="G31" i="11"/>
  <c r="F31" i="11"/>
  <c r="E31" i="11"/>
  <c r="D31" i="11"/>
  <c r="AV30" i="11"/>
  <c r="AU30" i="11"/>
  <c r="AT30" i="11"/>
  <c r="AS30" i="11"/>
  <c r="AR30" i="11"/>
  <c r="AQ30" i="11"/>
  <c r="AP30" i="11"/>
  <c r="AO30" i="11"/>
  <c r="AN30" i="11"/>
  <c r="AM30" i="11"/>
  <c r="AL30" i="11"/>
  <c r="AK30" i="11"/>
  <c r="AJ30" i="11"/>
  <c r="AI30" i="11"/>
  <c r="AH30" i="11"/>
  <c r="AG30" i="11"/>
  <c r="AF30" i="11"/>
  <c r="AE30" i="11"/>
  <c r="AD30" i="11"/>
  <c r="AC30" i="11"/>
  <c r="AB30" i="11"/>
  <c r="AA30" i="11"/>
  <c r="Z30" i="11"/>
  <c r="Y30" i="11"/>
  <c r="X30" i="11"/>
  <c r="W30" i="11"/>
  <c r="V30" i="11"/>
  <c r="U30" i="11"/>
  <c r="T30" i="11"/>
  <c r="S30" i="11"/>
  <c r="R30" i="11"/>
  <c r="Q30" i="11"/>
  <c r="P30" i="11"/>
  <c r="O30" i="11"/>
  <c r="N30" i="11"/>
  <c r="M30" i="11"/>
  <c r="L30" i="11"/>
  <c r="K30" i="11"/>
  <c r="J30" i="11"/>
  <c r="I30" i="11"/>
  <c r="H30" i="11"/>
  <c r="G30" i="11"/>
  <c r="F30" i="11"/>
  <c r="E30" i="11"/>
  <c r="D30" i="11"/>
  <c r="AV29" i="11"/>
  <c r="AU29" i="11"/>
  <c r="AT29" i="11"/>
  <c r="AS29" i="11"/>
  <c r="AR29" i="11"/>
  <c r="AQ29" i="11"/>
  <c r="AP29" i="11"/>
  <c r="AO29" i="11"/>
  <c r="AN29" i="11"/>
  <c r="AM29" i="11"/>
  <c r="AL29" i="11"/>
  <c r="AK29" i="11"/>
  <c r="AJ29" i="11"/>
  <c r="AI29" i="11"/>
  <c r="AH29" i="11"/>
  <c r="AG29" i="11"/>
  <c r="AF29" i="11"/>
  <c r="AE29" i="11"/>
  <c r="AD29" i="11"/>
  <c r="AC29" i="11"/>
  <c r="AB29" i="11"/>
  <c r="AA29" i="11"/>
  <c r="Z29" i="11"/>
  <c r="Y29" i="11"/>
  <c r="X29" i="11"/>
  <c r="W29" i="11"/>
  <c r="V29" i="11"/>
  <c r="U29" i="11"/>
  <c r="T29" i="11"/>
  <c r="S29" i="11"/>
  <c r="R29" i="11"/>
  <c r="Q29" i="11"/>
  <c r="P29" i="11"/>
  <c r="O29" i="11"/>
  <c r="N29" i="11"/>
  <c r="M29" i="11"/>
  <c r="L29" i="11"/>
  <c r="K29" i="11"/>
  <c r="J29" i="11"/>
  <c r="I29" i="11"/>
  <c r="H29" i="11"/>
  <c r="G29" i="11"/>
  <c r="F29" i="11"/>
  <c r="E29" i="11"/>
  <c r="D29" i="11"/>
  <c r="AV28" i="11"/>
  <c r="AU28" i="11"/>
  <c r="AT28" i="11"/>
  <c r="AS28" i="11"/>
  <c r="AR28" i="11"/>
  <c r="AQ28" i="11"/>
  <c r="AP28" i="11"/>
  <c r="AO28" i="11"/>
  <c r="AN28" i="11"/>
  <c r="AM28" i="11"/>
  <c r="AL28" i="11"/>
  <c r="AK28" i="11"/>
  <c r="AJ28" i="11"/>
  <c r="AI28" i="11"/>
  <c r="AH28" i="11"/>
  <c r="AG28" i="11"/>
  <c r="AF28" i="11"/>
  <c r="AE28" i="11"/>
  <c r="AD28" i="11"/>
  <c r="AC28" i="11"/>
  <c r="AB28" i="11"/>
  <c r="AA28" i="11"/>
  <c r="Z28" i="11"/>
  <c r="Y28" i="11"/>
  <c r="X28" i="11"/>
  <c r="W28" i="11"/>
  <c r="V28" i="11"/>
  <c r="U28" i="11"/>
  <c r="T28" i="11"/>
  <c r="S28" i="11"/>
  <c r="R28" i="11"/>
  <c r="Q28" i="11"/>
  <c r="P28" i="11"/>
  <c r="O28" i="11"/>
  <c r="N28" i="11"/>
  <c r="M28" i="11"/>
  <c r="L28" i="11"/>
  <c r="K28" i="11"/>
  <c r="J28" i="11"/>
  <c r="I28" i="11"/>
  <c r="H28" i="11"/>
  <c r="G28" i="11"/>
  <c r="F28" i="11"/>
  <c r="E28" i="11"/>
  <c r="D28" i="11"/>
  <c r="AV27" i="11"/>
  <c r="AU27" i="11"/>
  <c r="AT27" i="11"/>
  <c r="AS27" i="11"/>
  <c r="AR27" i="11"/>
  <c r="AQ27" i="11"/>
  <c r="AP27" i="11"/>
  <c r="AO27" i="11"/>
  <c r="AN27" i="11"/>
  <c r="AM27" i="11"/>
  <c r="AL27" i="11"/>
  <c r="AK27" i="11"/>
  <c r="AJ27" i="11"/>
  <c r="AI27" i="11"/>
  <c r="AH27" i="11"/>
  <c r="AG27" i="11"/>
  <c r="AF27" i="11"/>
  <c r="AE27" i="11"/>
  <c r="AD27" i="11"/>
  <c r="AC27" i="11"/>
  <c r="AB27" i="11"/>
  <c r="AA27" i="11"/>
  <c r="Z27" i="11"/>
  <c r="Y27" i="11"/>
  <c r="X27" i="11"/>
  <c r="W27" i="11"/>
  <c r="V27" i="11"/>
  <c r="U27" i="11"/>
  <c r="T27" i="11"/>
  <c r="S27" i="11"/>
  <c r="R27" i="11"/>
  <c r="Q27" i="11"/>
  <c r="P27" i="11"/>
  <c r="O27" i="11"/>
  <c r="N27" i="11"/>
  <c r="M27" i="11"/>
  <c r="L27" i="11"/>
  <c r="K27" i="11"/>
  <c r="J27" i="11"/>
  <c r="I27" i="11"/>
  <c r="H27" i="11"/>
  <c r="G27" i="11"/>
  <c r="F27" i="11"/>
  <c r="E27" i="11"/>
  <c r="D27" i="11"/>
  <c r="AV26" i="11"/>
  <c r="AU26" i="11"/>
  <c r="AT26" i="11"/>
  <c r="AS26" i="11"/>
  <c r="AR26" i="11"/>
  <c r="AQ26" i="11"/>
  <c r="AP26" i="11"/>
  <c r="AO26" i="11"/>
  <c r="AN26" i="11"/>
  <c r="AM26" i="11"/>
  <c r="AL26" i="11"/>
  <c r="AK26" i="11"/>
  <c r="AJ26" i="11"/>
  <c r="AI26" i="11"/>
  <c r="AH26" i="11"/>
  <c r="AG26" i="11"/>
  <c r="AF26" i="11"/>
  <c r="AE26" i="11"/>
  <c r="AD26" i="11"/>
  <c r="AC26" i="11"/>
  <c r="AB26" i="11"/>
  <c r="AA26" i="11"/>
  <c r="Z26" i="11"/>
  <c r="Y26" i="11"/>
  <c r="X26" i="11"/>
  <c r="W26" i="11"/>
  <c r="V26" i="11"/>
  <c r="U26" i="11"/>
  <c r="T26" i="11"/>
  <c r="S26" i="11"/>
  <c r="R26" i="11"/>
  <c r="Q26" i="11"/>
  <c r="P26" i="11"/>
  <c r="O26" i="11"/>
  <c r="N26" i="11"/>
  <c r="M26" i="11"/>
  <c r="L26" i="11"/>
  <c r="K26" i="11"/>
  <c r="J26" i="11"/>
  <c r="I26" i="11"/>
  <c r="H26" i="11"/>
  <c r="G26" i="11"/>
  <c r="F26" i="11"/>
  <c r="E26" i="11"/>
  <c r="D26" i="11"/>
  <c r="AV25" i="11"/>
  <c r="AU25" i="11"/>
  <c r="AT25" i="11"/>
  <c r="AS25" i="11"/>
  <c r="AR25" i="11"/>
  <c r="AQ25" i="11"/>
  <c r="AP25" i="11"/>
  <c r="AO25" i="11"/>
  <c r="AN25" i="11"/>
  <c r="AM25" i="11"/>
  <c r="AL25" i="11"/>
  <c r="AK25" i="11"/>
  <c r="AJ25" i="11"/>
  <c r="AI25" i="11"/>
  <c r="AH25" i="11"/>
  <c r="AG25" i="11"/>
  <c r="AF25" i="11"/>
  <c r="AE25" i="11"/>
  <c r="AD25" i="11"/>
  <c r="AC25" i="11"/>
  <c r="AB25" i="11"/>
  <c r="AA25" i="11"/>
  <c r="Z25" i="11"/>
  <c r="Y25" i="11"/>
  <c r="X25" i="11"/>
  <c r="W25" i="11"/>
  <c r="V25" i="11"/>
  <c r="U25" i="11"/>
  <c r="T25" i="11"/>
  <c r="S25" i="11"/>
  <c r="R25" i="11"/>
  <c r="Q25" i="11"/>
  <c r="P25" i="11"/>
  <c r="O25" i="11"/>
  <c r="N25" i="11"/>
  <c r="M25" i="11"/>
  <c r="L25" i="11"/>
  <c r="K25" i="11"/>
  <c r="J25" i="11"/>
  <c r="I25" i="11"/>
  <c r="H25" i="11"/>
  <c r="G25" i="11"/>
  <c r="F25" i="11"/>
  <c r="E25" i="11"/>
  <c r="D25" i="11"/>
  <c r="AV24" i="11"/>
  <c r="AU24" i="11"/>
  <c r="AT24" i="11"/>
  <c r="AS24" i="11"/>
  <c r="AR24" i="11"/>
  <c r="AQ24" i="11"/>
  <c r="AP24" i="11"/>
  <c r="AO24" i="11"/>
  <c r="AN24" i="11"/>
  <c r="AM24" i="11"/>
  <c r="AL24" i="11"/>
  <c r="AK24" i="11"/>
  <c r="AJ24" i="11"/>
  <c r="AI24" i="11"/>
  <c r="AH24" i="11"/>
  <c r="AG24" i="11"/>
  <c r="AF24" i="11"/>
  <c r="AE24" i="11"/>
  <c r="AD24" i="11"/>
  <c r="AC24" i="11"/>
  <c r="AB24" i="11"/>
  <c r="AA24" i="11"/>
  <c r="Z24" i="11"/>
  <c r="Y24" i="11"/>
  <c r="X24" i="11"/>
  <c r="W24" i="11"/>
  <c r="V24" i="11"/>
  <c r="U24" i="11"/>
  <c r="T24" i="11"/>
  <c r="S24" i="11"/>
  <c r="R24" i="11"/>
  <c r="Q24" i="11"/>
  <c r="P24" i="11"/>
  <c r="O24" i="11"/>
  <c r="N24" i="11"/>
  <c r="M24" i="11"/>
  <c r="L24" i="11"/>
  <c r="K24" i="11"/>
  <c r="J24" i="11"/>
  <c r="I24" i="11"/>
  <c r="H24" i="11"/>
  <c r="G24" i="11"/>
  <c r="F24" i="11"/>
  <c r="E24" i="11"/>
  <c r="D24" i="11"/>
  <c r="AV23" i="11"/>
  <c r="AU23" i="11"/>
  <c r="AT23" i="11"/>
  <c r="AS23" i="11"/>
  <c r="AR23" i="11"/>
  <c r="AQ23" i="11"/>
  <c r="AP23" i="11"/>
  <c r="AO23" i="11"/>
  <c r="AN23" i="11"/>
  <c r="AM23" i="11"/>
  <c r="AL23" i="11"/>
  <c r="AK23" i="11"/>
  <c r="AJ23" i="11"/>
  <c r="AI23" i="11"/>
  <c r="AH23" i="11"/>
  <c r="AG23" i="11"/>
  <c r="AF23" i="11"/>
  <c r="AE23" i="11"/>
  <c r="AD23" i="11"/>
  <c r="AC23" i="11"/>
  <c r="AB23" i="11"/>
  <c r="AA23" i="11"/>
  <c r="Z23" i="11"/>
  <c r="Y23" i="11"/>
  <c r="X23" i="11"/>
  <c r="W23" i="11"/>
  <c r="V23" i="11"/>
  <c r="U23" i="11"/>
  <c r="T23" i="11"/>
  <c r="S23" i="11"/>
  <c r="R23" i="11"/>
  <c r="Q23" i="11"/>
  <c r="P23" i="11"/>
  <c r="O23" i="11"/>
  <c r="N23" i="11"/>
  <c r="M23" i="11"/>
  <c r="L23" i="11"/>
  <c r="K23" i="11"/>
  <c r="J23" i="11"/>
  <c r="I23" i="11"/>
  <c r="H23" i="11"/>
  <c r="G23" i="11"/>
  <c r="F23" i="11"/>
  <c r="E23" i="11"/>
  <c r="D23" i="11"/>
  <c r="AV22" i="11"/>
  <c r="AU22" i="11"/>
  <c r="AT22" i="11"/>
  <c r="AS22" i="11"/>
  <c r="AR22" i="11"/>
  <c r="AQ22" i="11"/>
  <c r="AP22" i="11"/>
  <c r="AO22" i="11"/>
  <c r="AN22" i="11"/>
  <c r="AM22" i="11"/>
  <c r="AL22" i="11"/>
  <c r="AK22" i="11"/>
  <c r="AJ22" i="11"/>
  <c r="AI22" i="11"/>
  <c r="AH22" i="11"/>
  <c r="AG22" i="11"/>
  <c r="AF22" i="11"/>
  <c r="AE22" i="11"/>
  <c r="AD22" i="11"/>
  <c r="AC22" i="11"/>
  <c r="AB22" i="11"/>
  <c r="AA22" i="11"/>
  <c r="Z22" i="11"/>
  <c r="Y22" i="11"/>
  <c r="X22" i="11"/>
  <c r="W22" i="11"/>
  <c r="V22" i="11"/>
  <c r="U22" i="11"/>
  <c r="T22" i="11"/>
  <c r="S22" i="11"/>
  <c r="R22" i="11"/>
  <c r="Q22" i="11"/>
  <c r="P22" i="11"/>
  <c r="O22" i="11"/>
  <c r="N22" i="11"/>
  <c r="M22" i="11"/>
  <c r="L22" i="11"/>
  <c r="K22" i="11"/>
  <c r="J22" i="11"/>
  <c r="I22" i="11"/>
  <c r="H22" i="11"/>
  <c r="G22" i="11"/>
  <c r="F22" i="11"/>
  <c r="E22" i="11"/>
  <c r="D22" i="11"/>
  <c r="AV21" i="11"/>
  <c r="AU21" i="11"/>
  <c r="AT21" i="11"/>
  <c r="AS21" i="11"/>
  <c r="AR21" i="11"/>
  <c r="AQ21" i="11"/>
  <c r="AP21" i="11"/>
  <c r="AO21" i="11"/>
  <c r="AN21" i="11"/>
  <c r="AM21" i="11"/>
  <c r="AL21" i="11"/>
  <c r="AK21" i="11"/>
  <c r="AJ21" i="11"/>
  <c r="AI21" i="11"/>
  <c r="AH21" i="11"/>
  <c r="AG21" i="11"/>
  <c r="AF21" i="11"/>
  <c r="AE21" i="11"/>
  <c r="AD21" i="11"/>
  <c r="AC21" i="11"/>
  <c r="AB21" i="11"/>
  <c r="AA21" i="11"/>
  <c r="Z21" i="11"/>
  <c r="Y21" i="11"/>
  <c r="X21" i="11"/>
  <c r="W21" i="11"/>
  <c r="V21" i="11"/>
  <c r="U21" i="11"/>
  <c r="T21" i="11"/>
  <c r="S21" i="11"/>
  <c r="R21" i="11"/>
  <c r="Q21" i="11"/>
  <c r="P21" i="11"/>
  <c r="O21" i="11"/>
  <c r="N21" i="11"/>
  <c r="M21" i="11"/>
  <c r="L21" i="11"/>
  <c r="K21" i="11"/>
  <c r="J21" i="11"/>
  <c r="I21" i="11"/>
  <c r="H21" i="11"/>
  <c r="G21" i="11"/>
  <c r="F21" i="11"/>
  <c r="E21" i="11"/>
  <c r="D21" i="11"/>
  <c r="AV20" i="11"/>
  <c r="AU20" i="11"/>
  <c r="AT20" i="11"/>
  <c r="AS20" i="11"/>
  <c r="AR20" i="11"/>
  <c r="AQ20" i="11"/>
  <c r="AP20" i="11"/>
  <c r="AO20" i="11"/>
  <c r="AN20" i="11"/>
  <c r="AM20" i="11"/>
  <c r="AL20" i="11"/>
  <c r="AK20" i="11"/>
  <c r="AJ20" i="11"/>
  <c r="AI20" i="11"/>
  <c r="AH20" i="11"/>
  <c r="AG20" i="11"/>
  <c r="AF20" i="11"/>
  <c r="AE20" i="11"/>
  <c r="AD20" i="11"/>
  <c r="AC20" i="11"/>
  <c r="AB20" i="11"/>
  <c r="AA20" i="11"/>
  <c r="Z20" i="11"/>
  <c r="Y20" i="11"/>
  <c r="X20" i="11"/>
  <c r="W20" i="11"/>
  <c r="V20" i="11"/>
  <c r="U20" i="11"/>
  <c r="T20" i="11"/>
  <c r="S20" i="11"/>
  <c r="R20" i="11"/>
  <c r="Q20" i="11"/>
  <c r="P20" i="11"/>
  <c r="O20" i="11"/>
  <c r="N20" i="11"/>
  <c r="M20" i="11"/>
  <c r="L20" i="11"/>
  <c r="K20" i="11"/>
  <c r="J20" i="11"/>
  <c r="I20" i="11"/>
  <c r="H20" i="11"/>
  <c r="G20" i="11"/>
  <c r="F20" i="11"/>
  <c r="E20" i="11"/>
  <c r="D20" i="11"/>
  <c r="AV19" i="11"/>
  <c r="AU19" i="11"/>
  <c r="AT19" i="11"/>
  <c r="AS19" i="11"/>
  <c r="AR19" i="11"/>
  <c r="AQ19" i="11"/>
  <c r="AP19" i="11"/>
  <c r="AO19" i="11"/>
  <c r="AN19" i="11"/>
  <c r="AM19" i="11"/>
  <c r="AL19" i="11"/>
  <c r="AK19" i="11"/>
  <c r="AJ19" i="11"/>
  <c r="AI19" i="11"/>
  <c r="AH19" i="11"/>
  <c r="AG19" i="11"/>
  <c r="AF19" i="11"/>
  <c r="AE19" i="11"/>
  <c r="AD19" i="11"/>
  <c r="AC19" i="11"/>
  <c r="AB19" i="11"/>
  <c r="AA19" i="11"/>
  <c r="Z19" i="11"/>
  <c r="Y19" i="11"/>
  <c r="X19" i="11"/>
  <c r="W19" i="11"/>
  <c r="V19" i="11"/>
  <c r="U19" i="11"/>
  <c r="T19" i="11"/>
  <c r="S19" i="11"/>
  <c r="R19" i="11"/>
  <c r="Q19" i="11"/>
  <c r="P19" i="11"/>
  <c r="O19" i="11"/>
  <c r="N19" i="11"/>
  <c r="M19" i="11"/>
  <c r="L19" i="11"/>
  <c r="K19" i="11"/>
  <c r="J19" i="11"/>
  <c r="I19" i="11"/>
  <c r="H19" i="11"/>
  <c r="G19" i="11"/>
  <c r="F19" i="11"/>
  <c r="E19" i="11"/>
  <c r="D19" i="11"/>
  <c r="AV18" i="11"/>
  <c r="AU18" i="11"/>
  <c r="AT18" i="11"/>
  <c r="AS18" i="11"/>
  <c r="AR18" i="11"/>
  <c r="AQ18" i="11"/>
  <c r="AP18" i="11"/>
  <c r="AO18" i="11"/>
  <c r="AN18" i="11"/>
  <c r="AM18" i="11"/>
  <c r="AL18" i="11"/>
  <c r="AK18" i="11"/>
  <c r="AJ18" i="11"/>
  <c r="AI18" i="11"/>
  <c r="AH18" i="11"/>
  <c r="AG18" i="11"/>
  <c r="AF18" i="11"/>
  <c r="AE18" i="11"/>
  <c r="AD18" i="11"/>
  <c r="AC18" i="11"/>
  <c r="AB18" i="11"/>
  <c r="AA18" i="11"/>
  <c r="Z18" i="11"/>
  <c r="Y18" i="11"/>
  <c r="X18" i="11"/>
  <c r="W18" i="11"/>
  <c r="V18" i="11"/>
  <c r="U18" i="11"/>
  <c r="T18" i="11"/>
  <c r="S18" i="11"/>
  <c r="R18" i="11"/>
  <c r="Q18" i="11"/>
  <c r="P18" i="11"/>
  <c r="O18" i="11"/>
  <c r="N18" i="11"/>
  <c r="M18" i="11"/>
  <c r="L18" i="11"/>
  <c r="K18" i="11"/>
  <c r="J18" i="11"/>
  <c r="I18" i="11"/>
  <c r="H18" i="11"/>
  <c r="G18" i="11"/>
  <c r="F18" i="11"/>
  <c r="E18" i="11"/>
  <c r="D18" i="11"/>
  <c r="AV17" i="11"/>
  <c r="AU17" i="11"/>
  <c r="AT17" i="11"/>
  <c r="AS17" i="11"/>
  <c r="AR17" i="11"/>
  <c r="AQ17" i="11"/>
  <c r="AP17" i="11"/>
  <c r="AO17" i="11"/>
  <c r="AN17" i="11"/>
  <c r="AM17" i="11"/>
  <c r="AL17" i="11"/>
  <c r="AK17" i="11"/>
  <c r="AJ17" i="11"/>
  <c r="AI17" i="11"/>
  <c r="AH17" i="11"/>
  <c r="AG17" i="11"/>
  <c r="AF17" i="11"/>
  <c r="AE17" i="11"/>
  <c r="AD17" i="11"/>
  <c r="AC17" i="11"/>
  <c r="AB17" i="11"/>
  <c r="AA17" i="11"/>
  <c r="Z17" i="11"/>
  <c r="Y17" i="11"/>
  <c r="X17" i="11"/>
  <c r="W17" i="11"/>
  <c r="V17" i="11"/>
  <c r="U17" i="11"/>
  <c r="T17" i="11"/>
  <c r="S17" i="11"/>
  <c r="R17" i="11"/>
  <c r="Q17" i="11"/>
  <c r="P17" i="11"/>
  <c r="O17" i="11"/>
  <c r="N17" i="11"/>
  <c r="M17" i="11"/>
  <c r="L17" i="11"/>
  <c r="K17" i="11"/>
  <c r="J17" i="11"/>
  <c r="I17" i="11"/>
  <c r="H17" i="11"/>
  <c r="G17" i="11"/>
  <c r="F17" i="11"/>
  <c r="E17" i="11"/>
  <c r="D17" i="11"/>
  <c r="AV16" i="11"/>
  <c r="AU16" i="11"/>
  <c r="AT16" i="11"/>
  <c r="AS16" i="11"/>
  <c r="AR16" i="11"/>
  <c r="AQ16" i="11"/>
  <c r="AP16" i="11"/>
  <c r="AO16" i="11"/>
  <c r="AN16" i="11"/>
  <c r="AM16" i="11"/>
  <c r="AL16" i="11"/>
  <c r="AK16" i="11"/>
  <c r="AJ16" i="11"/>
  <c r="AI16" i="11"/>
  <c r="AH16" i="11"/>
  <c r="AG16" i="11"/>
  <c r="AF16" i="11"/>
  <c r="AE16" i="11"/>
  <c r="AD16" i="11"/>
  <c r="AC16" i="11"/>
  <c r="AB16" i="11"/>
  <c r="AA16" i="11"/>
  <c r="Z16" i="11"/>
  <c r="Y16" i="11"/>
  <c r="X16" i="11"/>
  <c r="W16" i="11"/>
  <c r="V16" i="11"/>
  <c r="U16" i="11"/>
  <c r="T16" i="11"/>
  <c r="S16" i="11"/>
  <c r="R16" i="11"/>
  <c r="Q16" i="11"/>
  <c r="P16" i="11"/>
  <c r="O16" i="11"/>
  <c r="N16" i="11"/>
  <c r="M16" i="11"/>
  <c r="L16" i="11"/>
  <c r="K16" i="11"/>
  <c r="J16" i="11"/>
  <c r="I16" i="11"/>
  <c r="H16" i="11"/>
  <c r="G16" i="11"/>
  <c r="F16" i="11"/>
  <c r="E16" i="11"/>
  <c r="D16" i="11"/>
  <c r="AV15" i="11"/>
  <c r="AU15" i="11"/>
  <c r="AT15" i="11"/>
  <c r="AS15" i="11"/>
  <c r="AR15" i="11"/>
  <c r="AQ15" i="11"/>
  <c r="AP15" i="11"/>
  <c r="AO15" i="11"/>
  <c r="AN15" i="11"/>
  <c r="AM15" i="11"/>
  <c r="AL15" i="11"/>
  <c r="AK15" i="11"/>
  <c r="AJ15" i="11"/>
  <c r="AI15" i="11"/>
  <c r="AH15" i="11"/>
  <c r="AG15" i="11"/>
  <c r="AF15" i="11"/>
  <c r="AE15" i="11"/>
  <c r="AD15" i="11"/>
  <c r="AC15" i="11"/>
  <c r="AB15" i="11"/>
  <c r="AA15" i="11"/>
  <c r="Z15" i="11"/>
  <c r="Y15" i="11"/>
  <c r="X15" i="11"/>
  <c r="W15" i="11"/>
  <c r="V15" i="11"/>
  <c r="U15" i="11"/>
  <c r="T15" i="11"/>
  <c r="S15" i="11"/>
  <c r="R15" i="11"/>
  <c r="Q15" i="11"/>
  <c r="P15" i="11"/>
  <c r="O15" i="11"/>
  <c r="N15" i="11"/>
  <c r="M15" i="11"/>
  <c r="L15" i="11"/>
  <c r="K15" i="11"/>
  <c r="J15" i="11"/>
  <c r="I15" i="11"/>
  <c r="H15" i="11"/>
  <c r="G15" i="11"/>
  <c r="F15" i="11"/>
  <c r="E15" i="11"/>
  <c r="D15" i="11"/>
  <c r="AV14" i="11"/>
  <c r="AU14" i="11"/>
  <c r="AT14" i="11"/>
  <c r="AS14" i="11"/>
  <c r="AR14" i="11"/>
  <c r="AQ14" i="11"/>
  <c r="AP14" i="11"/>
  <c r="AO14" i="11"/>
  <c r="AN14" i="11"/>
  <c r="AM14" i="11"/>
  <c r="AL14" i="11"/>
  <c r="AK14" i="11"/>
  <c r="AJ14" i="11"/>
  <c r="AI14" i="11"/>
  <c r="AH14" i="11"/>
  <c r="AG14" i="11"/>
  <c r="AF14" i="11"/>
  <c r="AE14" i="11"/>
  <c r="AD14" i="11"/>
  <c r="AC14" i="11"/>
  <c r="AB14" i="11"/>
  <c r="AA14" i="11"/>
  <c r="Z14" i="11"/>
  <c r="Y14" i="11"/>
  <c r="X14" i="11"/>
  <c r="W14" i="11"/>
  <c r="V14" i="11"/>
  <c r="U14" i="11"/>
  <c r="T14" i="11"/>
  <c r="S14" i="11"/>
  <c r="R14" i="11"/>
  <c r="Q14" i="11"/>
  <c r="P14" i="11"/>
  <c r="O14" i="11"/>
  <c r="N14" i="11"/>
  <c r="M14" i="11"/>
  <c r="L14" i="11"/>
  <c r="K14" i="11"/>
  <c r="J14" i="11"/>
  <c r="I14" i="11"/>
  <c r="H14" i="11"/>
  <c r="G14" i="11"/>
  <c r="F14" i="11"/>
  <c r="E14" i="11"/>
  <c r="D14" i="11"/>
  <c r="AV13" i="11"/>
  <c r="AU13" i="11"/>
  <c r="AT13" i="11"/>
  <c r="AS13" i="11"/>
  <c r="AR13" i="11"/>
  <c r="AQ13" i="11"/>
  <c r="AP13" i="11"/>
  <c r="AO13" i="11"/>
  <c r="AN13" i="11"/>
  <c r="AM13" i="11"/>
  <c r="AL13" i="11"/>
  <c r="AK13" i="11"/>
  <c r="AJ13" i="11"/>
  <c r="AI13" i="11"/>
  <c r="AH13" i="11"/>
  <c r="AG13" i="11"/>
  <c r="AF13" i="11"/>
  <c r="AE13" i="11"/>
  <c r="AD13" i="11"/>
  <c r="AC13" i="11"/>
  <c r="AB13" i="11"/>
  <c r="AA13" i="11"/>
  <c r="Z13" i="11"/>
  <c r="Y13" i="11"/>
  <c r="X13" i="11"/>
  <c r="W13" i="11"/>
  <c r="V13" i="11"/>
  <c r="U13" i="11"/>
  <c r="T13" i="11"/>
  <c r="S13" i="11"/>
  <c r="R13" i="11"/>
  <c r="Q13" i="11"/>
  <c r="P13" i="11"/>
  <c r="O13" i="11"/>
  <c r="N13" i="11"/>
  <c r="M13" i="11"/>
  <c r="L13" i="11"/>
  <c r="K13" i="11"/>
  <c r="J13" i="11"/>
  <c r="I13" i="11"/>
  <c r="H13" i="11"/>
  <c r="G13" i="11"/>
  <c r="F13" i="11"/>
  <c r="E13" i="11"/>
  <c r="D13" i="11"/>
  <c r="AV12" i="11"/>
  <c r="AU12" i="11"/>
  <c r="AT12" i="11"/>
  <c r="AS12" i="11"/>
  <c r="AR12" i="11"/>
  <c r="AQ12" i="11"/>
  <c r="AP12" i="11"/>
  <c r="AO12" i="11"/>
  <c r="AN12" i="11"/>
  <c r="AM12" i="11"/>
  <c r="AL12" i="11"/>
  <c r="AK12" i="11"/>
  <c r="AJ12" i="11"/>
  <c r="AI12" i="11"/>
  <c r="AH12" i="11"/>
  <c r="AG12" i="11"/>
  <c r="AF12" i="11"/>
  <c r="AE12" i="11"/>
  <c r="AD12" i="11"/>
  <c r="AC12" i="11"/>
  <c r="AB12" i="11"/>
  <c r="AA12" i="11"/>
  <c r="Z12" i="11"/>
  <c r="Y12" i="11"/>
  <c r="X12" i="11"/>
  <c r="W12" i="11"/>
  <c r="V12" i="11"/>
  <c r="U12" i="11"/>
  <c r="T12" i="11"/>
  <c r="S12" i="11"/>
  <c r="R12" i="11"/>
  <c r="Q12" i="11"/>
  <c r="P12" i="11"/>
  <c r="O12" i="11"/>
  <c r="N12" i="11"/>
  <c r="M12" i="11"/>
  <c r="L12" i="11"/>
  <c r="K12" i="11"/>
  <c r="J12" i="11"/>
  <c r="I12" i="11"/>
  <c r="H12" i="11"/>
  <c r="G12" i="11"/>
  <c r="F12" i="11"/>
  <c r="E12" i="11"/>
  <c r="D12" i="11"/>
  <c r="AV11" i="11"/>
  <c r="AU11" i="11"/>
  <c r="AT11" i="11"/>
  <c r="AS11" i="11"/>
  <c r="AR11" i="11"/>
  <c r="AQ11" i="11"/>
  <c r="AP11" i="11"/>
  <c r="AO11" i="11"/>
  <c r="AN11" i="11"/>
  <c r="AM11" i="11"/>
  <c r="AL11" i="11"/>
  <c r="AK11" i="11"/>
  <c r="AJ11" i="11"/>
  <c r="AI11" i="11"/>
  <c r="AH11" i="11"/>
  <c r="AG11" i="11"/>
  <c r="AF11" i="11"/>
  <c r="AE11" i="11"/>
  <c r="AD11" i="11"/>
  <c r="AC11" i="11"/>
  <c r="AB11" i="11"/>
  <c r="AA11" i="11"/>
  <c r="Z11" i="11"/>
  <c r="Y11" i="11"/>
  <c r="X11" i="11"/>
  <c r="W11" i="11"/>
  <c r="V11" i="11"/>
  <c r="U11" i="11"/>
  <c r="T11" i="11"/>
  <c r="S11" i="11"/>
  <c r="R11" i="11"/>
  <c r="Q11" i="11"/>
  <c r="P11" i="11"/>
  <c r="O11" i="11"/>
  <c r="N11" i="11"/>
  <c r="M11" i="11"/>
  <c r="L11" i="11"/>
  <c r="K11" i="11"/>
  <c r="J11" i="11"/>
  <c r="I11" i="11"/>
  <c r="H11" i="11"/>
  <c r="G11" i="11"/>
  <c r="F11" i="11"/>
  <c r="E11" i="11"/>
  <c r="D11" i="11"/>
  <c r="AV10" i="11"/>
  <c r="AU10" i="11"/>
  <c r="AT10" i="11"/>
  <c r="AS10" i="11"/>
  <c r="AR10" i="11"/>
  <c r="AQ10" i="11"/>
  <c r="AP10" i="11"/>
  <c r="AO10" i="11"/>
  <c r="AN10" i="11"/>
  <c r="AM10" i="11"/>
  <c r="AL10" i="11"/>
  <c r="AK10" i="11"/>
  <c r="AJ10" i="11"/>
  <c r="AI10" i="11"/>
  <c r="AH10" i="11"/>
  <c r="AG10" i="11"/>
  <c r="AF10" i="11"/>
  <c r="AE10" i="11"/>
  <c r="AD10" i="11"/>
  <c r="AC10" i="11"/>
  <c r="AB10" i="11"/>
  <c r="AA10" i="11"/>
  <c r="Z10" i="11"/>
  <c r="Y10" i="11"/>
  <c r="X10" i="11"/>
  <c r="W10" i="11"/>
  <c r="V10" i="11"/>
  <c r="U10" i="11"/>
  <c r="T10" i="11"/>
  <c r="S10" i="11"/>
  <c r="R10" i="11"/>
  <c r="Q10" i="11"/>
  <c r="P10" i="11"/>
  <c r="O10" i="11"/>
  <c r="N10" i="11"/>
  <c r="M10" i="11"/>
  <c r="L10" i="11"/>
  <c r="K10" i="11"/>
  <c r="J10" i="11"/>
  <c r="I10" i="11"/>
  <c r="H10" i="11"/>
  <c r="G10" i="11"/>
  <c r="F10" i="11"/>
  <c r="E10" i="11"/>
  <c r="D10" i="11"/>
  <c r="AV9" i="11"/>
  <c r="AU9" i="11"/>
  <c r="AT9" i="11"/>
  <c r="AS9" i="11"/>
  <c r="AR9" i="11"/>
  <c r="AQ9" i="11"/>
  <c r="AP9" i="11"/>
  <c r="AO9" i="11"/>
  <c r="AN9" i="11"/>
  <c r="AM9" i="11"/>
  <c r="AL9" i="11"/>
  <c r="AK9" i="11"/>
  <c r="AJ9" i="11"/>
  <c r="AI9" i="11"/>
  <c r="AH9" i="11"/>
  <c r="AG9" i="11"/>
  <c r="AF9" i="11"/>
  <c r="AE9" i="11"/>
  <c r="AD9" i="11"/>
  <c r="AC9" i="11"/>
  <c r="AB9" i="11"/>
  <c r="AA9" i="11"/>
  <c r="Z9" i="11"/>
  <c r="Y9" i="11"/>
  <c r="X9" i="11"/>
  <c r="W9" i="11"/>
  <c r="V9" i="11"/>
  <c r="U9" i="11"/>
  <c r="T9" i="11"/>
  <c r="S9" i="11"/>
  <c r="R9" i="11"/>
  <c r="Q9" i="11"/>
  <c r="P9" i="11"/>
  <c r="O9" i="11"/>
  <c r="N9" i="11"/>
  <c r="M9" i="11"/>
  <c r="L9" i="11"/>
  <c r="K9" i="11"/>
  <c r="J9" i="11"/>
  <c r="I9" i="11"/>
  <c r="H9" i="11"/>
  <c r="G9" i="11"/>
  <c r="F9" i="11"/>
  <c r="E9" i="11"/>
  <c r="D9" i="11"/>
  <c r="AU8" i="11"/>
  <c r="AT8" i="11"/>
  <c r="AS8" i="11"/>
  <c r="AR8" i="11"/>
  <c r="AQ8" i="11"/>
  <c r="AP8" i="11"/>
  <c r="AO8" i="11"/>
  <c r="AN8" i="11"/>
  <c r="AM8" i="11"/>
  <c r="AL8" i="11"/>
  <c r="AK8" i="11"/>
  <c r="AJ8" i="11"/>
  <c r="AI8" i="11"/>
  <c r="AH8" i="11"/>
  <c r="AG8" i="11"/>
  <c r="AF8" i="11"/>
  <c r="AE8" i="11"/>
  <c r="AD8" i="11"/>
  <c r="AC8" i="11"/>
  <c r="AB8" i="11"/>
  <c r="AA8" i="11"/>
  <c r="Z8" i="11"/>
  <c r="Y8" i="11"/>
  <c r="X8" i="11"/>
  <c r="W8" i="11"/>
  <c r="V8" i="11"/>
  <c r="U8" i="11"/>
  <c r="T8" i="11"/>
  <c r="S8" i="11"/>
  <c r="R8" i="11"/>
  <c r="Q8" i="11"/>
  <c r="P8" i="11"/>
  <c r="O8" i="11"/>
  <c r="N8" i="11"/>
  <c r="M8" i="11"/>
  <c r="L8" i="11"/>
  <c r="K8" i="11"/>
  <c r="J8" i="11"/>
  <c r="I8" i="11"/>
  <c r="H8" i="11"/>
  <c r="G8" i="11"/>
  <c r="F8" i="11"/>
  <c r="E8" i="11"/>
  <c r="D8" i="11"/>
  <c r="AV7" i="11"/>
  <c r="AU7" i="11"/>
  <c r="AT7" i="11"/>
  <c r="AS7" i="11"/>
  <c r="AR7" i="11"/>
  <c r="AQ7" i="11"/>
  <c r="AP7" i="11"/>
  <c r="AO7" i="11"/>
  <c r="AN7" i="11"/>
  <c r="AM7" i="11"/>
  <c r="AL7" i="11"/>
  <c r="AK7" i="11"/>
  <c r="AJ7" i="11"/>
  <c r="AI7" i="11"/>
  <c r="AH7" i="11"/>
  <c r="AG7" i="11"/>
  <c r="AF7" i="11"/>
  <c r="AE7" i="11"/>
  <c r="AD7" i="11"/>
  <c r="AC7" i="11"/>
  <c r="AB7" i="11"/>
  <c r="AA7" i="11"/>
  <c r="Z7" i="11"/>
  <c r="Y7" i="11"/>
  <c r="X7" i="11"/>
  <c r="W7" i="11"/>
  <c r="V7" i="11"/>
  <c r="U7" i="11"/>
  <c r="T7" i="11"/>
  <c r="S7" i="11"/>
  <c r="R7" i="11"/>
  <c r="Q7" i="11"/>
  <c r="P7" i="11"/>
  <c r="O7" i="11"/>
  <c r="N7" i="11"/>
  <c r="M7" i="11"/>
  <c r="L7" i="11"/>
  <c r="K7" i="11"/>
  <c r="J7" i="11"/>
  <c r="I7" i="11"/>
  <c r="H7" i="11"/>
  <c r="G7" i="11"/>
  <c r="F7" i="11"/>
  <c r="E7" i="11"/>
  <c r="D7" i="11"/>
  <c r="AV6" i="11"/>
  <c r="AU6" i="11"/>
  <c r="AT6" i="11"/>
  <c r="AS6" i="11"/>
  <c r="AR6" i="11"/>
  <c r="AQ6" i="11"/>
  <c r="AP6" i="11"/>
  <c r="AO6" i="11"/>
  <c r="AN6" i="11"/>
  <c r="AM6" i="11"/>
  <c r="AL6" i="11"/>
  <c r="AK6" i="11"/>
  <c r="AJ6" i="11"/>
  <c r="AI6" i="11"/>
  <c r="AH6" i="11"/>
  <c r="AG6" i="11"/>
  <c r="AF6" i="11"/>
  <c r="AE6" i="11"/>
  <c r="AD6" i="11"/>
  <c r="AC6" i="11"/>
  <c r="AB6" i="11"/>
  <c r="AA6" i="11"/>
  <c r="Z6" i="11"/>
  <c r="Y6" i="11"/>
  <c r="X6" i="11"/>
  <c r="W6" i="11"/>
  <c r="V6" i="11"/>
  <c r="U6" i="11"/>
  <c r="T6" i="11"/>
  <c r="S6" i="11"/>
  <c r="R6" i="11"/>
  <c r="Q6" i="11"/>
  <c r="P6" i="11"/>
  <c r="O6" i="11"/>
  <c r="N6" i="11"/>
  <c r="M6" i="11"/>
  <c r="L6" i="11"/>
  <c r="K6" i="11"/>
  <c r="J6" i="11"/>
  <c r="I6" i="11"/>
  <c r="H6" i="11"/>
  <c r="G6" i="11"/>
  <c r="F6" i="11"/>
  <c r="E6" i="11"/>
  <c r="D6" i="11"/>
  <c r="AV5" i="11"/>
  <c r="AU5" i="11"/>
  <c r="AT5" i="11"/>
  <c r="AS5" i="11"/>
  <c r="AR5" i="11"/>
  <c r="AQ5" i="11"/>
  <c r="AP5" i="11"/>
  <c r="AO5" i="11"/>
  <c r="AN5" i="11"/>
  <c r="AM5" i="11"/>
  <c r="AL5" i="11"/>
  <c r="AK5" i="11"/>
  <c r="AJ5" i="11"/>
  <c r="AI5" i="11"/>
  <c r="AH5" i="11"/>
  <c r="AG5" i="11"/>
  <c r="AF5" i="11"/>
  <c r="AE5" i="11"/>
  <c r="AD5" i="11"/>
  <c r="AC5" i="11"/>
  <c r="AB5" i="11"/>
  <c r="AA5" i="11"/>
  <c r="Z5" i="11"/>
  <c r="Y5" i="11"/>
  <c r="X5" i="11"/>
  <c r="W5" i="11"/>
  <c r="V5" i="11"/>
  <c r="U5" i="11"/>
  <c r="T5" i="11"/>
  <c r="S5" i="11"/>
  <c r="R5" i="11"/>
  <c r="Q5" i="11"/>
  <c r="P5" i="11"/>
  <c r="O5" i="11"/>
  <c r="N5" i="11"/>
  <c r="M5" i="11"/>
  <c r="L5" i="11"/>
  <c r="K5" i="11"/>
  <c r="J5" i="11"/>
  <c r="I5" i="11"/>
  <c r="H5" i="11"/>
  <c r="G5" i="11"/>
  <c r="F5" i="11"/>
  <c r="E5" i="11"/>
  <c r="D5" i="11"/>
  <c r="L7" i="5"/>
  <c r="J7" i="5"/>
  <c r="H7" i="5"/>
  <c r="F7" i="5"/>
  <c r="D7" i="5"/>
  <c r="L6" i="5"/>
  <c r="J6" i="5"/>
  <c r="H6" i="5"/>
  <c r="F6" i="5"/>
  <c r="D6" i="5"/>
  <c r="L5" i="5"/>
  <c r="J5" i="5"/>
  <c r="H5" i="5"/>
  <c r="F5" i="5"/>
  <c r="D5" i="5"/>
  <c r="B4" i="5"/>
  <c r="H15" i="6"/>
  <c r="J7" i="6"/>
  <c r="H7" i="6"/>
  <c r="F7" i="6"/>
  <c r="L7" i="6" s="1"/>
  <c r="N7" i="6" s="1"/>
  <c r="P7" i="6" s="1"/>
  <c r="R7" i="6" s="1"/>
  <c r="T7" i="6" s="1"/>
  <c r="D7" i="6"/>
  <c r="J6" i="6"/>
  <c r="H6" i="6"/>
  <c r="F6" i="6"/>
  <c r="D6" i="6"/>
  <c r="J5" i="6"/>
  <c r="F5" i="6"/>
  <c r="L6" i="6" s="1"/>
  <c r="D5" i="6"/>
  <c r="B4" i="6"/>
  <c r="AF52" i="7"/>
  <c r="H52" i="5" s="1"/>
  <c r="V52" i="7"/>
  <c r="N52" i="7"/>
  <c r="P52" i="7" s="1"/>
  <c r="D52" i="7"/>
  <c r="F52" i="7" s="1"/>
  <c r="AF51" i="7"/>
  <c r="H51" i="6" s="1"/>
  <c r="V51" i="7"/>
  <c r="N51" i="7"/>
  <c r="P51" i="7" s="1"/>
  <c r="D51" i="7"/>
  <c r="F51" i="7" s="1"/>
  <c r="AF50" i="7"/>
  <c r="H50" i="6" s="1"/>
  <c r="V50" i="7"/>
  <c r="N50" i="7"/>
  <c r="P50" i="7" s="1"/>
  <c r="D50" i="7"/>
  <c r="F50" i="7" s="1"/>
  <c r="AF49" i="7"/>
  <c r="H49" i="6" s="1"/>
  <c r="V49" i="7"/>
  <c r="N49" i="7"/>
  <c r="D49" i="7"/>
  <c r="F49" i="7" s="1"/>
  <c r="AF48" i="7"/>
  <c r="H48" i="5" s="1"/>
  <c r="V48" i="7"/>
  <c r="N48" i="7"/>
  <c r="D48" i="7"/>
  <c r="F48" i="7" s="1"/>
  <c r="AF47" i="7"/>
  <c r="H47" i="5" s="1"/>
  <c r="V47" i="7"/>
  <c r="N47" i="7"/>
  <c r="R47" i="7" s="1"/>
  <c r="D47" i="7"/>
  <c r="AF46" i="7"/>
  <c r="H46" i="6" s="1"/>
  <c r="V46" i="7"/>
  <c r="N46" i="7"/>
  <c r="P46" i="7" s="1"/>
  <c r="D46" i="7"/>
  <c r="AF45" i="7"/>
  <c r="H45" i="5" s="1"/>
  <c r="V45" i="7"/>
  <c r="N45" i="7"/>
  <c r="P45" i="7" s="1"/>
  <c r="D45" i="7"/>
  <c r="H45" i="7" s="1"/>
  <c r="AF44" i="7"/>
  <c r="H44" i="5" s="1"/>
  <c r="V44" i="7"/>
  <c r="N44" i="7"/>
  <c r="P44" i="7" s="1"/>
  <c r="D44" i="7"/>
  <c r="F44" i="7" s="1"/>
  <c r="AF43" i="7"/>
  <c r="H43" i="6" s="1"/>
  <c r="V43" i="7"/>
  <c r="N43" i="7"/>
  <c r="P43" i="7" s="1"/>
  <c r="D43" i="7"/>
  <c r="F43" i="7" s="1"/>
  <c r="AF42" i="7"/>
  <c r="H42" i="6" s="1"/>
  <c r="V42" i="7"/>
  <c r="N42" i="7"/>
  <c r="P42" i="7" s="1"/>
  <c r="D42" i="7"/>
  <c r="H42" i="7" s="1"/>
  <c r="AF41" i="7"/>
  <c r="H41" i="6" s="1"/>
  <c r="V41" i="7"/>
  <c r="N41" i="7"/>
  <c r="P41" i="7" s="1"/>
  <c r="D41" i="7"/>
  <c r="F41" i="7" s="1"/>
  <c r="AF40" i="7"/>
  <c r="H40" i="5" s="1"/>
  <c r="V40" i="7"/>
  <c r="N40" i="7"/>
  <c r="R40" i="7" s="1"/>
  <c r="D40" i="7"/>
  <c r="H40" i="7" s="1"/>
  <c r="AF39" i="7"/>
  <c r="H39" i="5" s="1"/>
  <c r="V39" i="7"/>
  <c r="N39" i="7"/>
  <c r="P39" i="7" s="1"/>
  <c r="D39" i="7"/>
  <c r="H39" i="7" s="1"/>
  <c r="AF38" i="7"/>
  <c r="H38" i="6" s="1"/>
  <c r="V38" i="7"/>
  <c r="N38" i="7"/>
  <c r="P38" i="7" s="1"/>
  <c r="D38" i="7"/>
  <c r="F38" i="7" s="1"/>
  <c r="AF37" i="7"/>
  <c r="H37" i="5" s="1"/>
  <c r="V37" i="7"/>
  <c r="N37" i="7"/>
  <c r="P37" i="7" s="1"/>
  <c r="D37" i="7"/>
  <c r="H37" i="7" s="1"/>
  <c r="AF36" i="7"/>
  <c r="H36" i="5" s="1"/>
  <c r="V36" i="7"/>
  <c r="N36" i="7"/>
  <c r="P36" i="7" s="1"/>
  <c r="D36" i="7"/>
  <c r="F36" i="7" s="1"/>
  <c r="AF35" i="7"/>
  <c r="H35" i="5" s="1"/>
  <c r="V35" i="7"/>
  <c r="N35" i="7"/>
  <c r="D35" i="7"/>
  <c r="F35" i="7" s="1"/>
  <c r="AF34" i="7"/>
  <c r="H34" i="6" s="1"/>
  <c r="V34" i="7"/>
  <c r="N34" i="7"/>
  <c r="D34" i="7"/>
  <c r="F34" i="7" s="1"/>
  <c r="AF33" i="7"/>
  <c r="H33" i="6" s="1"/>
  <c r="V33" i="7"/>
  <c r="N33" i="7"/>
  <c r="R33" i="7" s="1"/>
  <c r="D33" i="7"/>
  <c r="AF32" i="7"/>
  <c r="H32" i="5" s="1"/>
  <c r="V32" i="7"/>
  <c r="N32" i="7"/>
  <c r="P32" i="7" s="1"/>
  <c r="D32" i="7"/>
  <c r="AF31" i="7"/>
  <c r="H31" i="5" s="1"/>
  <c r="V31" i="7"/>
  <c r="N31" i="7"/>
  <c r="P31" i="7" s="1"/>
  <c r="D31" i="7"/>
  <c r="H31" i="7" s="1"/>
  <c r="AF30" i="7"/>
  <c r="H30" i="6" s="1"/>
  <c r="V30" i="7"/>
  <c r="N30" i="7"/>
  <c r="P30" i="7" s="1"/>
  <c r="D30" i="7"/>
  <c r="F30" i="7" s="1"/>
  <c r="AF29" i="7"/>
  <c r="H29" i="5" s="1"/>
  <c r="V29" i="7"/>
  <c r="N29" i="7"/>
  <c r="P29" i="7" s="1"/>
  <c r="D29" i="7"/>
  <c r="H29" i="7" s="1"/>
  <c r="AF28" i="7"/>
  <c r="H28" i="5" s="1"/>
  <c r="V28" i="7"/>
  <c r="N28" i="7"/>
  <c r="P28" i="7" s="1"/>
  <c r="D28" i="7"/>
  <c r="F28" i="7" s="1"/>
  <c r="AF27" i="7"/>
  <c r="H27" i="5" s="1"/>
  <c r="V27" i="7"/>
  <c r="N27" i="7"/>
  <c r="D27" i="7"/>
  <c r="F27" i="7" s="1"/>
  <c r="AF26" i="7"/>
  <c r="H26" i="6" s="1"/>
  <c r="V26" i="7"/>
  <c r="N26" i="7"/>
  <c r="D26" i="7"/>
  <c r="F26" i="7" s="1"/>
  <c r="AF25" i="7"/>
  <c r="H25" i="6" s="1"/>
  <c r="V25" i="7"/>
  <c r="N25" i="7"/>
  <c r="R25" i="7" s="1"/>
  <c r="D25" i="7"/>
  <c r="AF24" i="7"/>
  <c r="H24" i="5" s="1"/>
  <c r="V24" i="7"/>
  <c r="N24" i="7"/>
  <c r="P24" i="7" s="1"/>
  <c r="D24" i="7"/>
  <c r="AF23" i="7"/>
  <c r="H23" i="5" s="1"/>
  <c r="V23" i="7"/>
  <c r="N23" i="7"/>
  <c r="R23" i="7" s="1"/>
  <c r="D23" i="7"/>
  <c r="H23" i="7" s="1"/>
  <c r="AF22" i="7"/>
  <c r="H22" i="6" s="1"/>
  <c r="V22" i="7"/>
  <c r="N22" i="7"/>
  <c r="P22" i="7" s="1"/>
  <c r="D22" i="7"/>
  <c r="F22" i="7" s="1"/>
  <c r="AF21" i="7"/>
  <c r="H21" i="6" s="1"/>
  <c r="V21" i="7"/>
  <c r="N21" i="7"/>
  <c r="P21" i="7" s="1"/>
  <c r="D21" i="7"/>
  <c r="F21" i="7" s="1"/>
  <c r="AF20" i="7"/>
  <c r="H20" i="5" s="1"/>
  <c r="V20" i="7"/>
  <c r="N20" i="7"/>
  <c r="P20" i="7" s="1"/>
  <c r="D20" i="7"/>
  <c r="F20" i="7" s="1"/>
  <c r="AF19" i="7"/>
  <c r="H19" i="5" s="1"/>
  <c r="V19" i="7"/>
  <c r="N19" i="7"/>
  <c r="D19" i="7"/>
  <c r="F19" i="7" s="1"/>
  <c r="AF18" i="7"/>
  <c r="H18" i="6" s="1"/>
  <c r="V18" i="7"/>
  <c r="N18" i="7"/>
  <c r="D18" i="7"/>
  <c r="F18" i="7" s="1"/>
  <c r="AF17" i="7"/>
  <c r="H17" i="6" s="1"/>
  <c r="V17" i="7"/>
  <c r="N17" i="7"/>
  <c r="R17" i="7" s="1"/>
  <c r="D17" i="7"/>
  <c r="AF16" i="7"/>
  <c r="H16" i="5" s="1"/>
  <c r="V16" i="7"/>
  <c r="N16" i="7"/>
  <c r="P16" i="7" s="1"/>
  <c r="D16" i="7"/>
  <c r="AF15" i="7"/>
  <c r="H15" i="5" s="1"/>
  <c r="V15" i="7"/>
  <c r="N15" i="7"/>
  <c r="P15" i="7" s="1"/>
  <c r="D15" i="7"/>
  <c r="H15" i="7" s="1"/>
  <c r="AF14" i="7"/>
  <c r="H14" i="6" s="1"/>
  <c r="V14" i="7"/>
  <c r="N14" i="7"/>
  <c r="P14" i="7" s="1"/>
  <c r="D14" i="7"/>
  <c r="F14" i="7" s="1"/>
  <c r="AF13" i="7"/>
  <c r="H13" i="6" s="1"/>
  <c r="V13" i="7"/>
  <c r="N13" i="7"/>
  <c r="P13" i="7" s="1"/>
  <c r="D13" i="7"/>
  <c r="H13" i="7" s="1"/>
  <c r="AF12" i="7"/>
  <c r="H12" i="5" s="1"/>
  <c r="V12" i="7"/>
  <c r="N12" i="7"/>
  <c r="P12" i="7" s="1"/>
  <c r="D12" i="7"/>
  <c r="F12" i="7" s="1"/>
  <c r="AF11" i="7"/>
  <c r="H11" i="5" s="1"/>
  <c r="V11" i="7"/>
  <c r="N11" i="7"/>
  <c r="D11" i="7"/>
  <c r="F11" i="7" s="1"/>
  <c r="AF10" i="7"/>
  <c r="H10" i="6" s="1"/>
  <c r="V10" i="7"/>
  <c r="N10" i="7"/>
  <c r="D10" i="7"/>
  <c r="F10" i="7" s="1"/>
  <c r="AF9" i="7"/>
  <c r="H9" i="6" s="1"/>
  <c r="V9" i="7"/>
  <c r="N9" i="7"/>
  <c r="R9" i="7" s="1"/>
  <c r="D9" i="7"/>
  <c r="AF8" i="7"/>
  <c r="H8" i="5" s="1"/>
  <c r="V8" i="7"/>
  <c r="N8" i="7"/>
  <c r="P8" i="7" s="1"/>
  <c r="D8" i="7"/>
  <c r="F8" i="7" s="1"/>
  <c r="R7" i="7"/>
  <c r="P7" i="7"/>
  <c r="H7" i="7"/>
  <c r="F7" i="7"/>
  <c r="B4" i="7"/>
  <c r="Z7" i="7"/>
  <c r="AB7" i="7" s="1"/>
  <c r="X6" i="7"/>
  <c r="V6" i="7"/>
  <c r="T6" i="7"/>
  <c r="L6" i="7"/>
  <c r="J6" i="7"/>
  <c r="AF5" i="7"/>
  <c r="H5" i="6" s="1"/>
  <c r="L5" i="6" s="1"/>
  <c r="AB5" i="7"/>
  <c r="V5" i="7"/>
  <c r="T5" i="7"/>
  <c r="N5" i="7"/>
  <c r="J5" i="7"/>
  <c r="AG3" i="8"/>
  <c r="F18" i="9"/>
  <c r="E15" i="9"/>
  <c r="E13" i="9"/>
  <c r="B9" i="9"/>
  <c r="B5" i="9"/>
  <c r="F3" i="9"/>
  <c r="H53" i="10"/>
  <c r="F53" i="10"/>
  <c r="T7" i="8" s="1"/>
  <c r="E53" i="10"/>
  <c r="N7" i="8" s="1"/>
  <c r="D53" i="10"/>
  <c r="C7" i="8" s="1"/>
  <c r="G52" i="10"/>
  <c r="G51" i="10"/>
  <c r="G50" i="10"/>
  <c r="G49" i="10"/>
  <c r="G48" i="10"/>
  <c r="G47" i="10"/>
  <c r="G46" i="10"/>
  <c r="G45" i="10"/>
  <c r="G44" i="10"/>
  <c r="G43" i="10"/>
  <c r="G42" i="10"/>
  <c r="G41" i="10"/>
  <c r="G40" i="10"/>
  <c r="G39" i="10"/>
  <c r="G38" i="10"/>
  <c r="G37" i="10"/>
  <c r="G36" i="10"/>
  <c r="G35" i="10"/>
  <c r="G34" i="10"/>
  <c r="G33" i="10"/>
  <c r="G32" i="10"/>
  <c r="G31" i="10"/>
  <c r="G30" i="10"/>
  <c r="G29" i="10"/>
  <c r="G28" i="10"/>
  <c r="G27" i="10"/>
  <c r="G26" i="10"/>
  <c r="L25" i="10"/>
  <c r="G25" i="10"/>
  <c r="G24" i="10"/>
  <c r="G23" i="10"/>
  <c r="G22" i="10"/>
  <c r="G21" i="10"/>
  <c r="G20" i="10"/>
  <c r="G19" i="10"/>
  <c r="G18" i="10"/>
  <c r="G17" i="10"/>
  <c r="G16" i="10"/>
  <c r="G15" i="10"/>
  <c r="G14" i="10"/>
  <c r="G13" i="10"/>
  <c r="G12" i="10"/>
  <c r="G11" i="10"/>
  <c r="G10" i="10"/>
  <c r="G9" i="10"/>
  <c r="G8" i="10"/>
  <c r="H4" i="10"/>
  <c r="H19" i="7" l="1"/>
  <c r="H35" i="7"/>
  <c r="B16" i="9"/>
  <c r="B15" i="9"/>
  <c r="R38" i="7"/>
  <c r="T38" i="7" s="1"/>
  <c r="H19" i="6"/>
  <c r="H43" i="5"/>
  <c r="H49" i="5"/>
  <c r="R31" i="7"/>
  <c r="H51" i="5"/>
  <c r="H48" i="6"/>
  <c r="H47" i="6"/>
  <c r="H46" i="5"/>
  <c r="H45" i="6"/>
  <c r="H40" i="6"/>
  <c r="H39" i="6"/>
  <c r="H37" i="6"/>
  <c r="H34" i="5"/>
  <c r="H33" i="5"/>
  <c r="H32" i="6"/>
  <c r="H31" i="6"/>
  <c r="H29" i="6"/>
  <c r="H26" i="5"/>
  <c r="H25" i="5"/>
  <c r="H23" i="6"/>
  <c r="H17" i="5"/>
  <c r="H13" i="5"/>
  <c r="H11" i="6"/>
  <c r="H9" i="5"/>
  <c r="R51" i="7"/>
  <c r="T51" i="7" s="1"/>
  <c r="V53" i="7"/>
  <c r="Y12" i="8" s="1"/>
  <c r="R15" i="7"/>
  <c r="T15" i="7" s="1"/>
  <c r="P25" i="7"/>
  <c r="T25" i="7" s="1"/>
  <c r="R44" i="7"/>
  <c r="T44" i="7" s="1"/>
  <c r="R45" i="7"/>
  <c r="T45" i="7" s="1"/>
  <c r="R42" i="7"/>
  <c r="T42" i="7" s="1"/>
  <c r="R41" i="7"/>
  <c r="T41" i="7" s="1"/>
  <c r="R39" i="7"/>
  <c r="R30" i="7"/>
  <c r="T30" i="7" s="1"/>
  <c r="P23" i="7"/>
  <c r="T23" i="7" s="1"/>
  <c r="R14" i="7"/>
  <c r="T14" i="7" s="1"/>
  <c r="P9" i="7"/>
  <c r="T9" i="7" s="1"/>
  <c r="H11" i="7"/>
  <c r="J11" i="7" s="1"/>
  <c r="H21" i="7"/>
  <c r="J21" i="7" s="1"/>
  <c r="H27" i="7"/>
  <c r="J27" i="7" s="1"/>
  <c r="H50" i="7"/>
  <c r="J50" i="7" s="1"/>
  <c r="F37" i="7"/>
  <c r="J37" i="7" s="1"/>
  <c r="F29" i="7"/>
  <c r="J29" i="7" s="1"/>
  <c r="F13" i="7"/>
  <c r="J13" i="7" s="1"/>
  <c r="H27" i="6"/>
  <c r="H35" i="6"/>
  <c r="H21" i="5"/>
  <c r="H41" i="5"/>
  <c r="H8" i="6"/>
  <c r="H12" i="6"/>
  <c r="H16" i="6"/>
  <c r="H20" i="6"/>
  <c r="H24" i="6"/>
  <c r="H28" i="6"/>
  <c r="H36" i="6"/>
  <c r="H44" i="6"/>
  <c r="H52" i="6"/>
  <c r="H10" i="5"/>
  <c r="H14" i="5"/>
  <c r="H18" i="5"/>
  <c r="H22" i="5"/>
  <c r="H30" i="5"/>
  <c r="H38" i="5"/>
  <c r="H42" i="5"/>
  <c r="H50" i="5"/>
  <c r="AH8" i="7" a="1"/>
  <c r="AH49" i="7" s="1"/>
  <c r="AJ49" i="7" s="1"/>
  <c r="H51" i="7"/>
  <c r="J51" i="7" s="1"/>
  <c r="H12" i="7"/>
  <c r="J12" i="7" s="1"/>
  <c r="R13" i="7"/>
  <c r="H20" i="7"/>
  <c r="J20" i="7" s="1"/>
  <c r="R22" i="7"/>
  <c r="T22" i="7" s="1"/>
  <c r="H28" i="7"/>
  <c r="J28" i="7" s="1"/>
  <c r="R29" i="7"/>
  <c r="T29" i="7" s="1"/>
  <c r="H36" i="7"/>
  <c r="J36" i="7" s="1"/>
  <c r="R37" i="7"/>
  <c r="P47" i="7"/>
  <c r="T47" i="7" s="1"/>
  <c r="H49" i="7"/>
  <c r="J49" i="7" s="1"/>
  <c r="R52" i="7"/>
  <c r="T52" i="7" s="1"/>
  <c r="R21" i="7"/>
  <c r="R11" i="7"/>
  <c r="P11" i="7"/>
  <c r="P18" i="7"/>
  <c r="R18" i="7"/>
  <c r="R27" i="7"/>
  <c r="P27" i="7"/>
  <c r="H33" i="7"/>
  <c r="F33" i="7"/>
  <c r="P34" i="7"/>
  <c r="R34" i="7"/>
  <c r="R49" i="7"/>
  <c r="P49" i="7"/>
  <c r="F15" i="7"/>
  <c r="F31" i="7"/>
  <c r="J31" i="7" s="1"/>
  <c r="R32" i="7"/>
  <c r="T32" i="7" s="1"/>
  <c r="H38" i="7"/>
  <c r="J38" i="7" s="1"/>
  <c r="F42" i="7"/>
  <c r="J42" i="7" s="1"/>
  <c r="H44" i="7"/>
  <c r="J44" i="7" s="1"/>
  <c r="H8" i="7"/>
  <c r="H9" i="7"/>
  <c r="F9" i="7"/>
  <c r="P10" i="7"/>
  <c r="R10" i="7"/>
  <c r="P17" i="7"/>
  <c r="R19" i="7"/>
  <c r="P19" i="7"/>
  <c r="H25" i="7"/>
  <c r="F25" i="7"/>
  <c r="P26" i="7"/>
  <c r="R26" i="7"/>
  <c r="P33" i="7"/>
  <c r="R35" i="7"/>
  <c r="P35" i="7"/>
  <c r="H47" i="7"/>
  <c r="F47" i="7"/>
  <c r="P48" i="7"/>
  <c r="R48" i="7"/>
  <c r="H17" i="7"/>
  <c r="F17" i="7"/>
  <c r="R8" i="7"/>
  <c r="T8" i="7" s="1"/>
  <c r="R16" i="7"/>
  <c r="T16" i="7" s="1"/>
  <c r="H22" i="7"/>
  <c r="J22" i="7" s="1"/>
  <c r="F24" i="7"/>
  <c r="H24" i="7"/>
  <c r="F46" i="7"/>
  <c r="H46" i="7"/>
  <c r="H14" i="7"/>
  <c r="J14" i="7" s="1"/>
  <c r="F16" i="7"/>
  <c r="H16" i="7"/>
  <c r="F23" i="7"/>
  <c r="J23" i="7" s="1"/>
  <c r="R24" i="7"/>
  <c r="T24" i="7" s="1"/>
  <c r="H30" i="7"/>
  <c r="J30" i="7" s="1"/>
  <c r="F32" i="7"/>
  <c r="H32" i="7"/>
  <c r="F39" i="7"/>
  <c r="J39" i="7" s="1"/>
  <c r="H41" i="7"/>
  <c r="J41" i="7" s="1"/>
  <c r="F45" i="7"/>
  <c r="J45" i="7" s="1"/>
  <c r="R46" i="7"/>
  <c r="T46" i="7" s="1"/>
  <c r="H52" i="7"/>
  <c r="J52" i="7" s="1"/>
  <c r="H10" i="7"/>
  <c r="J10" i="7" s="1"/>
  <c r="R12" i="7"/>
  <c r="T12" i="7" s="1"/>
  <c r="H18" i="7"/>
  <c r="J18" i="7" s="1"/>
  <c r="R20" i="7"/>
  <c r="T20" i="7" s="1"/>
  <c r="H26" i="7"/>
  <c r="J26" i="7" s="1"/>
  <c r="R28" i="7"/>
  <c r="T28" i="7" s="1"/>
  <c r="H34" i="7"/>
  <c r="J34" i="7" s="1"/>
  <c r="R36" i="7"/>
  <c r="T36" i="7" s="1"/>
  <c r="H48" i="7"/>
  <c r="J48" i="7" s="1"/>
  <c r="R50" i="7"/>
  <c r="T50" i="7" s="1"/>
  <c r="N53" i="7"/>
  <c r="AF53" i="7"/>
  <c r="D53" i="7"/>
  <c r="J19" i="7"/>
  <c r="J35" i="7"/>
  <c r="G53" i="10"/>
  <c r="T19" i="7" l="1"/>
  <c r="J9" i="7"/>
  <c r="H53" i="5"/>
  <c r="T26" i="7"/>
  <c r="J17" i="7"/>
  <c r="J47" i="7"/>
  <c r="AH34" i="7"/>
  <c r="AJ34" i="7" s="1"/>
  <c r="J34" i="6" s="1"/>
  <c r="AH13" i="7"/>
  <c r="AJ13" i="7" s="1"/>
  <c r="J13" i="5" s="1"/>
  <c r="AH20" i="7"/>
  <c r="AJ20" i="7" s="1"/>
  <c r="J20" i="6" s="1"/>
  <c r="AH36" i="7"/>
  <c r="AJ36" i="7" s="1"/>
  <c r="J36" i="5" s="1"/>
  <c r="AH27" i="7"/>
  <c r="AJ27" i="7" s="1"/>
  <c r="J27" i="6" s="1"/>
  <c r="AH35" i="7"/>
  <c r="AJ35" i="7" s="1"/>
  <c r="J35" i="5" s="1"/>
  <c r="AH50" i="7"/>
  <c r="AJ50" i="7" s="1"/>
  <c r="J50" i="6" s="1"/>
  <c r="AH29" i="7"/>
  <c r="AJ29" i="7" s="1"/>
  <c r="J29" i="6" s="1"/>
  <c r="AH8" i="7"/>
  <c r="AJ8" i="7" s="1"/>
  <c r="AH24" i="7"/>
  <c r="AJ24" i="7" s="1"/>
  <c r="J24" i="6" s="1"/>
  <c r="AH40" i="7"/>
  <c r="AJ40" i="7" s="1"/>
  <c r="J40" i="6" s="1"/>
  <c r="AH43" i="7"/>
  <c r="AJ43" i="7" s="1"/>
  <c r="J43" i="6" s="1"/>
  <c r="AH22" i="7"/>
  <c r="AJ22" i="7" s="1"/>
  <c r="J22" i="6" s="1"/>
  <c r="AH25" i="7"/>
  <c r="AJ25" i="7" s="1"/>
  <c r="J25" i="5" s="1"/>
  <c r="AH30" i="7"/>
  <c r="AJ30" i="7" s="1"/>
  <c r="J30" i="6" s="1"/>
  <c r="AH42" i="7"/>
  <c r="AJ42" i="7" s="1"/>
  <c r="J42" i="6" s="1"/>
  <c r="AH15" i="7"/>
  <c r="AJ15" i="7" s="1"/>
  <c r="J15" i="6" s="1"/>
  <c r="AH45" i="7"/>
  <c r="AJ45" i="7" s="1"/>
  <c r="J45" i="6" s="1"/>
  <c r="AH23" i="7"/>
  <c r="AJ23" i="7" s="1"/>
  <c r="J23" i="6" s="1"/>
  <c r="AH12" i="7"/>
  <c r="AJ12" i="7" s="1"/>
  <c r="J12" i="6" s="1"/>
  <c r="AH28" i="7"/>
  <c r="AJ28" i="7" s="1"/>
  <c r="J28" i="6" s="1"/>
  <c r="AH44" i="7"/>
  <c r="AJ44" i="7" s="1"/>
  <c r="J44" i="6" s="1"/>
  <c r="AH38" i="7"/>
  <c r="AJ38" i="7" s="1"/>
  <c r="J38" i="6" s="1"/>
  <c r="AH17" i="7"/>
  <c r="AJ17" i="7" s="1"/>
  <c r="J17" i="6" s="1"/>
  <c r="AH14" i="7"/>
  <c r="AJ14" i="7" s="1"/>
  <c r="J14" i="6" s="1"/>
  <c r="AH9" i="7"/>
  <c r="AJ9" i="7" s="1"/>
  <c r="J9" i="6" s="1"/>
  <c r="AH31" i="7"/>
  <c r="AJ31" i="7" s="1"/>
  <c r="J31" i="6" s="1"/>
  <c r="AH39" i="7"/>
  <c r="AJ39" i="7" s="1"/>
  <c r="J39" i="6" s="1"/>
  <c r="AH18" i="7"/>
  <c r="AJ18" i="7" s="1"/>
  <c r="J18" i="6" s="1"/>
  <c r="AH16" i="7"/>
  <c r="AJ16" i="7" s="1"/>
  <c r="J16" i="6" s="1"/>
  <c r="AH32" i="7"/>
  <c r="AJ32" i="7" s="1"/>
  <c r="J32" i="6" s="1"/>
  <c r="AH48" i="7"/>
  <c r="AJ48" i="7" s="1"/>
  <c r="J48" i="6" s="1"/>
  <c r="AH33" i="7"/>
  <c r="AJ33" i="7" s="1"/>
  <c r="J33" i="5" s="1"/>
  <c r="AH11" i="7"/>
  <c r="AJ11" i="7" s="1"/>
  <c r="J11" i="6" s="1"/>
  <c r="AH46" i="7"/>
  <c r="AJ46" i="7" s="1"/>
  <c r="J46" i="6" s="1"/>
  <c r="AH51" i="7"/>
  <c r="AJ51" i="7" s="1"/>
  <c r="J51" i="6" s="1"/>
  <c r="AH37" i="7"/>
  <c r="AJ37" i="7" s="1"/>
  <c r="J37" i="6" s="1"/>
  <c r="AH21" i="7"/>
  <c r="AJ21" i="7" s="1"/>
  <c r="J21" i="6" s="1"/>
  <c r="AH19" i="7"/>
  <c r="AJ19" i="7" s="1"/>
  <c r="J19" i="6" s="1"/>
  <c r="AH52" i="7"/>
  <c r="AJ52" i="7" s="1"/>
  <c r="J52" i="6" s="1"/>
  <c r="AH41" i="7"/>
  <c r="AJ41" i="7" s="1"/>
  <c r="J41" i="6" s="1"/>
  <c r="AH26" i="7"/>
  <c r="AJ26" i="7" s="1"/>
  <c r="J26" i="6" s="1"/>
  <c r="AH10" i="7"/>
  <c r="AJ10" i="7" s="1"/>
  <c r="J10" i="6" s="1"/>
  <c r="AH47" i="7"/>
  <c r="AJ47" i="7" s="1"/>
  <c r="J47" i="6" s="1"/>
  <c r="H53" i="6"/>
  <c r="J49" i="6"/>
  <c r="J49" i="5"/>
  <c r="J32" i="7"/>
  <c r="J33" i="7"/>
  <c r="T18" i="7"/>
  <c r="H53" i="7"/>
  <c r="H43" i="7" s="1"/>
  <c r="J43" i="7" s="1"/>
  <c r="J8" i="7"/>
  <c r="J24" i="7"/>
  <c r="J25" i="7"/>
  <c r="J46" i="7"/>
  <c r="T10" i="7"/>
  <c r="T35" i="7"/>
  <c r="T34" i="7"/>
  <c r="T27" i="7"/>
  <c r="T11" i="7"/>
  <c r="J16" i="7"/>
  <c r="T48" i="7"/>
  <c r="R53" i="7"/>
  <c r="R43" i="7" s="1"/>
  <c r="T43" i="7" s="1"/>
  <c r="J15" i="7"/>
  <c r="F53" i="7"/>
  <c r="F40" i="7" s="1"/>
  <c r="J40" i="7" s="1"/>
  <c r="T49" i="7"/>
  <c r="T33" i="7"/>
  <c r="T13" i="7"/>
  <c r="T17" i="7"/>
  <c r="T37" i="7"/>
  <c r="T21" i="7"/>
  <c r="T39" i="7"/>
  <c r="T31" i="7"/>
  <c r="AD7" i="8"/>
  <c r="AD14" i="8"/>
  <c r="AF12" i="8"/>
  <c r="P53" i="7"/>
  <c r="P40" i="7" s="1"/>
  <c r="T40" i="7" s="1"/>
  <c r="J27" i="5" l="1"/>
  <c r="J13" i="6"/>
  <c r="J50" i="5"/>
  <c r="J33" i="6"/>
  <c r="J39" i="5"/>
  <c r="J30" i="5"/>
  <c r="J31" i="5"/>
  <c r="J15" i="5"/>
  <c r="J37" i="5"/>
  <c r="J28" i="5"/>
  <c r="J34" i="5"/>
  <c r="J48" i="5"/>
  <c r="J18" i="5"/>
  <c r="J43" i="5"/>
  <c r="J52" i="5"/>
  <c r="J51" i="5"/>
  <c r="J29" i="5"/>
  <c r="J42" i="5"/>
  <c r="J40" i="5"/>
  <c r="J17" i="5"/>
  <c r="J47" i="5"/>
  <c r="J36" i="6"/>
  <c r="J12" i="5"/>
  <c r="J35" i="6"/>
  <c r="J22" i="5"/>
  <c r="J10" i="5"/>
  <c r="J46" i="5"/>
  <c r="J32" i="5"/>
  <c r="J38" i="5"/>
  <c r="J23" i="5"/>
  <c r="J16" i="5"/>
  <c r="J45" i="5"/>
  <c r="J25" i="6"/>
  <c r="J21" i="5"/>
  <c r="J11" i="5"/>
  <c r="J9" i="5"/>
  <c r="J24" i="5"/>
  <c r="J26" i="5"/>
  <c r="J14" i="5"/>
  <c r="J44" i="5"/>
  <c r="J41" i="5"/>
  <c r="AH53" i="7"/>
  <c r="J19" i="5"/>
  <c r="J20" i="5"/>
  <c r="J8" i="6"/>
  <c r="J8" i="5"/>
  <c r="T53" i="7"/>
  <c r="P12" i="8" s="1"/>
  <c r="J53" i="7"/>
  <c r="AJ53" i="7"/>
  <c r="N32" i="8" s="1"/>
  <c r="J53" i="6" l="1"/>
  <c r="J53" i="5"/>
  <c r="L31" i="7" l="1"/>
  <c r="X31" i="7" s="1"/>
  <c r="L27" i="7"/>
  <c r="X27" i="7" s="1"/>
  <c r="L11" i="7"/>
  <c r="X11" i="7" s="1"/>
  <c r="L51" i="7"/>
  <c r="X51" i="7" s="1"/>
  <c r="L19" i="7"/>
  <c r="X19" i="7" s="1"/>
  <c r="L15" i="7"/>
  <c r="X15" i="7" s="1"/>
  <c r="L39" i="7"/>
  <c r="X39" i="7" s="1"/>
  <c r="L23" i="7"/>
  <c r="X23" i="7" s="1"/>
  <c r="L47" i="7"/>
  <c r="X47" i="7" s="1"/>
  <c r="L43" i="7"/>
  <c r="X43" i="7" s="1"/>
  <c r="L35" i="7"/>
  <c r="X35" i="7" s="1"/>
  <c r="L32" i="7" l="1"/>
  <c r="X32" i="7" s="1"/>
  <c r="L21" i="7"/>
  <c r="X21" i="7" s="1"/>
  <c r="L50" i="7"/>
  <c r="X50" i="7" s="1"/>
  <c r="L18" i="7"/>
  <c r="X18" i="7" s="1"/>
  <c r="D23" i="5"/>
  <c r="D23" i="6"/>
  <c r="D19" i="6"/>
  <c r="D19" i="5"/>
  <c r="D11" i="5"/>
  <c r="D11" i="6"/>
  <c r="L36" i="7"/>
  <c r="X36" i="7" s="1"/>
  <c r="L29" i="7"/>
  <c r="X29" i="7" s="1"/>
  <c r="L9" i="7"/>
  <c r="X9" i="7" s="1"/>
  <c r="L30" i="7"/>
  <c r="X30" i="7" s="1"/>
  <c r="L40" i="7"/>
  <c r="X40" i="7" s="1"/>
  <c r="L37" i="7"/>
  <c r="X37" i="7" s="1"/>
  <c r="L17" i="7"/>
  <c r="X17" i="7" s="1"/>
  <c r="L38" i="7"/>
  <c r="X38" i="7" s="1"/>
  <c r="D35" i="5"/>
  <c r="D35" i="6"/>
  <c r="D51" i="5"/>
  <c r="D51" i="6"/>
  <c r="L12" i="7"/>
  <c r="X12" i="7" s="1"/>
  <c r="L44" i="7"/>
  <c r="X44" i="7" s="1"/>
  <c r="L45" i="7"/>
  <c r="X45" i="7" s="1"/>
  <c r="L25" i="7"/>
  <c r="X25" i="7" s="1"/>
  <c r="L46" i="7"/>
  <c r="X46" i="7" s="1"/>
  <c r="L16" i="7"/>
  <c r="X16" i="7" s="1"/>
  <c r="L48" i="7"/>
  <c r="X48" i="7" s="1"/>
  <c r="L49" i="7"/>
  <c r="X49" i="7" s="1"/>
  <c r="L33" i="7"/>
  <c r="X33" i="7" s="1"/>
  <c r="L14" i="7"/>
  <c r="X14" i="7" s="1"/>
  <c r="D43" i="5"/>
  <c r="D43" i="6"/>
  <c r="D39" i="5"/>
  <c r="D39" i="6"/>
  <c r="D27" i="5"/>
  <c r="D27" i="6"/>
  <c r="L20" i="7"/>
  <c r="X20" i="7" s="1"/>
  <c r="L52" i="7"/>
  <c r="X52" i="7" s="1"/>
  <c r="L22" i="7"/>
  <c r="X22" i="7" s="1"/>
  <c r="L41" i="7"/>
  <c r="X41" i="7" s="1"/>
  <c r="L42" i="7"/>
  <c r="X42" i="7" s="1"/>
  <c r="L24" i="7"/>
  <c r="X24" i="7" s="1"/>
  <c r="L26" i="7"/>
  <c r="X26" i="7" s="1"/>
  <c r="D47" i="5"/>
  <c r="D47" i="6"/>
  <c r="D15" i="5"/>
  <c r="D15" i="6"/>
  <c r="D31" i="5"/>
  <c r="D31" i="6"/>
  <c r="L28" i="7"/>
  <c r="X28" i="7" s="1"/>
  <c r="L13" i="7"/>
  <c r="X13" i="7" s="1"/>
  <c r="L34" i="7"/>
  <c r="X34" i="7" s="1"/>
  <c r="L10" i="7"/>
  <c r="X10" i="7" s="1"/>
  <c r="D42" i="5" l="1"/>
  <c r="D42" i="6"/>
  <c r="D29" i="5"/>
  <c r="D29" i="6"/>
  <c r="D10" i="6"/>
  <c r="D10" i="5"/>
  <c r="D49" i="5"/>
  <c r="D49" i="6"/>
  <c r="D25" i="5"/>
  <c r="D25" i="6"/>
  <c r="D32" i="5"/>
  <c r="D32" i="6"/>
  <c r="D17" i="5"/>
  <c r="D17" i="6"/>
  <c r="D36" i="5"/>
  <c r="D36" i="6"/>
  <c r="D34" i="5"/>
  <c r="D34" i="6"/>
  <c r="D18" i="5"/>
  <c r="D18" i="6"/>
  <c r="D41" i="5"/>
  <c r="D41" i="6"/>
  <c r="D22" i="5"/>
  <c r="D22" i="6"/>
  <c r="D37" i="5"/>
  <c r="D37" i="6"/>
  <c r="D30" i="6"/>
  <c r="D30" i="5"/>
  <c r="D45" i="6"/>
  <c r="D45" i="5"/>
  <c r="D13" i="5"/>
  <c r="D13" i="6"/>
  <c r="D14" i="6"/>
  <c r="D14" i="5"/>
  <c r="D16" i="5"/>
  <c r="D16" i="6"/>
  <c r="D44" i="5"/>
  <c r="D44" i="6"/>
  <c r="D50" i="5"/>
  <c r="D50" i="6"/>
  <c r="D24" i="5"/>
  <c r="D24" i="6"/>
  <c r="D48" i="6"/>
  <c r="D48" i="5"/>
  <c r="D26" i="5"/>
  <c r="D26" i="6"/>
  <c r="D52" i="5"/>
  <c r="D52" i="6"/>
  <c r="D40" i="5"/>
  <c r="D40" i="6"/>
  <c r="D9" i="5"/>
  <c r="D9" i="6"/>
  <c r="D28" i="5"/>
  <c r="D28" i="6"/>
  <c r="D33" i="5"/>
  <c r="D33" i="6"/>
  <c r="D46" i="6"/>
  <c r="D46" i="5"/>
  <c r="D12" i="5"/>
  <c r="D12" i="6"/>
  <c r="D21" i="6"/>
  <c r="D21" i="5"/>
  <c r="L8" i="7"/>
  <c r="D20" i="5"/>
  <c r="D20" i="6"/>
  <c r="D38" i="6"/>
  <c r="D38" i="5"/>
  <c r="X8" i="7" l="1"/>
  <c r="L53" i="7"/>
  <c r="I12" i="8" s="1"/>
  <c r="D8" i="5" l="1"/>
  <c r="D8" i="6"/>
  <c r="Z8" i="7" a="1"/>
  <c r="X53" i="7"/>
  <c r="C14" i="8" s="1"/>
  <c r="AF21" i="8" a="1"/>
  <c r="AF21" i="8" s="1"/>
  <c r="AC21" i="8" a="1"/>
  <c r="AC21" i="8" s="1"/>
  <c r="C31" i="9" l="1"/>
  <c r="C28" i="9"/>
  <c r="E14" i="9"/>
  <c r="Z44" i="7"/>
  <c r="AB44" i="7" s="1"/>
  <c r="Z9" i="7"/>
  <c r="AB9" i="7" s="1"/>
  <c r="Z50" i="7"/>
  <c r="AB50" i="7" s="1"/>
  <c r="Z49" i="7"/>
  <c r="AB49" i="7" s="1"/>
  <c r="Z10" i="7"/>
  <c r="AB10" i="7" s="1"/>
  <c r="Z24" i="7"/>
  <c r="AB24" i="7" s="1"/>
  <c r="Z18" i="7"/>
  <c r="AB18" i="7" s="1"/>
  <c r="Z51" i="7"/>
  <c r="AB51" i="7" s="1"/>
  <c r="Z20" i="7"/>
  <c r="AB20" i="7" s="1"/>
  <c r="Z46" i="7"/>
  <c r="AB46" i="7" s="1"/>
  <c r="Z37" i="7"/>
  <c r="AB37" i="7" s="1"/>
  <c r="Z40" i="7"/>
  <c r="AB40" i="7" s="1"/>
  <c r="Z39" i="7"/>
  <c r="AB39" i="7" s="1"/>
  <c r="Z31" i="7"/>
  <c r="AB31" i="7" s="1"/>
  <c r="Z36" i="7"/>
  <c r="AB36" i="7" s="1"/>
  <c r="Z23" i="7"/>
  <c r="AB23" i="7" s="1"/>
  <c r="Z17" i="7"/>
  <c r="AB17" i="7" s="1"/>
  <c r="Z30" i="7"/>
  <c r="AB30" i="7" s="1"/>
  <c r="Z12" i="7"/>
  <c r="AB12" i="7" s="1"/>
  <c r="Z11" i="7"/>
  <c r="AB11" i="7" s="1"/>
  <c r="Z45" i="7"/>
  <c r="AB45" i="7" s="1"/>
  <c r="Z38" i="7"/>
  <c r="AB38" i="7" s="1"/>
  <c r="Z15" i="7"/>
  <c r="AB15" i="7" s="1"/>
  <c r="Z28" i="7"/>
  <c r="AB28" i="7" s="1"/>
  <c r="Z33" i="7"/>
  <c r="AB33" i="7" s="1"/>
  <c r="Z41" i="7"/>
  <c r="AB41" i="7" s="1"/>
  <c r="Z16" i="7"/>
  <c r="AB16" i="7" s="1"/>
  <c r="Z25" i="7"/>
  <c r="AB25" i="7" s="1"/>
  <c r="Z42" i="7"/>
  <c r="AB42" i="7" s="1"/>
  <c r="Z14" i="7"/>
  <c r="AB14" i="7" s="1"/>
  <c r="Z26" i="7"/>
  <c r="AB26" i="7" s="1"/>
  <c r="Z32" i="7"/>
  <c r="AB32" i="7" s="1"/>
  <c r="Z13" i="7"/>
  <c r="AB13" i="7" s="1"/>
  <c r="Z22" i="7"/>
  <c r="AB22" i="7" s="1"/>
  <c r="Z43" i="7"/>
  <c r="AB43" i="7" s="1"/>
  <c r="Z29" i="7"/>
  <c r="AB29" i="7" s="1"/>
  <c r="Z27" i="7"/>
  <c r="AB27" i="7" s="1"/>
  <c r="Z19" i="7"/>
  <c r="AB19" i="7" s="1"/>
  <c r="Z8" i="7"/>
  <c r="Z35" i="7"/>
  <c r="AB35" i="7" s="1"/>
  <c r="Z52" i="7"/>
  <c r="AB52" i="7" s="1"/>
  <c r="Z21" i="7"/>
  <c r="AB21" i="7" s="1"/>
  <c r="Z47" i="7"/>
  <c r="AB47" i="7" s="1"/>
  <c r="Z48" i="7"/>
  <c r="AB48" i="7" s="1"/>
  <c r="Z34" i="7"/>
  <c r="AB34" i="7" s="1"/>
  <c r="D53" i="6"/>
  <c r="C32" i="9"/>
  <c r="D53" i="5"/>
  <c r="AB8" i="7" l="1"/>
  <c r="Z53" i="7"/>
  <c r="C21" i="8" s="1"/>
  <c r="AD8" i="7" l="1" a="1"/>
  <c r="AB53" i="7"/>
  <c r="C26" i="8" s="1"/>
  <c r="P21" i="8" l="1" a="1"/>
  <c r="P21" i="8" s="1"/>
  <c r="AD51" i="7"/>
  <c r="AD48" i="7"/>
  <c r="AD9" i="7"/>
  <c r="AD50" i="7"/>
  <c r="AD30" i="7"/>
  <c r="AD49" i="7"/>
  <c r="AD47" i="7"/>
  <c r="AD42" i="7"/>
  <c r="AD46" i="7"/>
  <c r="AD36" i="7"/>
  <c r="AD24" i="7"/>
  <c r="AD41" i="7"/>
  <c r="AD43" i="7"/>
  <c r="AD37" i="7"/>
  <c r="AD40" i="7"/>
  <c r="AD22" i="7"/>
  <c r="AD18" i="7"/>
  <c r="AD34" i="7"/>
  <c r="AD39" i="7"/>
  <c r="AD32" i="7"/>
  <c r="AD33" i="7"/>
  <c r="AD28" i="7"/>
  <c r="AD12" i="7"/>
  <c r="AD35" i="7"/>
  <c r="AD26" i="7"/>
  <c r="AD25" i="7"/>
  <c r="AD44" i="7"/>
  <c r="AD21" i="7"/>
  <c r="AD52" i="7"/>
  <c r="AD27" i="7"/>
  <c r="AD14" i="7"/>
  <c r="AD13" i="7"/>
  <c r="AD38" i="7"/>
  <c r="AD20" i="7"/>
  <c r="AD10" i="7"/>
  <c r="AD15" i="7"/>
  <c r="AD31" i="7"/>
  <c r="AD19" i="7"/>
  <c r="AD29" i="7"/>
  <c r="AD17" i="7"/>
  <c r="AD45" i="7"/>
  <c r="AD16" i="7"/>
  <c r="AD23" i="7"/>
  <c r="AD8" i="7"/>
  <c r="AD11" i="7"/>
  <c r="F10" i="5" l="1"/>
  <c r="F10" i="6"/>
  <c r="L10" i="6" s="1"/>
  <c r="N10" i="6" s="1"/>
  <c r="P10" i="6" s="1"/>
  <c r="F39" i="5"/>
  <c r="F39" i="6"/>
  <c r="L39" i="6" s="1"/>
  <c r="N39" i="6" s="1"/>
  <c r="P39" i="6" s="1"/>
  <c r="F24" i="6"/>
  <c r="L24" i="6" s="1"/>
  <c r="N24" i="6" s="1"/>
  <c r="P24" i="6" s="1"/>
  <c r="F24" i="5"/>
  <c r="F16" i="6"/>
  <c r="L16" i="6" s="1"/>
  <c r="N16" i="6" s="1"/>
  <c r="P16" i="6" s="1"/>
  <c r="F16" i="5"/>
  <c r="F20" i="6"/>
  <c r="L20" i="6" s="1"/>
  <c r="N20" i="6" s="1"/>
  <c r="P20" i="6" s="1"/>
  <c r="F20" i="5"/>
  <c r="F25" i="6"/>
  <c r="L25" i="6" s="1"/>
  <c r="N25" i="6" s="1"/>
  <c r="P25" i="6" s="1"/>
  <c r="F25" i="5"/>
  <c r="F34" i="5"/>
  <c r="F34" i="6"/>
  <c r="L34" i="6" s="1"/>
  <c r="N34" i="6" s="1"/>
  <c r="P34" i="6" s="1"/>
  <c r="F36" i="6"/>
  <c r="L36" i="6" s="1"/>
  <c r="N36" i="6" s="1"/>
  <c r="P36" i="6" s="1"/>
  <c r="F36" i="5"/>
  <c r="F48" i="6"/>
  <c r="L48" i="6" s="1"/>
  <c r="N48" i="6" s="1"/>
  <c r="P48" i="6" s="1"/>
  <c r="F48" i="5"/>
  <c r="F23" i="6"/>
  <c r="L23" i="6" s="1"/>
  <c r="N23" i="6" s="1"/>
  <c r="P23" i="6" s="1"/>
  <c r="F23" i="5"/>
  <c r="F44" i="6"/>
  <c r="L44" i="6" s="1"/>
  <c r="N44" i="6" s="1"/>
  <c r="P44" i="6" s="1"/>
  <c r="F44" i="5"/>
  <c r="F9" i="6"/>
  <c r="L9" i="6" s="1"/>
  <c r="N9" i="6" s="1"/>
  <c r="P9" i="6" s="1"/>
  <c r="F9" i="5"/>
  <c r="F45" i="6"/>
  <c r="L45" i="6" s="1"/>
  <c r="N45" i="6" s="1"/>
  <c r="P45" i="6" s="1"/>
  <c r="F45" i="5"/>
  <c r="F38" i="5"/>
  <c r="F38" i="6"/>
  <c r="L38" i="6" s="1"/>
  <c r="N38" i="6" s="1"/>
  <c r="P38" i="6" s="1"/>
  <c r="F26" i="5"/>
  <c r="F26" i="6"/>
  <c r="L26" i="6" s="1"/>
  <c r="N26" i="6" s="1"/>
  <c r="P26" i="6" s="1"/>
  <c r="F18" i="5"/>
  <c r="F18" i="6"/>
  <c r="L18" i="6" s="1"/>
  <c r="N18" i="6" s="1"/>
  <c r="P18" i="6" s="1"/>
  <c r="F46" i="5"/>
  <c r="F46" i="6"/>
  <c r="L46" i="6" s="1"/>
  <c r="N46" i="6" s="1"/>
  <c r="P46" i="6" s="1"/>
  <c r="F51" i="5"/>
  <c r="F51" i="6"/>
  <c r="L51" i="6" s="1"/>
  <c r="N51" i="6" s="1"/>
  <c r="P51" i="6" s="1"/>
  <c r="F29" i="5"/>
  <c r="F29" i="6"/>
  <c r="L29" i="6" s="1"/>
  <c r="N29" i="6" s="1"/>
  <c r="P29" i="6" s="1"/>
  <c r="F14" i="5"/>
  <c r="F14" i="6"/>
  <c r="L14" i="6" s="1"/>
  <c r="N14" i="6" s="1"/>
  <c r="P14" i="6" s="1"/>
  <c r="F12" i="6"/>
  <c r="L12" i="6" s="1"/>
  <c r="N12" i="6" s="1"/>
  <c r="P12" i="6" s="1"/>
  <c r="F12" i="5"/>
  <c r="F40" i="6"/>
  <c r="L40" i="6" s="1"/>
  <c r="N40" i="6" s="1"/>
  <c r="P40" i="6" s="1"/>
  <c r="F40" i="5"/>
  <c r="F47" i="6"/>
  <c r="L47" i="6" s="1"/>
  <c r="N47" i="6" s="1"/>
  <c r="P47" i="6" s="1"/>
  <c r="F47" i="5"/>
  <c r="F13" i="5"/>
  <c r="F13" i="6"/>
  <c r="L13" i="6" s="1"/>
  <c r="N13" i="6" s="1"/>
  <c r="P13" i="6" s="1"/>
  <c r="F19" i="5"/>
  <c r="F19" i="6"/>
  <c r="L19" i="6" s="1"/>
  <c r="N19" i="6" s="1"/>
  <c r="P19" i="6" s="1"/>
  <c r="F27" i="6"/>
  <c r="L27" i="6" s="1"/>
  <c r="N27" i="6" s="1"/>
  <c r="P27" i="6" s="1"/>
  <c r="F27" i="5"/>
  <c r="F28" i="6"/>
  <c r="L28" i="6" s="1"/>
  <c r="N28" i="6" s="1"/>
  <c r="P28" i="6" s="1"/>
  <c r="F28" i="5"/>
  <c r="F37" i="6"/>
  <c r="L37" i="6" s="1"/>
  <c r="N37" i="6" s="1"/>
  <c r="P37" i="6" s="1"/>
  <c r="F37" i="5"/>
  <c r="F49" i="6"/>
  <c r="L49" i="6" s="1"/>
  <c r="N49" i="6" s="1"/>
  <c r="P49" i="6" s="1"/>
  <c r="F49" i="5"/>
  <c r="N21" i="8" a="1"/>
  <c r="N21" i="8" s="1"/>
  <c r="C39" i="8" a="1"/>
  <c r="C39" i="8" s="1"/>
  <c r="D29" i="9" s="1"/>
  <c r="F17" i="6"/>
  <c r="L17" i="6" s="1"/>
  <c r="N17" i="6" s="1"/>
  <c r="P17" i="6" s="1"/>
  <c r="F17" i="5"/>
  <c r="F35" i="5"/>
  <c r="F35" i="6"/>
  <c r="L35" i="6" s="1"/>
  <c r="N35" i="6" s="1"/>
  <c r="P35" i="6" s="1"/>
  <c r="F22" i="5"/>
  <c r="F22" i="6"/>
  <c r="L22" i="6" s="1"/>
  <c r="N22" i="6" s="1"/>
  <c r="P22" i="6" s="1"/>
  <c r="F42" i="5"/>
  <c r="F42" i="6"/>
  <c r="L42" i="6" s="1"/>
  <c r="N42" i="6" s="1"/>
  <c r="P42" i="6" s="1"/>
  <c r="F11" i="5"/>
  <c r="F11" i="6"/>
  <c r="L11" i="6" s="1"/>
  <c r="N11" i="6" s="1"/>
  <c r="P11" i="6" s="1"/>
  <c r="F31" i="5"/>
  <c r="F31" i="6"/>
  <c r="L31" i="6" s="1"/>
  <c r="N31" i="6" s="1"/>
  <c r="P31" i="6" s="1"/>
  <c r="F52" i="6"/>
  <c r="L52" i="6" s="1"/>
  <c r="N52" i="6" s="1"/>
  <c r="P52" i="6" s="1"/>
  <c r="F52" i="5"/>
  <c r="F33" i="6"/>
  <c r="L33" i="6" s="1"/>
  <c r="N33" i="6" s="1"/>
  <c r="P33" i="6" s="1"/>
  <c r="F33" i="5"/>
  <c r="F43" i="5"/>
  <c r="F43" i="6"/>
  <c r="L43" i="6" s="1"/>
  <c r="N43" i="6" s="1"/>
  <c r="P43" i="6" s="1"/>
  <c r="F30" i="5"/>
  <c r="F30" i="6"/>
  <c r="L30" i="6" s="1"/>
  <c r="N30" i="6" s="1"/>
  <c r="P30" i="6" s="1"/>
  <c r="C30" i="9"/>
  <c r="AD53" i="7"/>
  <c r="C32" i="8" s="1"/>
  <c r="F8" i="6"/>
  <c r="F8" i="5"/>
  <c r="O39" i="8" a="1"/>
  <c r="O39" i="8" s="1"/>
  <c r="R39" i="8" a="1"/>
  <c r="R39" i="8" s="1"/>
  <c r="F15" i="5"/>
  <c r="F15" i="6"/>
  <c r="L15" i="6" s="1"/>
  <c r="N15" i="6" s="1"/>
  <c r="P15" i="6" s="1"/>
  <c r="F21" i="5"/>
  <c r="F21" i="6"/>
  <c r="L21" i="6" s="1"/>
  <c r="N21" i="6" s="1"/>
  <c r="P21" i="6" s="1"/>
  <c r="F32" i="6"/>
  <c r="L32" i="6" s="1"/>
  <c r="N32" i="6" s="1"/>
  <c r="P32" i="6" s="1"/>
  <c r="F32" i="5"/>
  <c r="F41" i="6"/>
  <c r="L41" i="6" s="1"/>
  <c r="N41" i="6" s="1"/>
  <c r="P41" i="6" s="1"/>
  <c r="F41" i="5"/>
  <c r="F50" i="5"/>
  <c r="F50" i="6"/>
  <c r="L50" i="6" s="1"/>
  <c r="N50" i="6" s="1"/>
  <c r="P50" i="6" s="1"/>
  <c r="D31" i="9" l="1"/>
  <c r="F53" i="6"/>
  <c r="L8" i="6"/>
  <c r="E39" i="8" a="1"/>
  <c r="E39" i="8" s="1"/>
  <c r="F53" i="5"/>
  <c r="D28" i="9"/>
  <c r="C29" i="9"/>
  <c r="D32" i="9"/>
  <c r="D30" i="9" l="1"/>
  <c r="V27" i="8"/>
  <c r="W33" i="8" s="1"/>
  <c r="W39" i="8" s="1"/>
  <c r="L53" i="6"/>
  <c r="N8" i="6"/>
  <c r="P8" i="6" l="1"/>
  <c r="P53" i="6" s="1"/>
  <c r="N53" i="6"/>
  <c r="R52" i="6" l="1"/>
  <c r="T52" i="6" s="1"/>
  <c r="R42" i="6"/>
  <c r="T42" i="6" s="1"/>
  <c r="R13" i="6"/>
  <c r="T13" i="6" s="1"/>
  <c r="R29" i="6"/>
  <c r="T29" i="6" s="1"/>
  <c r="R28" i="6"/>
  <c r="T28" i="6" s="1"/>
  <c r="R34" i="6"/>
  <c r="T34" i="6" s="1"/>
  <c r="R12" i="6"/>
  <c r="T12" i="6" s="1"/>
  <c r="R44" i="6"/>
  <c r="T44" i="6" s="1"/>
  <c r="R20" i="6"/>
  <c r="T20" i="6" s="1"/>
  <c r="R36" i="6"/>
  <c r="T36" i="6" s="1"/>
  <c r="R21" i="6"/>
  <c r="T21" i="6" s="1"/>
  <c r="R45" i="6"/>
  <c r="T45" i="6" s="1"/>
  <c r="R37" i="6"/>
  <c r="T37" i="6" s="1"/>
  <c r="R41" i="6"/>
  <c r="T41" i="6" s="1"/>
  <c r="R43" i="6"/>
  <c r="T43" i="6" s="1"/>
  <c r="R19" i="6"/>
  <c r="T19" i="6" s="1"/>
  <c r="R16" i="6"/>
  <c r="T16" i="6" s="1"/>
  <c r="R30" i="6"/>
  <c r="T30" i="6" s="1"/>
  <c r="R24" i="6"/>
  <c r="T24" i="6" s="1"/>
  <c r="R9" i="6"/>
  <c r="T9" i="6" s="1"/>
  <c r="R27" i="6"/>
  <c r="T27" i="6" s="1"/>
  <c r="R17" i="6"/>
  <c r="T17" i="6" s="1"/>
  <c r="R48" i="6"/>
  <c r="T48" i="6" s="1"/>
  <c r="R22" i="6"/>
  <c r="T22" i="6" s="1"/>
  <c r="R49" i="6"/>
  <c r="T49" i="6" s="1"/>
  <c r="R26" i="6"/>
  <c r="T26" i="6" s="1"/>
  <c r="R46" i="6"/>
  <c r="T46" i="6" s="1"/>
  <c r="R11" i="6"/>
  <c r="T11" i="6" s="1"/>
  <c r="R40" i="6"/>
  <c r="T40" i="6" s="1"/>
  <c r="R39" i="6"/>
  <c r="T39" i="6" s="1"/>
  <c r="R14" i="6"/>
  <c r="T14" i="6" s="1"/>
  <c r="R51" i="6"/>
  <c r="T51" i="6" s="1"/>
  <c r="R47" i="6"/>
  <c r="T47" i="6" s="1"/>
  <c r="R10" i="6"/>
  <c r="T10" i="6" s="1"/>
  <c r="R15" i="6"/>
  <c r="T15" i="6" s="1"/>
  <c r="R32" i="6"/>
  <c r="T32" i="6" s="1"/>
  <c r="R35" i="6"/>
  <c r="T35" i="6" s="1"/>
  <c r="R23" i="6"/>
  <c r="T23" i="6" s="1"/>
  <c r="R38" i="6"/>
  <c r="T38" i="6" s="1"/>
  <c r="R31" i="6"/>
  <c r="T31" i="6" s="1"/>
  <c r="R50" i="6"/>
  <c r="T50" i="6" s="1"/>
  <c r="R25" i="6"/>
  <c r="T25" i="6" s="1"/>
  <c r="R18" i="6"/>
  <c r="T18" i="6" s="1"/>
  <c r="R33" i="6"/>
  <c r="T33" i="6" s="1"/>
  <c r="R8" i="6"/>
  <c r="R53" i="6" l="1"/>
  <c r="T8" i="6"/>
  <c r="T53" i="6" l="1"/>
  <c r="W45" i="8" s="1"/>
  <c r="V8" i="6" a="1"/>
  <c r="V52" i="6" l="1"/>
  <c r="L52" i="5" s="1"/>
  <c r="N52" i="5" s="1"/>
  <c r="V14" i="6"/>
  <c r="L14" i="5" s="1"/>
  <c r="N14" i="5" s="1"/>
  <c r="V40" i="6"/>
  <c r="L40" i="5" s="1"/>
  <c r="N40" i="5" s="1"/>
  <c r="V32" i="6"/>
  <c r="L32" i="5" s="1"/>
  <c r="N32" i="5" s="1"/>
  <c r="V45" i="6"/>
  <c r="L45" i="5" s="1"/>
  <c r="N45" i="5" s="1"/>
  <c r="V9" i="6"/>
  <c r="L9" i="5" s="1"/>
  <c r="N9" i="5" s="1"/>
  <c r="V17" i="6"/>
  <c r="L17" i="5" s="1"/>
  <c r="N17" i="5" s="1"/>
  <c r="V8" i="6"/>
  <c r="V16" i="6"/>
  <c r="L16" i="5" s="1"/>
  <c r="N16" i="5" s="1"/>
  <c r="V25" i="6"/>
  <c r="L25" i="5" s="1"/>
  <c r="N25" i="5" s="1"/>
  <c r="V24" i="6"/>
  <c r="L24" i="5" s="1"/>
  <c r="N24" i="5" s="1"/>
  <c r="V20" i="6"/>
  <c r="L20" i="5" s="1"/>
  <c r="N20" i="5" s="1"/>
  <c r="V41" i="6"/>
  <c r="L41" i="5" s="1"/>
  <c r="N41" i="5" s="1"/>
  <c r="V39" i="6"/>
  <c r="L39" i="5" s="1"/>
  <c r="N39" i="5" s="1"/>
  <c r="V47" i="6"/>
  <c r="L47" i="5" s="1"/>
  <c r="N47" i="5" s="1"/>
  <c r="V44" i="6"/>
  <c r="L44" i="5" s="1"/>
  <c r="N44" i="5" s="1"/>
  <c r="V51" i="6"/>
  <c r="L51" i="5" s="1"/>
  <c r="N51" i="5" s="1"/>
  <c r="V31" i="6"/>
  <c r="L31" i="5" s="1"/>
  <c r="N31" i="5" s="1"/>
  <c r="V33" i="6"/>
  <c r="L33" i="5" s="1"/>
  <c r="N33" i="5" s="1"/>
  <c r="V50" i="6"/>
  <c r="L50" i="5" s="1"/>
  <c r="N50" i="5" s="1"/>
  <c r="V43" i="6"/>
  <c r="L43" i="5" s="1"/>
  <c r="N43" i="5" s="1"/>
  <c r="V11" i="6"/>
  <c r="L11" i="5" s="1"/>
  <c r="N11" i="5" s="1"/>
  <c r="V42" i="6"/>
  <c r="L42" i="5" s="1"/>
  <c r="N42" i="5" s="1"/>
  <c r="V46" i="6"/>
  <c r="L46" i="5" s="1"/>
  <c r="N46" i="5" s="1"/>
  <c r="V13" i="6"/>
  <c r="L13" i="5" s="1"/>
  <c r="N13" i="5" s="1"/>
  <c r="V38" i="6"/>
  <c r="L38" i="5" s="1"/>
  <c r="N38" i="5" s="1"/>
  <c r="V30" i="6"/>
  <c r="L30" i="5" s="1"/>
  <c r="N30" i="5" s="1"/>
  <c r="V48" i="6"/>
  <c r="L48" i="5" s="1"/>
  <c r="N48" i="5" s="1"/>
  <c r="V10" i="6"/>
  <c r="L10" i="5" s="1"/>
  <c r="N10" i="5" s="1"/>
  <c r="V36" i="6"/>
  <c r="L36" i="5" s="1"/>
  <c r="N36" i="5" s="1"/>
  <c r="V34" i="6"/>
  <c r="L34" i="5" s="1"/>
  <c r="N34" i="5" s="1"/>
  <c r="V21" i="6"/>
  <c r="L21" i="5" s="1"/>
  <c r="N21" i="5" s="1"/>
  <c r="V23" i="6"/>
  <c r="L23" i="5" s="1"/>
  <c r="N23" i="5" s="1"/>
  <c r="V12" i="6"/>
  <c r="L12" i="5" s="1"/>
  <c r="N12" i="5" s="1"/>
  <c r="V35" i="6"/>
  <c r="L35" i="5" s="1"/>
  <c r="N35" i="5" s="1"/>
  <c r="V28" i="6"/>
  <c r="L28" i="5" s="1"/>
  <c r="N28" i="5" s="1"/>
  <c r="V15" i="6"/>
  <c r="L15" i="5" s="1"/>
  <c r="N15" i="5" s="1"/>
  <c r="V37" i="6"/>
  <c r="L37" i="5" s="1"/>
  <c r="N37" i="5" s="1"/>
  <c r="V19" i="6"/>
  <c r="L19" i="5" s="1"/>
  <c r="N19" i="5" s="1"/>
  <c r="V18" i="6"/>
  <c r="L18" i="5" s="1"/>
  <c r="N18" i="5" s="1"/>
  <c r="V27" i="6"/>
  <c r="L27" i="5" s="1"/>
  <c r="N27" i="5" s="1"/>
  <c r="V22" i="6"/>
  <c r="L22" i="5" s="1"/>
  <c r="N22" i="5" s="1"/>
  <c r="V26" i="6"/>
  <c r="L26" i="5" s="1"/>
  <c r="N26" i="5" s="1"/>
  <c r="V29" i="6"/>
  <c r="L29" i="5" s="1"/>
  <c r="N29" i="5" s="1"/>
  <c r="V49" i="6"/>
  <c r="L49" i="5" s="1"/>
  <c r="N49" i="5" s="1"/>
  <c r="R27" i="5" l="1"/>
  <c r="P27" i="5"/>
  <c r="R23" i="5"/>
  <c r="P23" i="5"/>
  <c r="P13" i="5"/>
  <c r="R13" i="5"/>
  <c r="P51" i="5"/>
  <c r="R51" i="5"/>
  <c r="R16" i="5"/>
  <c r="P16" i="5"/>
  <c r="R52" i="5"/>
  <c r="P52" i="5"/>
  <c r="R18" i="5"/>
  <c r="P18" i="5"/>
  <c r="P21" i="5"/>
  <c r="R21" i="5"/>
  <c r="R46" i="5"/>
  <c r="P46" i="5"/>
  <c r="R44" i="5"/>
  <c r="P44" i="5"/>
  <c r="L8" i="5"/>
  <c r="V53" i="6"/>
  <c r="C45" i="8" s="1"/>
  <c r="M51" i="8" a="1"/>
  <c r="M51" i="8" s="1"/>
  <c r="P51" i="8" a="1"/>
  <c r="P51" i="8" s="1"/>
  <c r="E51" i="8" a="1"/>
  <c r="E51" i="8" s="1"/>
  <c r="C51" i="8" a="1"/>
  <c r="C51" i="8" s="1"/>
  <c r="P19" i="5"/>
  <c r="R19" i="5"/>
  <c r="R34" i="5"/>
  <c r="P34" i="5"/>
  <c r="P42" i="5"/>
  <c r="R42" i="5"/>
  <c r="P47" i="5"/>
  <c r="R47" i="5"/>
  <c r="R17" i="5"/>
  <c r="P17" i="5"/>
  <c r="P37" i="5"/>
  <c r="R37" i="5"/>
  <c r="R36" i="5"/>
  <c r="P36" i="5"/>
  <c r="R49" i="5"/>
  <c r="P49" i="5"/>
  <c r="R15" i="5"/>
  <c r="P15" i="5"/>
  <c r="R10" i="5"/>
  <c r="P10" i="5"/>
  <c r="P43" i="5"/>
  <c r="R43" i="5"/>
  <c r="P41" i="5"/>
  <c r="R41" i="5"/>
  <c r="P45" i="5"/>
  <c r="R45" i="5"/>
  <c r="P9" i="5"/>
  <c r="R9" i="5"/>
  <c r="R29" i="5"/>
  <c r="P29" i="5"/>
  <c r="R28" i="5"/>
  <c r="P28" i="5"/>
  <c r="P48" i="5"/>
  <c r="R48" i="5"/>
  <c r="P50" i="5"/>
  <c r="R50" i="5"/>
  <c r="R20" i="5"/>
  <c r="P20" i="5"/>
  <c r="R32" i="5"/>
  <c r="P32" i="5"/>
  <c r="P39" i="5"/>
  <c r="R39" i="5"/>
  <c r="P26" i="5"/>
  <c r="R26" i="5"/>
  <c r="P35" i="5"/>
  <c r="R35" i="5"/>
  <c r="R30" i="5"/>
  <c r="P30" i="5"/>
  <c r="R33" i="5"/>
  <c r="P33" i="5"/>
  <c r="P24" i="5"/>
  <c r="R24" i="5"/>
  <c r="P40" i="5"/>
  <c r="R40" i="5"/>
  <c r="P11" i="5"/>
  <c r="R11" i="5"/>
  <c r="P22" i="5"/>
  <c r="R22" i="5"/>
  <c r="R12" i="5"/>
  <c r="P12" i="5"/>
  <c r="P38" i="5"/>
  <c r="R38" i="5"/>
  <c r="P31" i="5"/>
  <c r="R31" i="5"/>
  <c r="R25" i="5"/>
  <c r="P25" i="5"/>
  <c r="R14" i="5"/>
  <c r="P14" i="5"/>
  <c r="E32" i="9" l="1"/>
  <c r="F32" i="9" s="1"/>
  <c r="AF51" i="8"/>
  <c r="E29" i="9"/>
  <c r="F29" i="9" s="1"/>
  <c r="Z51" i="8"/>
  <c r="E28" i="9"/>
  <c r="F28" i="9" s="1"/>
  <c r="X51" i="8"/>
  <c r="L53" i="5"/>
  <c r="N8" i="5"/>
  <c r="E31" i="9"/>
  <c r="F31" i="9" s="1"/>
  <c r="AD51" i="8"/>
  <c r="E30" i="9"/>
  <c r="F30" i="9" s="1"/>
  <c r="AB51" i="8"/>
  <c r="N53" i="5" l="1"/>
  <c r="P8" i="5"/>
  <c r="P53" i="5" s="1"/>
  <c r="R8" i="5"/>
  <c r="R53" i="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K4" authorId="0" shapeId="0" xr:uid="{00000000-0006-0000-0300-000001000000}">
      <text>
        <r>
          <rPr>
            <sz val="9"/>
            <color indexed="81"/>
            <rFont val="ＭＳ Ｐゴシック"/>
            <family val="3"/>
            <charset val="128"/>
          </rPr>
          <t>自給率</t>
        </r>
        <r>
          <rPr>
            <sz val="9"/>
            <color indexed="81"/>
            <rFont val="ＭＳ Ｐ明朝"/>
            <family val="1"/>
            <charset val="128"/>
          </rPr>
          <t>(1-M)</t>
        </r>
        <r>
          <rPr>
            <sz val="9"/>
            <color indexed="81"/>
            <rFont val="ＭＳ Ｐゴシック"/>
            <family val="3"/>
            <charset val="128"/>
          </rPr>
          <t>×需要増加額
＝県内需要</t>
        </r>
        <r>
          <rPr>
            <sz val="9"/>
            <color indexed="81"/>
            <rFont val="ＭＳ Ｐ明朝"/>
            <family val="1"/>
            <charset val="128"/>
          </rPr>
          <t>F1</t>
        </r>
      </text>
    </comment>
    <comment ref="Y4" authorId="0" shapeId="0" xr:uid="{00000000-0006-0000-0300-000002000000}">
      <text>
        <r>
          <rPr>
            <sz val="9"/>
            <color indexed="81"/>
            <rFont val="ＭＳ Ｐゴシック"/>
            <family val="3"/>
            <charset val="128"/>
          </rPr>
          <t>投入係数×直接効果</t>
        </r>
        <r>
          <rPr>
            <sz val="9"/>
            <color indexed="81"/>
            <rFont val="ＭＳ Ｐ明朝"/>
            <family val="1"/>
            <charset val="128"/>
          </rPr>
          <t>F</t>
        </r>
        <r>
          <rPr>
            <sz val="9"/>
            <color indexed="81"/>
            <rFont val="ＭＳ Ｐゴシック"/>
            <family val="3"/>
            <charset val="128"/>
          </rPr>
          <t xml:space="preserve">
＝需要増加額</t>
        </r>
        <r>
          <rPr>
            <sz val="9"/>
            <color indexed="81"/>
            <rFont val="ＭＳ Ｐ明朝"/>
            <family val="1"/>
            <charset val="128"/>
          </rPr>
          <t>αF</t>
        </r>
      </text>
    </comment>
    <comment ref="AA4" authorId="0" shapeId="0" xr:uid="{00000000-0006-0000-0300-000003000000}">
      <text>
        <r>
          <rPr>
            <sz val="9"/>
            <color indexed="81"/>
            <rFont val="ＭＳ Ｐゴシック"/>
            <family val="3"/>
            <charset val="128"/>
          </rPr>
          <t>自給率</t>
        </r>
        <r>
          <rPr>
            <sz val="9"/>
            <color indexed="81"/>
            <rFont val="ＭＳ Ｐ明朝"/>
            <family val="1"/>
            <charset val="128"/>
          </rPr>
          <t>(1-M)</t>
        </r>
        <r>
          <rPr>
            <sz val="9"/>
            <color indexed="81"/>
            <rFont val="ＭＳ Ｐゴシック"/>
            <family val="3"/>
            <charset val="128"/>
          </rPr>
          <t>×需要増加額</t>
        </r>
        <r>
          <rPr>
            <sz val="9"/>
            <color indexed="81"/>
            <rFont val="ＭＳ Ｐ明朝"/>
            <family val="1"/>
            <charset val="128"/>
          </rPr>
          <t>αF</t>
        </r>
        <r>
          <rPr>
            <sz val="9"/>
            <color indexed="81"/>
            <rFont val="ＭＳ Ｐゴシック"/>
            <family val="3"/>
            <charset val="128"/>
          </rPr>
          <t xml:space="preserve">
＝需要増加額</t>
        </r>
        <r>
          <rPr>
            <sz val="9"/>
            <color indexed="81"/>
            <rFont val="ＭＳ Ｐ明朝"/>
            <family val="1"/>
            <charset val="128"/>
          </rPr>
          <t>(1-M)×αF</t>
        </r>
      </text>
    </comment>
    <comment ref="AC4" authorId="0" shapeId="0" xr:uid="{00000000-0006-0000-0300-000004000000}">
      <text>
        <r>
          <rPr>
            <sz val="9"/>
            <color indexed="81"/>
            <rFont val="ＭＳ Ｐゴシック"/>
            <family val="3"/>
            <charset val="128"/>
          </rPr>
          <t>逆行列係数×需要増加額</t>
        </r>
        <r>
          <rPr>
            <sz val="9"/>
            <color indexed="81"/>
            <rFont val="ＭＳ Ｐ明朝"/>
            <family val="1"/>
            <charset val="128"/>
          </rPr>
          <t>(1-M)</t>
        </r>
        <r>
          <rPr>
            <sz val="9"/>
            <color indexed="81"/>
            <rFont val="ＭＳ Ｐゴシック"/>
            <family val="3"/>
            <charset val="128"/>
          </rPr>
          <t>×α</t>
        </r>
        <r>
          <rPr>
            <sz val="9"/>
            <color indexed="81"/>
            <rFont val="ＭＳ Ｐ明朝"/>
            <family val="1"/>
            <charset val="128"/>
          </rPr>
          <t>F</t>
        </r>
        <r>
          <rPr>
            <sz val="9"/>
            <color indexed="81"/>
            <rFont val="ＭＳ Ｐゴシック"/>
            <family val="3"/>
            <charset val="128"/>
          </rPr>
          <t xml:space="preserve">
＝生産誘発額</t>
        </r>
        <r>
          <rPr>
            <sz val="9"/>
            <color indexed="81"/>
            <rFont val="ＭＳ Ｐ明朝"/>
            <family val="1"/>
            <charset val="128"/>
          </rPr>
          <t>X1</t>
        </r>
      </text>
    </comment>
    <comment ref="AG4" authorId="0" shapeId="0" xr:uid="{00000000-0006-0000-0300-000005000000}">
      <text>
        <r>
          <rPr>
            <sz val="9"/>
            <color indexed="81"/>
            <rFont val="ＭＳ Ｐゴシック"/>
            <family val="3"/>
            <charset val="128"/>
          </rPr>
          <t>逆行列係数（補正済み）×生産増加額</t>
        </r>
        <r>
          <rPr>
            <sz val="9"/>
            <color indexed="81"/>
            <rFont val="ＭＳ Ｐ明朝"/>
            <family val="1"/>
            <charset val="128"/>
          </rPr>
          <t>F’</t>
        </r>
        <r>
          <rPr>
            <sz val="9"/>
            <color indexed="81"/>
            <rFont val="ＭＳ Ｐゴシック"/>
            <family val="3"/>
            <charset val="128"/>
          </rPr>
          <t xml:space="preserve">
＝生産誘発額</t>
        </r>
        <r>
          <rPr>
            <sz val="9"/>
            <color indexed="81"/>
            <rFont val="ＭＳ Ｐ明朝"/>
            <family val="1"/>
            <charset val="128"/>
          </rPr>
          <t>X1’</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M4" authorId="0" shapeId="0" xr:uid="{00000000-0006-0000-0400-000001000000}">
      <text>
        <r>
          <rPr>
            <sz val="9"/>
            <color indexed="81"/>
            <rFont val="ＭＳ Ｐゴシック"/>
            <family val="3"/>
            <charset val="128"/>
          </rPr>
          <t>雇用者所得率</t>
        </r>
        <r>
          <rPr>
            <sz val="9"/>
            <color indexed="81"/>
            <rFont val="ＭＳ Ｐ明朝"/>
            <family val="1"/>
            <charset val="128"/>
          </rPr>
          <t>w</t>
        </r>
        <r>
          <rPr>
            <sz val="9"/>
            <color indexed="81"/>
            <rFont val="ＭＳ Ｐゴシック"/>
            <family val="3"/>
            <charset val="128"/>
          </rPr>
          <t>×</t>
        </r>
        <r>
          <rPr>
            <sz val="9"/>
            <color indexed="81"/>
            <rFont val="ＭＳ Ｐ明朝"/>
            <family val="1"/>
            <charset val="128"/>
          </rPr>
          <t>(</t>
        </r>
        <r>
          <rPr>
            <sz val="9"/>
            <color indexed="81"/>
            <rFont val="ＭＳ Ｐゴシック"/>
            <family val="3"/>
            <charset val="128"/>
          </rPr>
          <t>直接効果＋生産誘発額</t>
        </r>
        <r>
          <rPr>
            <sz val="9"/>
            <color indexed="81"/>
            <rFont val="ＭＳ Ｐ明朝"/>
            <family val="1"/>
            <charset val="128"/>
          </rPr>
          <t>)ΔX1</t>
        </r>
        <r>
          <rPr>
            <sz val="9"/>
            <color indexed="81"/>
            <rFont val="ＭＳ Ｐゴシック"/>
            <family val="3"/>
            <charset val="128"/>
          </rPr>
          <t xml:space="preserve">
＝雇用者所得誘発額</t>
        </r>
        <r>
          <rPr>
            <sz val="9"/>
            <color indexed="81"/>
            <rFont val="ＭＳ Ｐ明朝"/>
            <family val="1"/>
            <charset val="128"/>
          </rPr>
          <t>wΔX1</t>
        </r>
      </text>
    </comment>
    <comment ref="O4" authorId="0" shapeId="0" xr:uid="{00000000-0006-0000-0400-000002000000}">
      <text>
        <r>
          <rPr>
            <sz val="9"/>
            <color indexed="81"/>
            <rFont val="ＭＳ Ｐゴシック"/>
            <family val="3"/>
            <charset val="128"/>
          </rPr>
          <t>平均消費性向</t>
        </r>
        <r>
          <rPr>
            <sz val="9"/>
            <color indexed="81"/>
            <rFont val="ＭＳ Ｐ明朝"/>
            <family val="1"/>
            <charset val="128"/>
          </rPr>
          <t xml:space="preserve"> k</t>
        </r>
        <r>
          <rPr>
            <sz val="9"/>
            <color indexed="81"/>
            <rFont val="ＭＳ Ｐゴシック"/>
            <family val="3"/>
            <charset val="128"/>
          </rPr>
          <t>×</t>
        </r>
        <r>
          <rPr>
            <sz val="9"/>
            <color indexed="81"/>
            <rFont val="ＭＳ Ｐ明朝"/>
            <family val="1"/>
            <charset val="128"/>
          </rPr>
          <t>雇用者所得誘発額wΔX1</t>
        </r>
        <r>
          <rPr>
            <sz val="9"/>
            <color indexed="81"/>
            <rFont val="ＭＳ Ｐゴシック"/>
            <family val="3"/>
            <charset val="128"/>
          </rPr>
          <t xml:space="preserve">
＝民間消費支出増加額</t>
        </r>
        <r>
          <rPr>
            <sz val="9"/>
            <color indexed="81"/>
            <rFont val="ＭＳ Ｐ明朝"/>
            <family val="1"/>
            <charset val="128"/>
          </rPr>
          <t xml:space="preserve"> kwΔX1</t>
        </r>
      </text>
    </comment>
    <comment ref="Q4" authorId="0" shapeId="0" xr:uid="{00000000-0006-0000-0400-000003000000}">
      <text>
        <r>
          <rPr>
            <sz val="9"/>
            <color indexed="81"/>
            <rFont val="ＭＳ Ｐゴシック"/>
            <family val="3"/>
            <charset val="128"/>
          </rPr>
          <t>民間消費支出構成比</t>
        </r>
        <r>
          <rPr>
            <sz val="9"/>
            <color indexed="81"/>
            <rFont val="ＭＳ Ｐ明朝"/>
            <family val="1"/>
            <charset val="128"/>
          </rPr>
          <t>c</t>
        </r>
        <r>
          <rPr>
            <sz val="9"/>
            <color indexed="81"/>
            <rFont val="ＭＳ Ｐゴシック"/>
            <family val="3"/>
            <charset val="128"/>
          </rPr>
          <t>×</t>
        </r>
        <r>
          <rPr>
            <sz val="9"/>
            <color indexed="81"/>
            <rFont val="ＭＳ Ｐ明朝"/>
            <family val="1"/>
            <charset val="128"/>
          </rPr>
          <t>民間消費支出増加額 kwΔX1</t>
        </r>
        <r>
          <rPr>
            <sz val="9"/>
            <color indexed="81"/>
            <rFont val="ＭＳ Ｐゴシック"/>
            <family val="3"/>
            <charset val="128"/>
          </rPr>
          <t xml:space="preserve">
＝需要増加額</t>
        </r>
        <r>
          <rPr>
            <sz val="9"/>
            <color indexed="81"/>
            <rFont val="ＭＳ Ｐ明朝"/>
            <family val="1"/>
            <charset val="128"/>
          </rPr>
          <t>ckwΔX1</t>
        </r>
      </text>
    </comment>
    <comment ref="S4" authorId="0" shapeId="0" xr:uid="{00000000-0006-0000-0400-000004000000}">
      <text>
        <r>
          <rPr>
            <sz val="9"/>
            <color indexed="81"/>
            <rFont val="ＭＳ Ｐゴシック"/>
            <family val="3"/>
            <charset val="128"/>
          </rPr>
          <t>自給率</t>
        </r>
        <r>
          <rPr>
            <sz val="9"/>
            <color indexed="81"/>
            <rFont val="ＭＳ Ｐ明朝"/>
            <family val="1"/>
            <charset val="128"/>
          </rPr>
          <t>(1-M)</t>
        </r>
        <r>
          <rPr>
            <sz val="9"/>
            <color indexed="81"/>
            <rFont val="ＭＳ Ｐゴシック"/>
            <family val="3"/>
            <charset val="128"/>
          </rPr>
          <t>×</t>
        </r>
        <r>
          <rPr>
            <sz val="9"/>
            <color indexed="81"/>
            <rFont val="ＭＳ Ｐ明朝"/>
            <family val="1"/>
            <charset val="128"/>
          </rPr>
          <t>需要増加額ckwΔX1</t>
        </r>
        <r>
          <rPr>
            <sz val="9"/>
            <color indexed="81"/>
            <rFont val="ＭＳ Ｐゴシック"/>
            <family val="3"/>
            <charset val="128"/>
          </rPr>
          <t xml:space="preserve">
＝需要増加額</t>
        </r>
        <r>
          <rPr>
            <sz val="9"/>
            <color indexed="81"/>
            <rFont val="ＭＳ Ｐ明朝"/>
            <family val="1"/>
            <charset val="128"/>
          </rPr>
          <t>(1-M)×ckwΔX1</t>
        </r>
      </text>
    </comment>
    <comment ref="U4" authorId="0" shapeId="0" xr:uid="{00000000-0006-0000-0400-000005000000}">
      <text>
        <r>
          <rPr>
            <sz val="9"/>
            <color indexed="81"/>
            <rFont val="ＭＳ Ｐゴシック"/>
            <family val="3"/>
            <charset val="128"/>
          </rPr>
          <t>逆行列係数×</t>
        </r>
        <r>
          <rPr>
            <sz val="9"/>
            <color indexed="81"/>
            <rFont val="ＭＳ Ｐ明朝"/>
            <family val="1"/>
            <charset val="128"/>
          </rPr>
          <t>需要増加額(1-M)×ckwΔX1</t>
        </r>
        <r>
          <rPr>
            <sz val="9"/>
            <color indexed="81"/>
            <rFont val="ＭＳ Ｐゴシック"/>
            <family val="3"/>
            <charset val="128"/>
          </rPr>
          <t xml:space="preserve">
＝生産誘発額</t>
        </r>
        <r>
          <rPr>
            <sz val="9"/>
            <color indexed="81"/>
            <rFont val="ＭＳ Ｐ明朝"/>
            <family val="1"/>
            <charset val="128"/>
          </rPr>
          <t>X2</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O4" authorId="0" shapeId="0" xr:uid="{00000000-0006-0000-0500-000001000000}">
      <text>
        <r>
          <rPr>
            <sz val="9"/>
            <color indexed="81"/>
            <rFont val="ＭＳ Ｐゴシック"/>
            <family val="3"/>
            <charset val="128"/>
          </rPr>
          <t>就業係数 e×</t>
        </r>
        <r>
          <rPr>
            <sz val="9"/>
            <color indexed="81"/>
            <rFont val="ＭＳ Ｐ明朝"/>
            <family val="1"/>
            <charset val="128"/>
          </rPr>
          <t>生産誘発額X</t>
        </r>
        <r>
          <rPr>
            <sz val="9"/>
            <color indexed="81"/>
            <rFont val="ＭＳ Ｐゴシック"/>
            <family val="3"/>
            <charset val="128"/>
          </rPr>
          <t xml:space="preserve">
＝就業誘発者数</t>
        </r>
        <r>
          <rPr>
            <sz val="9"/>
            <color indexed="81"/>
            <rFont val="ＭＳ Ｐ明朝"/>
            <family val="1"/>
            <charset val="128"/>
          </rPr>
          <t>Xe</t>
        </r>
      </text>
    </comment>
    <comment ref="Q4" authorId="0" shapeId="0" xr:uid="{00000000-0006-0000-0500-000002000000}">
      <text>
        <r>
          <rPr>
            <b/>
            <sz val="9"/>
            <color indexed="81"/>
            <rFont val="ＭＳ Ｐゴシック"/>
            <family val="3"/>
            <charset val="128"/>
          </rPr>
          <t>雇用係数 l×生産誘発額X
＝雇用誘発者数Xl</t>
        </r>
        <r>
          <rPr>
            <sz val="9"/>
            <color indexed="81"/>
            <rFont val="ＭＳ Ｐゴシック"/>
            <family val="3"/>
            <charset val="128"/>
          </rPr>
          <t xml:space="preserve">
</t>
        </r>
      </text>
    </comment>
  </commentList>
</comments>
</file>

<file path=xl/sharedStrings.xml><?xml version="1.0" encoding="utf-8"?>
<sst xmlns="http://schemas.openxmlformats.org/spreadsheetml/2006/main" count="1377" uniqueCount="382">
  <si>
    <t>分析タイトル：</t>
  </si>
  <si>
    <t>選択した値</t>
  </si>
  <si>
    <t>最終需要増加額内訳</t>
  </si>
  <si>
    <t>広島市消費転換率</t>
  </si>
  <si>
    <t>中国地方消費転換率</t>
  </si>
  <si>
    <t>③　単位をリストから選択</t>
  </si>
  <si>
    <t>億円</t>
  </si>
  <si>
    <t>単位調整係数</t>
  </si>
  <si>
    <t>千万円</t>
  </si>
  <si>
    <t>百万円</t>
  </si>
  <si>
    <t>十万円</t>
  </si>
  <si>
    <t>万円</t>
  </si>
  <si>
    <t>千円</t>
  </si>
  <si>
    <t>円</t>
  </si>
  <si>
    <t>増加額合計</t>
  </si>
  <si>
    <t>①　需要増加額及び生産増加額を該当する産業部門に直接入力</t>
    <phoneticPr fontId="7"/>
  </si>
  <si>
    <t>②　消費転換率の値をリストから選択</t>
    <phoneticPr fontId="7"/>
  </si>
  <si>
    <t>電機機械メーカーの誘致による経済波及効果</t>
    <phoneticPr fontId="7"/>
  </si>
  <si>
    <t>45部門</t>
    <phoneticPr fontId="7"/>
  </si>
  <si>
    <t>生産増加額又は操業にかかる生産額</t>
    <phoneticPr fontId="7"/>
  </si>
  <si>
    <t>県内産・県外産の区分不明
（購入者価格）</t>
    <phoneticPr fontId="7"/>
  </si>
  <si>
    <t>県内産の需要のみ
(購入者価格)</t>
    <phoneticPr fontId="7"/>
  </si>
  <si>
    <t>県内産の需要のみ
(生産者価格)</t>
    <phoneticPr fontId="7"/>
  </si>
  <si>
    <t>合　計</t>
    <phoneticPr fontId="7"/>
  </si>
  <si>
    <t>※ 消費転換率＝消費支出／実収入（家計調査年報による。）</t>
    <phoneticPr fontId="7"/>
  </si>
  <si>
    <t>④　分析事項のメモ欄</t>
    <phoneticPr fontId="7"/>
  </si>
  <si>
    <t>総括表</t>
  </si>
  <si>
    <t>分析事例</t>
  </si>
  <si>
    <t>２　当初設定</t>
  </si>
  <si>
    <t>３　分析結果</t>
  </si>
  <si>
    <t>直接効果</t>
  </si>
  <si>
    <t>一次波及効果</t>
  </si>
  <si>
    <t>二次波及効果</t>
  </si>
  <si>
    <t>合計（総合効果）</t>
  </si>
  <si>
    <t>生産誘発額</t>
  </si>
  <si>
    <t>粗付加価値誘発額</t>
  </si>
  <si>
    <t>雇用者所得誘発額</t>
  </si>
  <si>
    <t>就業誘発者数</t>
  </si>
  <si>
    <t>雇用誘発者数</t>
  </si>
  <si>
    <t>１　分析事項のメモ欄</t>
    <phoneticPr fontId="26"/>
  </si>
  <si>
    <t>県内最終需要増加額(生産者価格）＋生産増加額＝直接効果</t>
    <phoneticPr fontId="26"/>
  </si>
  <si>
    <t>種　　別</t>
    <phoneticPr fontId="26"/>
  </si>
  <si>
    <t>（単位：人）</t>
    <phoneticPr fontId="26"/>
  </si>
  <si>
    <t>最終需要増加額積算</t>
  </si>
  <si>
    <t>I－m[県内自給率]＊</t>
  </si>
  <si>
    <t>F1=</t>
  </si>
  <si>
    <t>F2=</t>
  </si>
  <si>
    <t>f3=F3=</t>
  </si>
  <si>
    <t>[県内需要計(直接効果)]</t>
  </si>
  <si>
    <t>Ａ[投入係数]＊</t>
  </si>
  <si>
    <t>ｖ[粗付加価値率]＊</t>
  </si>
  <si>
    <t>ｗ[雇用者所得率]＊</t>
  </si>
  <si>
    <t>e[就業係数]＊</t>
  </si>
  <si>
    <t>　ｌ[雇用係数]＊</t>
  </si>
  <si>
    <t xml:space="preserve"> ｖ（Ｆ＋Ⅹ0）[粗付加価値誘発額(直接)]</t>
  </si>
  <si>
    <t>ｅ（Ｆ＋Ⅹ0）[就業誘発者数（人）]</t>
  </si>
  <si>
    <t>ｌ（Ｆ＋Ⅹ0）[雇用誘発者数（人）]</t>
  </si>
  <si>
    <t>ｗ（Ｆ＋Ⅹ0）[雇用者所得誘発額(直接)]</t>
  </si>
  <si>
    <t>県外へ</t>
  </si>
  <si>
    <t>IM[開放経済型逆行列係数]＊</t>
  </si>
  <si>
    <t xml:space="preserve">  ｋ[消費転換率]＊</t>
  </si>
  <si>
    <t>１次波及効果</t>
  </si>
  <si>
    <t xml:space="preserve">  　</t>
  </si>
  <si>
    <t>Ⅹ11[生産誘発額(間接１次)]</t>
  </si>
  <si>
    <t xml:space="preserve">  e[就業係数]＊</t>
  </si>
  <si>
    <t xml:space="preserve">  l[雇用係数]＊</t>
  </si>
  <si>
    <t>価値率]＊</t>
  </si>
  <si>
    <t>所得率]＊</t>
  </si>
  <si>
    <t>ｖ（Ⅹ１＋Ⅹ11）[粗付加価値誘発額(１次)]</t>
  </si>
  <si>
    <t>ｅ（Ⅹ１＋Ⅹ11）[就業誘発者数（人）]</t>
  </si>
  <si>
    <t>ｌ（Ⅹ１＋Ⅹ11）[雇用誘発者数（人）]</t>
  </si>
  <si>
    <t xml:space="preserve"> ｗ（Ⅹ１＋Ⅹ11）[雇用者所得誘発額(１次)]</t>
  </si>
  <si>
    <t>２次波及効果</t>
  </si>
  <si>
    <t>Ⅹ２[生産誘発額(間接２次)］</t>
  </si>
  <si>
    <t>IM[開放経済型</t>
  </si>
  <si>
    <t xml:space="preserve">  逆行列係数]＊</t>
  </si>
  <si>
    <t>所得率]＊　　</t>
  </si>
  <si>
    <t>合計「総合効果」</t>
  </si>
  <si>
    <t>ｖⅩ２[粗付加価値誘発額(２次)]</t>
  </si>
  <si>
    <t>ｅⅩ２[就業誘発者数（人）]</t>
  </si>
  <si>
    <t>ｌⅩ２[雇用誘発者数（人）]</t>
  </si>
  <si>
    <t>就業誘発者数（人）</t>
  </si>
  <si>
    <t>雇用誘発者数（人）</t>
  </si>
  <si>
    <t>ｗⅩ２[雇用者所得誘発額(２次)]</t>
  </si>
  <si>
    <t>手順</t>
  </si>
  <si>
    <t>推　　　　　計　　　　　内　　　　　容</t>
  </si>
  <si>
    <t>推　　　計　　　式</t>
  </si>
  <si>
    <t>効　果</t>
  </si>
  <si>
    <t>①</t>
  </si>
  <si>
    <t>②</t>
  </si>
  <si>
    <t>③</t>
  </si>
  <si>
    <t>④</t>
  </si>
  <si>
    <t>⑤</t>
  </si>
  <si>
    <t>総合効果</t>
  </si>
  <si>
    <t>経済波及効果フロー</t>
    <phoneticPr fontId="9"/>
  </si>
  <si>
    <t>生産額増加</t>
    <phoneticPr fontId="9"/>
  </si>
  <si>
    <t>マージン調整（※）</t>
    <phoneticPr fontId="9"/>
  </si>
  <si>
    <t>I－m[県内自給率]＊</t>
    <phoneticPr fontId="9"/>
  </si>
  <si>
    <t>Ⅹ0=</t>
    <phoneticPr fontId="9"/>
  </si>
  <si>
    <t>F＝F1＋F2＋F3=</t>
    <phoneticPr fontId="9"/>
  </si>
  <si>
    <t>ＡＦ[原材料需要増加額（１次）]</t>
    <phoneticPr fontId="9"/>
  </si>
  <si>
    <t>（I－m）AＦ[（原材料）需要増加額(県内１次)]</t>
    <phoneticPr fontId="9"/>
  </si>
  <si>
    <t>ｗＦ＋ｗⅩ１＝ｗ⊿Ⅹ１[雇用者所得誘発額(直接＋１次)]</t>
    <phoneticPr fontId="9"/>
  </si>
  <si>
    <t>IM’[開放経済型逆行列係数]（外生化
済み）＊Ⅹ0－生産増加額（直接効果）</t>
    <phoneticPr fontId="9"/>
  </si>
  <si>
    <t>Ⅹ１[生産誘発額(間接１次)]</t>
    <phoneticPr fontId="9"/>
  </si>
  <si>
    <t>ｋｗ⊿Ⅹ１[民間消費支出増加額]</t>
    <phoneticPr fontId="9"/>
  </si>
  <si>
    <t>ｖ[粗付加　</t>
    <phoneticPr fontId="9"/>
  </si>
  <si>
    <t xml:space="preserve">ｗ[雇用者 </t>
    <phoneticPr fontId="9"/>
  </si>
  <si>
    <t xml:space="preserve">  ｃ[消費パターン]＊　</t>
    <phoneticPr fontId="9"/>
  </si>
  <si>
    <t>民間消費支出増加額（部門計∑）</t>
    <phoneticPr fontId="9"/>
  </si>
  <si>
    <t>ｃ∑（ｋｗ⊿Ⅹ１）[産業部門別民間消費支出増加額]</t>
    <phoneticPr fontId="9"/>
  </si>
  <si>
    <t>I－m[県内自給率]＊ 　</t>
    <phoneticPr fontId="9"/>
  </si>
  <si>
    <t>（I－m）ｃ∑（ｋｗ⊿Ⅹ１）[県内需要増加額(２次)]</t>
    <phoneticPr fontId="9"/>
  </si>
  <si>
    <t>ｗ[雇用者</t>
    <phoneticPr fontId="9"/>
  </si>
  <si>
    <t xml:space="preserve">e[就業係数]＊  </t>
    <phoneticPr fontId="9"/>
  </si>
  <si>
    <t xml:space="preserve"> l[雇用係数]＊</t>
    <phoneticPr fontId="9"/>
  </si>
  <si>
    <t>操業開始による生産増加額を入力する。</t>
    <phoneticPr fontId="9"/>
  </si>
  <si>
    <t>Ⅹ0：生産増加額（直接効果）</t>
    <phoneticPr fontId="9"/>
  </si>
  <si>
    <t>操業開始による生産増加額</t>
    <phoneticPr fontId="9"/>
  </si>
  <si>
    <t>直接効果（波及効果計算過程を含む）</t>
    <phoneticPr fontId="9"/>
  </si>
  <si>
    <t>間接１次波及効果</t>
    <phoneticPr fontId="9"/>
  </si>
  <si>
    <t>間接２次波及効果</t>
    <phoneticPr fontId="9"/>
  </si>
  <si>
    <t>⑥</t>
    <phoneticPr fontId="9"/>
  </si>
  <si>
    <r>
      <t>f3</t>
    </r>
    <r>
      <rPr>
        <sz val="9"/>
        <rFont val="ＭＳ ゴシック"/>
        <family val="3"/>
        <charset val="128"/>
      </rPr>
      <t>[県内産需要のみ(生産者価格)]</t>
    </r>
    <phoneticPr fontId="9"/>
  </si>
  <si>
    <t>← 県内・県外の区分不明 (購入者価格) →</t>
  </si>
  <si>
    <t>+</t>
  </si>
  <si>
    <t>← 県内需要のみ(購入者価格) →</t>
  </si>
  <si>
    <t>生産者価格</t>
  </si>
  <si>
    <t>=</t>
  </si>
  <si>
    <t>→</t>
  </si>
  <si>
    <t>波及効果計算</t>
  </si>
  <si>
    <t>（1次波及効果フロー）</t>
  </si>
  <si>
    <t>↓</t>
  </si>
  <si>
    <t>需要増加額</t>
  </si>
  <si>
    <t>商業マージン</t>
  </si>
  <si>
    <t>運輸マージン</t>
  </si>
  <si>
    <t>県内需要</t>
  </si>
  <si>
    <t>県内需要計</t>
  </si>
  <si>
    <t>(区分不明)</t>
  </si>
  <si>
    <t>-</t>
  </si>
  <si>
    <t>(県内のみ)</t>
  </si>
  <si>
    <t>(県内１次分)</t>
  </si>
  <si>
    <t>(間接1次)</t>
  </si>
  <si>
    <t>f1</t>
  </si>
  <si>
    <t>(マージン調整)</t>
  </si>
  <si>
    <t>F1</t>
  </si>
  <si>
    <t>f2</t>
  </si>
  <si>
    <t>F2</t>
  </si>
  <si>
    <t>f3=F3</t>
  </si>
  <si>
    <t>F</t>
  </si>
  <si>
    <t>X1</t>
  </si>
  <si>
    <t>合計</t>
  </si>
  <si>
    <t>直接効果</t>
    <phoneticPr fontId="7"/>
  </si>
  <si>
    <t>1次波及効果
（設備投資）</t>
    <phoneticPr fontId="7"/>
  </si>
  <si>
    <t>生産増加額</t>
    <phoneticPr fontId="7"/>
  </si>
  <si>
    <t>1次波及効果
（生産増加）</t>
    <phoneticPr fontId="7"/>
  </si>
  <si>
    <t>自給率×</t>
    <phoneticPr fontId="7"/>
  </si>
  <si>
    <t>投入係数×</t>
    <phoneticPr fontId="7"/>
  </si>
  <si>
    <t>自給率×</t>
    <phoneticPr fontId="7"/>
  </si>
  <si>
    <t>逆行列係数×</t>
    <phoneticPr fontId="7"/>
  </si>
  <si>
    <t>逆行列係数
（外生化済み）×</t>
    <phoneticPr fontId="7"/>
  </si>
  <si>
    <t>生産誘発額</t>
    <phoneticPr fontId="7"/>
  </si>
  <si>
    <t>45部門</t>
    <phoneticPr fontId="7"/>
  </si>
  <si>
    <t>(直接効果)</t>
    <phoneticPr fontId="7"/>
  </si>
  <si>
    <t>（直接効果）</t>
    <phoneticPr fontId="7"/>
  </si>
  <si>
    <t>(直接＋間接1次)</t>
    <phoneticPr fontId="7"/>
  </si>
  <si>
    <t>(間接1次)</t>
    <phoneticPr fontId="7"/>
  </si>
  <si>
    <t>Ⅹ0</t>
    <phoneticPr fontId="7"/>
  </si>
  <si>
    <t>⊿Ⅹ＋X11</t>
    <phoneticPr fontId="7"/>
  </si>
  <si>
    <t>X11</t>
    <phoneticPr fontId="7"/>
  </si>
  <si>
    <t>← 雇用者所得誘発額 →</t>
  </si>
  <si>
    <t>2次波及効果</t>
  </si>
  <si>
    <t>（2次波及効果フロー）</t>
  </si>
  <si>
    <t>雇用者所得</t>
  </si>
  <si>
    <t>民間消費支出</t>
  </si>
  <si>
    <t>誘発額</t>
  </si>
  <si>
    <t>増加額</t>
  </si>
  <si>
    <t>(２次分)</t>
  </si>
  <si>
    <t>(県内２次分)</t>
  </si>
  <si>
    <t>(間接2次)</t>
  </si>
  <si>
    <t>X2</t>
  </si>
  <si>
    <t>雇用者所得率×</t>
    <phoneticPr fontId="7"/>
  </si>
  <si>
    <t>消費転換率×</t>
    <phoneticPr fontId="7"/>
  </si>
  <si>
    <t>民間消費構成比×</t>
    <phoneticPr fontId="7"/>
  </si>
  <si>
    <t>自給率×</t>
    <phoneticPr fontId="7"/>
  </si>
  <si>
    <t>逆行列係数×</t>
    <phoneticPr fontId="7"/>
  </si>
  <si>
    <t>45部門</t>
    <phoneticPr fontId="7"/>
  </si>
  <si>
    <t>波及効果合計（直接＋間接1次＋間接2次）</t>
  </si>
  <si>
    <t>（総合効果フロー）</t>
  </si>
  <si>
    <t>(合計)</t>
  </si>
  <si>
    <t>(人)</t>
  </si>
  <si>
    <t>X</t>
  </si>
  <si>
    <t>Ｅ</t>
  </si>
  <si>
    <t>Ｌ</t>
  </si>
  <si>
    <t>就業係数×</t>
    <phoneticPr fontId="7"/>
  </si>
  <si>
    <t>雇用係数×</t>
    <phoneticPr fontId="7"/>
  </si>
  <si>
    <t>↓</t>
    <phoneticPr fontId="7"/>
  </si>
  <si>
    <t>45部門</t>
    <phoneticPr fontId="7"/>
  </si>
  <si>
    <t>各種係数</t>
  </si>
  <si>
    <t>県内自給率</t>
  </si>
  <si>
    <t>就業係数</t>
  </si>
  <si>
    <t>雇用係数</t>
  </si>
  <si>
    <t>粗付加価値率</t>
  </si>
  <si>
    <t>雇用者所得率</t>
  </si>
  <si>
    <t>（百万円当り）</t>
  </si>
  <si>
    <t>構成比</t>
  </si>
  <si>
    <t>cm</t>
  </si>
  <si>
    <t>tm</t>
  </si>
  <si>
    <t>I-m</t>
  </si>
  <si>
    <t>e</t>
  </si>
  <si>
    <t>l</t>
  </si>
  <si>
    <t>v</t>
  </si>
  <si>
    <t>w</t>
  </si>
  <si>
    <t>c</t>
  </si>
  <si>
    <t>係数</t>
  </si>
  <si>
    <t>説明</t>
  </si>
  <si>
    <t>商業マージン率</t>
    <phoneticPr fontId="7"/>
  </si>
  <si>
    <t>運輸マージン率</t>
    <phoneticPr fontId="7"/>
  </si>
  <si>
    <t>45部門</t>
    <phoneticPr fontId="7"/>
  </si>
  <si>
    <t>商業マージン額／総需要により算出。</t>
    <phoneticPr fontId="7"/>
  </si>
  <si>
    <t>運輸マージン額／総需要により算出。</t>
    <phoneticPr fontId="7"/>
  </si>
  <si>
    <t>された財・サービスのみによって賄われる割合。</t>
    <phoneticPr fontId="7"/>
  </si>
  <si>
    <t>必要になるかを示す係数。</t>
    <phoneticPr fontId="7"/>
  </si>
  <si>
    <t>必要になるかを示す係数。</t>
    <phoneticPr fontId="7"/>
  </si>
  <si>
    <t>生産活動によって新たに生じた価値が生産額の何割を占める</t>
    <phoneticPr fontId="7"/>
  </si>
  <si>
    <t>かを示す率。</t>
    <phoneticPr fontId="7"/>
  </si>
  <si>
    <t>生産活動によって新たに生じた雇用者所得が生産額の何割を</t>
    <phoneticPr fontId="7"/>
  </si>
  <si>
    <t>占めるかを示す率。</t>
    <phoneticPr fontId="7"/>
  </si>
  <si>
    <t>回された金額の産業別構成比。</t>
    <phoneticPr fontId="7"/>
  </si>
  <si>
    <t>投入係数表　A</t>
    <phoneticPr fontId="42"/>
  </si>
  <si>
    <t>逆行列係数表 [I-(I-M)A]-1型</t>
  </si>
  <si>
    <t>外生化</t>
    <phoneticPr fontId="40"/>
  </si>
  <si>
    <r>
      <t>f1</t>
    </r>
    <r>
      <rPr>
        <sz val="9"/>
        <rFont val="ＭＳ ゴシック"/>
        <family val="3"/>
        <charset val="128"/>
      </rPr>
      <t>[県内産・県外産の区分不明（購入者価格）]</t>
    </r>
    <phoneticPr fontId="9"/>
  </si>
  <si>
    <r>
      <t>f2</t>
    </r>
    <r>
      <rPr>
        <sz val="9"/>
        <rFont val="ＭＳ ゴシック"/>
        <family val="3"/>
        <charset val="128"/>
      </rPr>
      <t>[県内産需要のみ（購入者価格）]</t>
    </r>
    <phoneticPr fontId="9"/>
  </si>
  <si>
    <r>
      <t>Ⅹ0</t>
    </r>
    <r>
      <rPr>
        <sz val="9"/>
        <rFont val="ＭＳ ゴシック"/>
        <family val="3"/>
        <charset val="128"/>
      </rPr>
      <t>[操業開始による生産額増加]</t>
    </r>
    <phoneticPr fontId="9"/>
  </si>
  <si>
    <r>
      <t>Ⅹ0</t>
    </r>
    <r>
      <rPr>
        <sz val="9"/>
        <rFont val="ＭＳ ゴシック"/>
        <family val="3"/>
        <charset val="128"/>
      </rPr>
      <t>[生産増加額（直接効果）]</t>
    </r>
    <phoneticPr fontId="9"/>
  </si>
  <si>
    <t>↓数値アリ（注）</t>
    <rPh sb="1" eb="3">
      <t>スウチ</t>
    </rPh>
    <rPh sb="6" eb="7">
      <t>チュウ</t>
    </rPh>
    <phoneticPr fontId="1"/>
  </si>
  <si>
    <t>令和６年</t>
  </si>
  <si>
    <t>広島市消費転換率（令和６年）</t>
  </si>
  <si>
    <t>令和５年</t>
  </si>
  <si>
    <t>広島市消費転換率（令和５年）</t>
  </si>
  <si>
    <t>令和４年</t>
  </si>
  <si>
    <t>広島市消費転換率（令和４年）</t>
  </si>
  <si>
    <t>令和４年－令和６年平均</t>
  </si>
  <si>
    <t>広島市消費転換率（令和４年-令和６年平均値）</t>
  </si>
  <si>
    <t>中国地方消費転換率（令和６年）</t>
  </si>
  <si>
    <t>中国地方消費転換率（令和５年）</t>
  </si>
  <si>
    <t>中国地方消費転換率（令和４年）</t>
  </si>
  <si>
    <t>中国地方消費転換率（令和４年-令和６年平均値）</t>
  </si>
  <si>
    <t>0.490763</t>
  </si>
  <si>
    <r>
      <t xml:space="preserve">令和２年広島県産業連関表経済波及効果分析ツール
</t>
    </r>
    <r>
      <rPr>
        <b/>
        <sz val="15"/>
        <color rgb="FF0000FF"/>
        <rFont val="ＭＳ ゴシック"/>
        <family val="3"/>
        <charset val="128"/>
      </rPr>
      <t>☆入力シート『①～④の各欄の赤枠白地の箇所に、文字or数字を入力またはプルダウンでリストから選択してください。』</t>
    </r>
    <rPh sb="0" eb="2">
      <t>レイワ</t>
    </rPh>
    <phoneticPr fontId="7"/>
  </si>
  <si>
    <t>※ 広島市から離れた場所の波及効果を求める際は、中国地方の値を選択してください。</t>
    <phoneticPr fontId="7"/>
  </si>
  <si>
    <t>電気機械メーカーの工場の立地に伴い、
初期投資：工場建設費100億円、製造機械設備購入費40億円、
　　　　　　　機械設備リース５億円、土木設計（建築サービス）５億円
の需要（購入者価格）が発生し、ならびに
新たな生産活動：電気機械生産額100億円が発生する場合の
経済波及効果を試算した。　　　　　　　　　　（○月□日）</t>
    <phoneticPr fontId="7"/>
  </si>
  <si>
    <t>県内産・県外産の区分不明（購入者価格）、県内産需要のみ（購入者価格）、県内産需要のみ（生産者価格）の３種類の最終需要増加額について、購入者価格については、マージン調整※（流通マージン（商業マージン＋運輸マージン）を差し引き、差し引いた商業マージン及び運輸マージンを商業部門、運輸部門のそれぞれに加算して生産者価格を算出）し、県内産・県外産の区分不明の需要増加額については、県内自給率を乗じて県内産の需要増加額を算出する。</t>
  </si>
  <si>
    <t>(I－m)＊｛（I－cm－tm）＊ｆ１＋cm＊ｆ１＋tm＊ｆ１｝＋｛（I－cm－tm）＊ｆ２＋cm＊ｆ２＋tm＊ｆ２｝＋ｆ３＝Ｆ
I：単位行列、ｆ１：県内産・県外産の区分不明（購入者価格）、cm：商業マージン率、tm：運輸マージン率、I－m：県内自給率、ｆ２：県内産需要のみ（購入者価格）、ｆ３：県内産需要のみ（生産者価格）、Ｆ：県内需要計(直接効果)</t>
  </si>
  <si>
    <t>①で得られた県内最終需要増加額（生産者価格）によって誘発される（原材料）需要増加額を算出するとともに、その他４種類の効果（粗付加価値誘発額、雇用者所得誘発額、就業誘発者数及び雇用誘発者数）について②の生産増加額による効果を加え算出する。</t>
  </si>
  <si>
    <t>ｖ＊（Ｆ＋Ⅹ0）＝ｖ（Ｆ＋Ⅹ0）、ｗ＊（Ｆ＋Ⅹ0）＝ｗ（Ｆ＋Ⅹ0）、ｅ＊（Ｆ＋Ⅹ0）＝ｅ（Ｆ＋Ⅹ0）、ｌ＊（Ｆ＋Ⅹ0）＝ｌ（Ｆ＋Ⅹ0）、Ａ＊Ｆ＝ＡＦ
Ｆ：県内需要計(直接効果)、⊿Ⅹ[生産増加額（直接効果）]、ｖ：粗付加価値率、ｗ：雇用者所得率、e：就業係数、ｌ：雇用係数、Ａ：投入係数、
ｖ（Ｆ＋Ⅹ0）：粗付加価値誘発額(直接)、ｗ（Ｆ＋Ⅹ0）：雇用者所得誘発額(直接)、ｅ（Ｆ＋Ⅹ0）：就業誘発者数、ｌ（Ｆ＋Ⅹ0）：雇用誘発者数、ＡＦ：原材料需要増加額(１次波及効果計算過程)</t>
  </si>
  <si>
    <t>③の５種類の効果のうち、（原材料）需要増加額に県内自給率を乗じて県内の（原材料）需要増加額を算出し、これに（開放経済型）逆行列係数を乗じることで県内の生産誘発額（間接１次波及効果）を算出する。また、この生産誘発額によって誘発される４種類の１次効果（粗付加価値誘発額、雇用者所得誘発額、就業誘発者数及び雇用誘発者数）について③の生産増加額による効果を加え算出する。</t>
  </si>
  <si>
    <t>IM＊（I－m）＊ＡＦ＝Ⅹ１、IM’＊Ⅹ0＝Ⅹ0＋Ⅹ11
ｖ＊（Ⅹ１＋Ⅹ11）＝ｖ（Ⅹ１＋Ⅹ11）、 ｗ＊（Ⅹ１＋Ⅹ11）＝ｗ（Ⅹ１＋Ⅹ11）、ｅ＊（Ⅹ１＋Ⅹ11）＝ｅ（Ⅹ１＋Ⅹ11）、ｌ＊（Ⅹ１＋Ⅹ11）＝ｌ（Ⅹ１＋Ⅹ11）
IM：開放経済型逆行列係数、I－m：県内自給率、ＡＦ：原材料需要増加額(１次波及効果計算過程)、Ⅹ１：生産誘発額(間接１次)、IM’：開放経済型逆行列係数（外生化済み）、Ⅹ0：生産増加額（直接効果）、Ⅹ11：生産誘発額(生産額増加にゆる間接１次効果)
ｖ：粗付加価値率、ｗ：雇用者所得率、e：就業係数、ｌ：雇用係数、
ｖ（Ⅹ１＋Ⅹ11）：粗付加価値誘発額(１次)、 ｗ（Ⅹ１＋Ⅹ11）：雇用者所得誘発額(１次)、ｅ（Ⅹ１＋Ⅹ11）：就業誘発者数(１次)、ｌ（Ⅹ１＋Ⅹ11）：雇用誘発者数(１次)</t>
  </si>
  <si>
    <t>③、④で算出した雇用者所得誘発額を合算し求めた雇用者所得誘発額（直接効果＋間接１次波及効果）に消費転換率を乗じた後、産業部門計の値を求め、この値に民間消費支出額の産業別構成費を乗じて産業別の消費支出の誘発額を算出し、県内自給率を乗じ、県内の２次の需要増加額を算出する。これに（開放経済型）逆行列係数を乗じることで県内の生産誘発額（間接２次波及効果）を算出する。また、この生産誘発額によって誘発される４種類の２次効果（粗付加価値誘発額、雇用者所得誘発額、就業誘発者数及び雇用誘発者数）を算出する。</t>
  </si>
  <si>
    <t>ｗ（Ｆ＋Ⅹ0）＋ｗ（Ⅹ１＋Ⅹ11）＝ｗ⊿Ⅹ１、c＊∑（ｋ＊ｗ⊿Ⅹ１）＝c∑（ｋｗ⊿Ⅹ１）、
（I－m）＊ｃ∑（ｋｗ⊿Ⅹ１）＝（I－m）ｃ∑（ｋｗ⊿Ⅹ１）、IM＊（I－m）ｃ∑（ｋｗ⊿Ⅹ１）＝Ⅹ２、
ｖ＊Ⅹ２＝ｖⅩ２、 ｗ＊Ⅹ２＝ｗⅩ２、ｅ＊Ⅹ２＝ｅⅩ２、ｌ＊Ⅹ２＝ｌⅩ２
ｗ⊿Ⅹ１：雇用者所得誘発額(直接+１次)、ｋ：消費転換率、c：消費パターン（産業部門別）、ｃ∑（ｋｗ⊿Ⅹ１）：産業部門別民間消費支出増加額、I－m：県内自給率、IM：開放経済型逆行列係数、Ⅹ２：生産誘発額(間接２次)、
ｖ：粗付加価値率、ｗ：雇用者所得率、e：就業係数、ｌ：雇用係数、
ｖⅩ２：粗付加価値誘発額(２次)、 ｗⅩ２：雇用者所得誘発額(２次)、ｅⅩ２：就業誘発者数(２次)、ｌⅩ２：雇用誘発者数(２次)</t>
  </si>
  <si>
    <t>③、④、⑤で算出した直接効果、１次波及効果、２次波及効果における各種誘発額及び誘発者数をそれぞれ合計し、総合効果を算出する。</t>
  </si>
  <si>
    <t>生産誘発額（Ⅹ）＝F＋Ⅹ１＋Ⅹ２、粗付加価値誘発額（V）＝ｖＦ＋ｖⅩ１＋ⅴⅩ２、雇用者所得誘発額（Ｗ）＝ｗＦ＋ｗⅩ１＋ｗⅩ２、就業誘発者数（Ｅ）＝ｅＦ＋ｅⅩ１＋ｅⅩ２、雇用誘発者数（Ｌ）＝ｌＦ＋ｌⅩ１＋ｌⅩ２</t>
  </si>
  <si>
    <t>マージン調整※（下記推計内容、推計式のとおり）後、</t>
    <phoneticPr fontId="9"/>
  </si>
  <si>
    <t>購入者価格と生産者価格との差額のうち、商業部門に投入さ</t>
  </si>
  <si>
    <t>購入者価格と生産者価格との差額のうち、運輸部門に投入さ</t>
  </si>
  <si>
    <t>県内で発生した需要のうち、移輸入分を含まず、県内で生産</t>
  </si>
  <si>
    <t>各産業が生産を1単位増加したときに、新たな就業者が何人</t>
  </si>
  <si>
    <t>各産業が生産を1単位増加したときに、新たな雇用者が何人</t>
  </si>
  <si>
    <t>各産業が生産した財・サービスのうち、最終的に民間消費に</t>
  </si>
  <si>
    <t>れた金額及びその割合。国の令和２年産業連関表の</t>
    <rPh sb="13" eb="15">
      <t>レイワ</t>
    </rPh>
    <phoneticPr fontId="7"/>
  </si>
  <si>
    <t>01</t>
  </si>
  <si>
    <t>農林漁業</t>
  </si>
  <si>
    <t>06</t>
  </si>
  <si>
    <t>鉱業</t>
  </si>
  <si>
    <t>11</t>
  </si>
  <si>
    <t>飲食料品</t>
  </si>
  <si>
    <t>14</t>
  </si>
  <si>
    <t>繊維製品</t>
  </si>
  <si>
    <t>15</t>
  </si>
  <si>
    <t>衣服・その他の繊維製品</t>
  </si>
  <si>
    <t>16</t>
  </si>
  <si>
    <t>木材・木製品</t>
  </si>
  <si>
    <t>17</t>
  </si>
  <si>
    <t>家具・装備品</t>
  </si>
  <si>
    <t>18</t>
  </si>
  <si>
    <t>パルプ・紙・板紙・加工紙</t>
  </si>
  <si>
    <t>19</t>
  </si>
  <si>
    <t>印刷・製版・製本</t>
  </si>
  <si>
    <t>20</t>
  </si>
  <si>
    <t>化学製品</t>
  </si>
  <si>
    <t>21</t>
  </si>
  <si>
    <t>石油・石炭製品</t>
  </si>
  <si>
    <t>22</t>
  </si>
  <si>
    <t>プラスチック製品</t>
  </si>
  <si>
    <t>23</t>
  </si>
  <si>
    <t>ゴム製品</t>
  </si>
  <si>
    <t>24</t>
  </si>
  <si>
    <t>なめし革・革製品・毛皮</t>
  </si>
  <si>
    <t>25</t>
  </si>
  <si>
    <t>窯業・土石製品</t>
  </si>
  <si>
    <t>26</t>
  </si>
  <si>
    <t>鉄鋼</t>
  </si>
  <si>
    <t>27</t>
  </si>
  <si>
    <t>非鉄金属</t>
  </si>
  <si>
    <t>28</t>
  </si>
  <si>
    <t>金属製品</t>
  </si>
  <si>
    <t>29</t>
  </si>
  <si>
    <t>はん用機械</t>
  </si>
  <si>
    <t>30</t>
  </si>
  <si>
    <t>生産用機械</t>
  </si>
  <si>
    <t>31</t>
  </si>
  <si>
    <t>業務用機械</t>
  </si>
  <si>
    <t>32</t>
  </si>
  <si>
    <t>電子部品</t>
  </si>
  <si>
    <t>33</t>
  </si>
  <si>
    <t>電気機械</t>
  </si>
  <si>
    <t>34</t>
  </si>
  <si>
    <t>情報通信機器</t>
  </si>
  <si>
    <t>35</t>
  </si>
  <si>
    <t>自動車</t>
  </si>
  <si>
    <t>36</t>
  </si>
  <si>
    <t>船舶・同修理</t>
  </si>
  <si>
    <t>37</t>
  </si>
  <si>
    <t>その他の輸送機械・同修理</t>
  </si>
  <si>
    <t>39</t>
  </si>
  <si>
    <t>その他の製造工業製品</t>
  </si>
  <si>
    <t>41</t>
  </si>
  <si>
    <t>建設</t>
  </si>
  <si>
    <t>46</t>
  </si>
  <si>
    <t>電気・ガス・熱供給</t>
  </si>
  <si>
    <t>47</t>
  </si>
  <si>
    <t>水道</t>
  </si>
  <si>
    <t>48</t>
  </si>
  <si>
    <t>廃棄物処理</t>
  </si>
  <si>
    <t>51</t>
  </si>
  <si>
    <t>商業</t>
  </si>
  <si>
    <t>53</t>
  </si>
  <si>
    <t>金融・保険</t>
  </si>
  <si>
    <t>55</t>
  </si>
  <si>
    <t>不動産</t>
  </si>
  <si>
    <t>57</t>
  </si>
  <si>
    <t>運輸・郵便</t>
  </si>
  <si>
    <t>59</t>
  </si>
  <si>
    <t>情報通信</t>
  </si>
  <si>
    <t>61</t>
  </si>
  <si>
    <t>公務</t>
  </si>
  <si>
    <t>63</t>
  </si>
  <si>
    <t>教育・研究</t>
  </si>
  <si>
    <t>64</t>
  </si>
  <si>
    <t>医療・福祉</t>
  </si>
  <si>
    <t>65</t>
  </si>
  <si>
    <t>他に分類されない会員制団体</t>
  </si>
  <si>
    <t>66</t>
  </si>
  <si>
    <t>対事業所サービス</t>
  </si>
  <si>
    <t>67</t>
  </si>
  <si>
    <t>対個人サービス</t>
  </si>
  <si>
    <t>68</t>
  </si>
  <si>
    <t>事務用品</t>
  </si>
  <si>
    <t>69</t>
  </si>
  <si>
    <t>分類不明</t>
  </si>
  <si>
    <t>70</t>
  </si>
  <si>
    <t>内生部門計</t>
  </si>
  <si>
    <t>71</t>
  </si>
  <si>
    <t>家計外消費支出（行）</t>
  </si>
  <si>
    <t>91</t>
  </si>
  <si>
    <t>92</t>
  </si>
  <si>
    <t>営業余剰</t>
  </si>
  <si>
    <t>93</t>
  </si>
  <si>
    <t>資本減耗引当</t>
  </si>
  <si>
    <t>94</t>
  </si>
  <si>
    <t>間接税（関税・輸入品商品税を除く。）</t>
  </si>
  <si>
    <t>95</t>
  </si>
  <si>
    <t>（控除）経常補助金</t>
  </si>
  <si>
    <t>96</t>
  </si>
  <si>
    <t>粗付加価値部門計</t>
  </si>
  <si>
    <t>97</t>
  </si>
  <si>
    <t>県内生産額</t>
  </si>
  <si>
    <t>行和</t>
  </si>
  <si>
    <t>感応度係数</t>
  </si>
  <si>
    <t>列和</t>
  </si>
  <si>
    <t>影響力係数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</si>
</sst>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0000_ "/>
    <numFmt numFmtId="177" formatCode="#,##0.0;[Red]\-#,##0.0\ "/>
    <numFmt numFmtId="178" formatCode="#,##0.0;&quot;△ &quot;#,##0.0"/>
    <numFmt numFmtId="179" formatCode="#,##0.000000;&quot;△ &quot;#,##0.000000"/>
    <numFmt numFmtId="180" formatCode="#,##0.0;[Red]\-#,##0.0"/>
    <numFmt numFmtId="181" formatCode="0.00&quot;百&quot;&quot;万&quot;&quot;円&quot;"/>
    <numFmt numFmtId="182" formatCode="0.0;&quot;△ &quot;0.0"/>
    <numFmt numFmtId="183" formatCode="#,##0;&quot;▲ &quot;#,##0"/>
    <numFmt numFmtId="184" formatCode="#,##0.0;&quot;▲ &quot;#,##0.0"/>
    <numFmt numFmtId="185" formatCode="0.0_ "/>
    <numFmt numFmtId="186" formatCode="#,##0;&quot;△ &quot;#,##0"/>
    <numFmt numFmtId="187" formatCode="#,##0.0"/>
    <numFmt numFmtId="188" formatCode="#,##0.0_ "/>
    <numFmt numFmtId="189" formatCode="0.000000"/>
    <numFmt numFmtId="190" formatCode="#,##0.000000"/>
    <numFmt numFmtId="191" formatCode="#,##0.000000;[Red]\-#,##0.000000"/>
  </numFmts>
  <fonts count="46">
    <font>
      <sz val="11"/>
      <color theme="1"/>
      <name val="ＭＳ Ｐゴシック"/>
      <family val="2"/>
      <scheme val="minor"/>
    </font>
    <font>
      <sz val="11"/>
      <color theme="1"/>
      <name val="ＭＳ Ｐゴシック"/>
      <family val="2"/>
      <charset val="128"/>
      <scheme val="minor"/>
    </font>
    <font>
      <sz val="11"/>
      <color theme="1"/>
      <name val="ＭＳ Ｐゴシック"/>
      <family val="2"/>
      <scheme val="minor"/>
    </font>
    <font>
      <sz val="6"/>
      <name val="ＭＳ Ｐゴシック"/>
      <family val="3"/>
      <charset val="128"/>
      <scheme val="minor"/>
    </font>
    <font>
      <b/>
      <sz val="16"/>
      <color indexed="12"/>
      <name val="ＭＳ ゴシック"/>
      <family val="3"/>
      <charset val="128"/>
    </font>
    <font>
      <sz val="11"/>
      <name val="ＭＳ ゴシック"/>
      <family val="3"/>
      <charset val="128"/>
    </font>
    <font>
      <b/>
      <sz val="15"/>
      <name val="ＭＳ ゴシック"/>
      <family val="3"/>
      <charset val="128"/>
    </font>
    <font>
      <u/>
      <sz val="12.6"/>
      <color indexed="12"/>
      <name val="ＭＳ 明朝"/>
      <family val="1"/>
      <charset val="128"/>
    </font>
    <font>
      <b/>
      <sz val="14"/>
      <name val="ＭＳ ゴシック"/>
      <family val="3"/>
      <charset val="128"/>
    </font>
    <font>
      <sz val="12"/>
      <name val="ＭＳ ゴシック"/>
      <family val="3"/>
      <charset val="128"/>
    </font>
    <font>
      <sz val="11"/>
      <name val="ＭＳ Ｐゴシック"/>
      <family val="3"/>
      <charset val="128"/>
    </font>
    <font>
      <b/>
      <sz val="11"/>
      <name val="ＭＳ ゴシック"/>
      <family val="3"/>
      <charset val="128"/>
    </font>
    <font>
      <b/>
      <sz val="12"/>
      <color indexed="9"/>
      <name val="ＭＳ ゴシック"/>
      <family val="3"/>
      <charset val="128"/>
    </font>
    <font>
      <sz val="13"/>
      <name val="ＭＳ ゴシック"/>
      <family val="3"/>
      <charset val="128"/>
    </font>
    <font>
      <sz val="10"/>
      <name val="ＭＳ ゴシック"/>
      <family val="3"/>
      <charset val="128"/>
    </font>
    <font>
      <b/>
      <sz val="10"/>
      <name val="ＭＳ ゴシック"/>
      <family val="3"/>
      <charset val="128"/>
    </font>
    <font>
      <sz val="12"/>
      <color indexed="8"/>
      <name val="ＭＳ ゴシック"/>
      <family val="3"/>
      <charset val="128"/>
    </font>
    <font>
      <sz val="4"/>
      <color indexed="41"/>
      <name val="ＭＳ ゴシック"/>
      <family val="3"/>
      <charset val="128"/>
    </font>
    <font>
      <sz val="1"/>
      <color indexed="41"/>
      <name val="ＭＳ ゴシック"/>
      <family val="3"/>
      <charset val="128"/>
    </font>
    <font>
      <sz val="11"/>
      <name val="明朝"/>
      <family val="1"/>
      <charset val="128"/>
    </font>
    <font>
      <sz val="10"/>
      <color indexed="41"/>
      <name val="ＭＳ ゴシック"/>
      <family val="3"/>
      <charset val="128"/>
    </font>
    <font>
      <sz val="11"/>
      <color indexed="41"/>
      <name val="ＭＳ ゴシック"/>
      <family val="3"/>
      <charset val="128"/>
    </font>
    <font>
      <sz val="11.5"/>
      <name val="ＭＳ ゴシック"/>
      <family val="3"/>
      <charset val="128"/>
    </font>
    <font>
      <sz val="13"/>
      <color indexed="8"/>
      <name val="ＭＳ ゴシック"/>
      <family val="3"/>
      <charset val="128"/>
    </font>
    <font>
      <b/>
      <sz val="15"/>
      <color rgb="FF0000FF"/>
      <name val="ＭＳ ゴシック"/>
      <family val="3"/>
      <charset val="128"/>
    </font>
    <font>
      <sz val="9"/>
      <name val="ＭＳ ゴシック"/>
      <family val="3"/>
      <charset val="128"/>
    </font>
    <font>
      <u/>
      <sz val="11"/>
      <color indexed="36"/>
      <name val="ＭＳ Ｐゴシック"/>
      <family val="3"/>
      <charset val="128"/>
    </font>
    <font>
      <b/>
      <u/>
      <sz val="10.5"/>
      <name val="ＭＳ ゴシック"/>
      <family val="3"/>
      <charset val="128"/>
    </font>
    <font>
      <sz val="10.5"/>
      <name val="ＭＳ ゴシック"/>
      <family val="3"/>
      <charset val="128"/>
    </font>
    <font>
      <b/>
      <sz val="9"/>
      <name val="ＭＳ ゴシック"/>
      <family val="3"/>
      <charset val="128"/>
    </font>
    <font>
      <sz val="8"/>
      <name val="ＭＳ ゴシック"/>
      <family val="3"/>
      <charset val="128"/>
    </font>
    <font>
      <b/>
      <sz val="12"/>
      <name val="ＭＳ ゴシック"/>
      <family val="3"/>
      <charset val="128"/>
    </font>
    <font>
      <b/>
      <sz val="11"/>
      <color indexed="54"/>
      <name val="ＭＳ ゴシック"/>
      <family val="3"/>
      <charset val="128"/>
    </font>
    <font>
      <b/>
      <sz val="10"/>
      <color indexed="10"/>
      <name val="ＭＳ ゴシック"/>
      <family val="3"/>
      <charset val="128"/>
    </font>
    <font>
      <sz val="11"/>
      <color theme="1"/>
      <name val="ＭＳ ゴシック"/>
      <family val="3"/>
      <charset val="128"/>
    </font>
    <font>
      <sz val="9"/>
      <color indexed="81"/>
      <name val="ＭＳ Ｐゴシック"/>
      <family val="3"/>
      <charset val="128"/>
    </font>
    <font>
      <sz val="9"/>
      <color indexed="81"/>
      <name val="ＭＳ Ｐ明朝"/>
      <family val="1"/>
      <charset val="128"/>
    </font>
    <font>
      <b/>
      <sz val="11"/>
      <color indexed="17"/>
      <name val="ＭＳ ゴシック"/>
      <family val="3"/>
      <charset val="128"/>
    </font>
    <font>
      <b/>
      <sz val="11"/>
      <color indexed="61"/>
      <name val="ＭＳ ゴシック"/>
      <family val="3"/>
      <charset val="128"/>
    </font>
    <font>
      <b/>
      <sz val="9"/>
      <color indexed="81"/>
      <name val="ＭＳ Ｐゴシック"/>
      <family val="3"/>
      <charset val="128"/>
    </font>
    <font>
      <sz val="6"/>
      <name val="ＭＳ Ｐ明朝"/>
      <family val="1"/>
      <charset val="128"/>
    </font>
    <font>
      <sz val="12"/>
      <name val="ＭＳ 明朝"/>
      <family val="1"/>
      <charset val="128"/>
    </font>
    <font>
      <u/>
      <sz val="11"/>
      <color indexed="12"/>
      <name val="ＭＳ Ｐゴシック"/>
      <family val="3"/>
      <charset val="128"/>
    </font>
    <font>
      <sz val="9"/>
      <color indexed="10"/>
      <name val="ＭＳ ゴシック"/>
      <family val="3"/>
      <charset val="128"/>
    </font>
    <font>
      <b/>
      <sz val="14"/>
      <color theme="0"/>
      <name val="ＭＳ ゴシック"/>
      <family val="3"/>
      <charset val="128"/>
    </font>
    <font>
      <sz val="11"/>
      <color theme="0"/>
      <name val="ＭＳ ゴシック"/>
      <family val="3"/>
      <charset val="128"/>
    </font>
  </fonts>
  <fills count="21">
    <fill>
      <patternFill patternType="none"/>
    </fill>
    <fill>
      <patternFill patternType="gray125"/>
    </fill>
    <fill>
      <patternFill patternType="solid">
        <fgColor indexed="41"/>
        <bgColor indexed="64"/>
      </patternFill>
    </fill>
    <fill>
      <patternFill patternType="solid">
        <fgColor indexed="12"/>
        <bgColor indexed="64"/>
      </patternFill>
    </fill>
    <fill>
      <patternFill patternType="solid">
        <fgColor indexed="9"/>
        <bgColor indexed="64"/>
      </patternFill>
    </fill>
    <fill>
      <patternFill patternType="solid">
        <fgColor indexed="11"/>
        <bgColor indexed="64"/>
      </patternFill>
    </fill>
    <fill>
      <patternFill patternType="solid">
        <fgColor indexed="27"/>
        <bgColor indexed="64"/>
      </patternFill>
    </fill>
    <fill>
      <patternFill patternType="solid">
        <fgColor indexed="43"/>
        <bgColor indexed="64"/>
      </patternFill>
    </fill>
    <fill>
      <patternFill patternType="solid">
        <fgColor indexed="42"/>
        <bgColor indexed="64"/>
      </patternFill>
    </fill>
    <fill>
      <patternFill patternType="solid">
        <fgColor indexed="47"/>
        <bgColor indexed="64"/>
      </patternFill>
    </fill>
    <fill>
      <patternFill patternType="solid">
        <fgColor indexed="15"/>
        <bgColor indexed="64"/>
      </patternFill>
    </fill>
    <fill>
      <patternFill patternType="solid">
        <fgColor indexed="46"/>
        <bgColor indexed="64"/>
      </patternFill>
    </fill>
    <fill>
      <patternFill patternType="solid">
        <fgColor indexed="31"/>
        <bgColor indexed="64"/>
      </patternFill>
    </fill>
    <fill>
      <patternFill patternType="solid">
        <fgColor indexed="40"/>
        <bgColor indexed="64"/>
      </patternFill>
    </fill>
    <fill>
      <patternFill patternType="solid">
        <fgColor indexed="14"/>
        <bgColor indexed="64"/>
      </patternFill>
    </fill>
    <fill>
      <patternFill patternType="solid">
        <fgColor indexed="26"/>
        <bgColor indexed="64"/>
      </patternFill>
    </fill>
    <fill>
      <patternFill patternType="solid">
        <fgColor indexed="13"/>
        <bgColor indexed="64"/>
      </patternFill>
    </fill>
    <fill>
      <patternFill patternType="gray125">
        <fgColor indexed="22"/>
      </patternFill>
    </fill>
    <fill>
      <patternFill patternType="solid">
        <fgColor rgb="FFCCCCFF"/>
        <bgColor indexed="64"/>
      </patternFill>
    </fill>
    <fill>
      <patternFill patternType="solid">
        <fgColor indexed="44"/>
        <bgColor indexed="64"/>
      </patternFill>
    </fill>
    <fill>
      <patternFill patternType="solid">
        <fgColor indexed="45"/>
        <bgColor indexed="64"/>
      </patternFill>
    </fill>
  </fills>
  <borders count="235">
    <border>
      <left/>
      <right/>
      <top/>
      <bottom/>
      <diagonal/>
    </border>
    <border>
      <left style="thin">
        <color indexed="23"/>
      </left>
      <right/>
      <top style="thin">
        <color indexed="23"/>
      </top>
      <bottom/>
      <diagonal/>
    </border>
    <border>
      <left/>
      <right/>
      <top style="thin">
        <color theme="0" tint="-0.499984740745262"/>
      </top>
      <bottom/>
      <diagonal/>
    </border>
    <border>
      <left/>
      <right style="thin">
        <color theme="0" tint="-0.499984740745262"/>
      </right>
      <top style="thin">
        <color theme="0" tint="-0.499984740745262"/>
      </top>
      <bottom/>
      <diagonal/>
    </border>
    <border>
      <left style="thin">
        <color indexed="23"/>
      </left>
      <right/>
      <top/>
      <bottom/>
      <diagonal/>
    </border>
    <border>
      <left/>
      <right style="thin">
        <color theme="0" tint="-0.499984740745262"/>
      </right>
      <top/>
      <bottom/>
      <diagonal/>
    </border>
    <border>
      <left style="thin">
        <color indexed="64"/>
      </left>
      <right/>
      <top style="thin">
        <color indexed="64"/>
      </top>
      <bottom style="thin">
        <color indexed="64"/>
      </bottom>
      <diagonal/>
    </border>
    <border>
      <left/>
      <right style="medium">
        <color indexed="10"/>
      </right>
      <top style="thin">
        <color indexed="64"/>
      </top>
      <bottom style="thin">
        <color indexed="64"/>
      </bottom>
      <diagonal/>
    </border>
    <border>
      <left style="medium">
        <color indexed="10"/>
      </left>
      <right/>
      <top style="medium">
        <color indexed="10"/>
      </top>
      <bottom style="medium">
        <color indexed="10"/>
      </bottom>
      <diagonal/>
    </border>
    <border>
      <left/>
      <right/>
      <top style="medium">
        <color indexed="10"/>
      </top>
      <bottom style="medium">
        <color indexed="10"/>
      </bottom>
      <diagonal/>
    </border>
    <border>
      <left/>
      <right style="medium">
        <color indexed="10"/>
      </right>
      <top style="medium">
        <color indexed="10"/>
      </top>
      <bottom style="medium">
        <color indexed="10"/>
      </bottom>
      <diagonal/>
    </border>
    <border>
      <left style="medium">
        <color indexed="10"/>
      </left>
      <right style="medium">
        <color indexed="10"/>
      </right>
      <top style="medium">
        <color indexed="10"/>
      </top>
      <bottom style="medium">
        <color indexed="10"/>
      </bottom>
      <diagonal/>
    </border>
    <border>
      <left/>
      <right style="thin">
        <color indexed="23"/>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right style="dotted">
        <color indexed="64"/>
      </right>
      <top style="thin">
        <color indexed="64"/>
      </top>
      <bottom/>
      <diagonal/>
    </border>
    <border>
      <left style="dotted">
        <color indexed="64"/>
      </left>
      <right style="dotted">
        <color indexed="64"/>
      </right>
      <top style="thin">
        <color indexed="64"/>
      </top>
      <bottom style="dotted">
        <color indexed="64"/>
      </bottom>
      <diagonal/>
    </border>
    <border>
      <left style="dotted">
        <color indexed="64"/>
      </left>
      <right style="thin">
        <color indexed="64"/>
      </right>
      <top style="thin">
        <color indexed="64"/>
      </top>
      <bottom style="dotted">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style="dotted">
        <color indexed="64"/>
      </right>
      <top/>
      <bottom/>
      <diagonal/>
    </border>
    <border>
      <left style="dotted">
        <color indexed="64"/>
      </left>
      <right style="dotted">
        <color indexed="64"/>
      </right>
      <top style="dotted">
        <color indexed="64"/>
      </top>
      <bottom style="dotted">
        <color indexed="64"/>
      </bottom>
      <diagonal/>
    </border>
    <border>
      <left style="dotted">
        <color indexed="64"/>
      </left>
      <right style="thin">
        <color indexed="64"/>
      </right>
      <top style="dotted">
        <color indexed="64"/>
      </top>
      <bottom style="dotted">
        <color indexed="64"/>
      </bottom>
      <diagonal/>
    </border>
    <border>
      <left style="thick">
        <color rgb="FFFF0000"/>
      </left>
      <right style="thin">
        <color indexed="64"/>
      </right>
      <top style="thick">
        <color indexed="10"/>
      </top>
      <bottom/>
      <diagonal/>
    </border>
    <border>
      <left style="thin">
        <color indexed="64"/>
      </left>
      <right style="thin">
        <color indexed="64"/>
      </right>
      <top style="thick">
        <color indexed="10"/>
      </top>
      <bottom/>
      <diagonal/>
    </border>
    <border>
      <left/>
      <right style="thick">
        <color indexed="10"/>
      </right>
      <top style="thick">
        <color indexed="10"/>
      </top>
      <bottom/>
      <diagonal/>
    </border>
    <border>
      <left style="thick">
        <color rgb="FFFF0000"/>
      </left>
      <right style="thick">
        <color indexed="10"/>
      </right>
      <top style="thick">
        <color indexed="10"/>
      </top>
      <bottom/>
      <diagonal/>
    </border>
    <border>
      <left style="dotted">
        <color indexed="64"/>
      </left>
      <right style="dotted">
        <color indexed="64"/>
      </right>
      <top/>
      <bottom style="dotted">
        <color indexed="64"/>
      </bottom>
      <diagonal/>
    </border>
    <border>
      <left style="dotted">
        <color indexed="64"/>
      </left>
      <right style="thin">
        <color indexed="64"/>
      </right>
      <top/>
      <bottom style="dotted">
        <color indexed="64"/>
      </bottom>
      <diagonal/>
    </border>
    <border>
      <left style="thick">
        <color rgb="FFFF0000"/>
      </left>
      <right style="thin">
        <color indexed="64"/>
      </right>
      <top/>
      <bottom/>
      <diagonal/>
    </border>
    <border>
      <left/>
      <right style="thick">
        <color indexed="10"/>
      </right>
      <top/>
      <bottom/>
      <diagonal/>
    </border>
    <border>
      <left style="thick">
        <color rgb="FFFF0000"/>
      </left>
      <right style="thick">
        <color indexed="10"/>
      </right>
      <top/>
      <bottom/>
      <diagonal/>
    </border>
    <border>
      <left/>
      <right style="dotted">
        <color indexed="64"/>
      </right>
      <top/>
      <bottom style="thin">
        <color indexed="64"/>
      </bottom>
      <diagonal/>
    </border>
    <border>
      <left style="thin">
        <color indexed="64"/>
      </left>
      <right style="thin">
        <color indexed="64"/>
      </right>
      <top/>
      <bottom style="hair">
        <color indexed="64"/>
      </bottom>
      <diagonal/>
    </border>
    <border>
      <left style="thick">
        <color rgb="FFFF0000"/>
      </left>
      <right style="thin">
        <color indexed="64"/>
      </right>
      <top/>
      <bottom style="hair">
        <color indexed="64"/>
      </bottom>
      <diagonal/>
    </border>
    <border>
      <left/>
      <right style="thick">
        <color indexed="10"/>
      </right>
      <top/>
      <bottom style="hair">
        <color indexed="64"/>
      </bottom>
      <diagonal/>
    </border>
    <border>
      <left/>
      <right/>
      <top/>
      <bottom style="hair">
        <color indexed="64"/>
      </bottom>
      <diagonal/>
    </border>
    <border>
      <left style="thick">
        <color rgb="FFFF0000"/>
      </left>
      <right style="thick">
        <color indexed="10"/>
      </right>
      <top/>
      <bottom style="hair">
        <color indexed="64"/>
      </bottom>
      <diagonal/>
    </border>
    <border>
      <left/>
      <right/>
      <top style="hair">
        <color indexed="64"/>
      </top>
      <bottom/>
      <diagonal/>
    </border>
    <border>
      <left style="dotted">
        <color indexed="64"/>
      </left>
      <right style="dotted">
        <color indexed="64"/>
      </right>
      <top/>
      <bottom style="thin">
        <color indexed="64"/>
      </bottom>
      <diagonal/>
    </border>
    <border>
      <left style="dotted">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medium">
        <color indexed="10"/>
      </left>
      <right/>
      <top style="medium">
        <color indexed="10"/>
      </top>
      <bottom/>
      <diagonal/>
    </border>
    <border>
      <left/>
      <right/>
      <top style="medium">
        <color indexed="10"/>
      </top>
      <bottom/>
      <diagonal/>
    </border>
    <border>
      <left/>
      <right style="medium">
        <color indexed="10"/>
      </right>
      <top style="medium">
        <color indexed="10"/>
      </top>
      <bottom/>
      <diagonal/>
    </border>
    <border>
      <left style="medium">
        <color indexed="10"/>
      </left>
      <right/>
      <top/>
      <bottom/>
      <diagonal/>
    </border>
    <border>
      <left/>
      <right style="medium">
        <color indexed="10"/>
      </right>
      <top/>
      <bottom/>
      <diagonal/>
    </border>
    <border>
      <left/>
      <right/>
      <top/>
      <bottom style="thin">
        <color indexed="64"/>
      </bottom>
      <diagonal/>
    </border>
    <border>
      <left style="thick">
        <color rgb="FFFF0000"/>
      </left>
      <right style="thin">
        <color indexed="64"/>
      </right>
      <top/>
      <bottom style="thick">
        <color indexed="10"/>
      </bottom>
      <diagonal/>
    </border>
    <border>
      <left style="thin">
        <color indexed="64"/>
      </left>
      <right style="thin">
        <color indexed="64"/>
      </right>
      <top/>
      <bottom style="thick">
        <color indexed="10"/>
      </bottom>
      <diagonal/>
    </border>
    <border>
      <left/>
      <right style="thick">
        <color indexed="10"/>
      </right>
      <top/>
      <bottom style="thick">
        <color indexed="10"/>
      </bottom>
      <diagonal/>
    </border>
    <border>
      <left style="thick">
        <color rgb="FFFF0000"/>
      </left>
      <right style="thick">
        <color indexed="10"/>
      </right>
      <top/>
      <bottom style="thick">
        <color indexed="10"/>
      </bottom>
      <diagonal/>
    </border>
    <border>
      <left style="medium">
        <color indexed="10"/>
      </left>
      <right/>
      <top/>
      <bottom style="medium">
        <color indexed="10"/>
      </bottom>
      <diagonal/>
    </border>
    <border>
      <left/>
      <right/>
      <top/>
      <bottom style="medium">
        <color indexed="10"/>
      </bottom>
      <diagonal/>
    </border>
    <border>
      <left/>
      <right style="medium">
        <color indexed="10"/>
      </right>
      <top/>
      <bottom style="medium">
        <color indexed="10"/>
      </bottom>
      <diagonal/>
    </border>
    <border>
      <left/>
      <right style="thin">
        <color indexed="64"/>
      </right>
      <top style="thin">
        <color indexed="64"/>
      </top>
      <bottom style="thin">
        <color indexed="64"/>
      </bottom>
      <diagonal/>
    </border>
    <border>
      <left style="thin">
        <color indexed="23"/>
      </left>
      <right/>
      <top/>
      <bottom style="thin">
        <color indexed="23"/>
      </bottom>
      <diagonal/>
    </border>
    <border>
      <left/>
      <right/>
      <top/>
      <bottom style="thin">
        <color indexed="23"/>
      </bottom>
      <diagonal/>
    </border>
    <border>
      <left/>
      <right style="thin">
        <color indexed="23"/>
      </right>
      <top/>
      <bottom style="thin">
        <color indexed="23"/>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top style="thin">
        <color indexed="64"/>
      </top>
      <bottom style="thin">
        <color indexed="64"/>
      </bottom>
      <diagonal/>
    </border>
    <border>
      <left style="medium">
        <color indexed="42"/>
      </left>
      <right/>
      <top style="medium">
        <color indexed="42"/>
      </top>
      <bottom/>
      <diagonal/>
    </border>
    <border>
      <left/>
      <right/>
      <top style="medium">
        <color indexed="42"/>
      </top>
      <bottom/>
      <diagonal/>
    </border>
    <border>
      <left style="medium">
        <color indexed="31"/>
      </left>
      <right/>
      <top style="medium">
        <color indexed="31"/>
      </top>
      <bottom/>
      <diagonal/>
    </border>
    <border>
      <left/>
      <right/>
      <top style="medium">
        <color indexed="31"/>
      </top>
      <bottom/>
      <diagonal/>
    </border>
    <border>
      <left/>
      <right style="medium">
        <color indexed="31"/>
      </right>
      <top style="medium">
        <color indexed="31"/>
      </top>
      <bottom/>
      <diagonal/>
    </border>
    <border>
      <left style="medium">
        <color indexed="42"/>
      </left>
      <right/>
      <top/>
      <bottom/>
      <diagonal/>
    </border>
    <border>
      <left style="medium">
        <color indexed="31"/>
      </left>
      <right/>
      <top/>
      <bottom/>
      <diagonal/>
    </border>
    <border>
      <left/>
      <right style="medium">
        <color indexed="31"/>
      </right>
      <top/>
      <bottom/>
      <diagonal/>
    </border>
    <border>
      <left style="medium">
        <color indexed="42"/>
      </left>
      <right/>
      <top/>
      <bottom style="medium">
        <color indexed="42"/>
      </bottom>
      <diagonal/>
    </border>
    <border>
      <left/>
      <right/>
      <top/>
      <bottom style="medium">
        <color indexed="42"/>
      </bottom>
      <diagonal/>
    </border>
    <border>
      <left style="medium">
        <color indexed="31"/>
      </left>
      <right/>
      <top/>
      <bottom style="medium">
        <color indexed="31"/>
      </bottom>
      <diagonal/>
    </border>
    <border>
      <left/>
      <right/>
      <top/>
      <bottom style="medium">
        <color indexed="31"/>
      </bottom>
      <diagonal/>
    </border>
    <border>
      <left/>
      <right style="medium">
        <color indexed="31"/>
      </right>
      <top/>
      <bottom style="medium">
        <color indexed="31"/>
      </bottom>
      <diagonal/>
    </border>
    <border>
      <left/>
      <right/>
      <top/>
      <bottom style="medium">
        <color indexed="40"/>
      </bottom>
      <diagonal/>
    </border>
    <border>
      <left style="medium">
        <color indexed="40"/>
      </left>
      <right/>
      <top style="medium">
        <color indexed="40"/>
      </top>
      <bottom/>
      <diagonal/>
    </border>
    <border>
      <left/>
      <right/>
      <top style="medium">
        <color indexed="40"/>
      </top>
      <bottom/>
      <diagonal/>
    </border>
    <border>
      <left/>
      <right style="medium">
        <color indexed="40"/>
      </right>
      <top style="medium">
        <color indexed="40"/>
      </top>
      <bottom/>
      <diagonal/>
    </border>
    <border>
      <left style="medium">
        <color indexed="40"/>
      </left>
      <right/>
      <top/>
      <bottom/>
      <diagonal/>
    </border>
    <border>
      <left/>
      <right style="medium">
        <color indexed="40"/>
      </right>
      <top/>
      <bottom/>
      <diagonal/>
    </border>
    <border>
      <left style="medium">
        <color indexed="40"/>
      </left>
      <right/>
      <top/>
      <bottom style="medium">
        <color indexed="40"/>
      </bottom>
      <diagonal/>
    </border>
    <border>
      <left/>
      <right style="medium">
        <color indexed="40"/>
      </right>
      <top/>
      <bottom style="medium">
        <color indexed="40"/>
      </bottom>
      <diagonal/>
    </border>
    <border>
      <left style="medium">
        <color indexed="40"/>
      </left>
      <right style="thin">
        <color indexed="64"/>
      </right>
      <top/>
      <bottom/>
      <diagonal/>
    </border>
    <border>
      <left/>
      <right style="hair">
        <color indexed="64"/>
      </right>
      <top style="thin">
        <color indexed="64"/>
      </top>
      <bottom/>
      <diagonal/>
    </border>
    <border>
      <left style="hair">
        <color indexed="64"/>
      </left>
      <right style="thin">
        <color indexed="64"/>
      </right>
      <top style="thin">
        <color indexed="64"/>
      </top>
      <bottom/>
      <diagonal/>
    </border>
    <border>
      <left/>
      <right style="hair">
        <color indexed="64"/>
      </right>
      <top/>
      <bottom style="thin">
        <color indexed="64"/>
      </bottom>
      <diagonal/>
    </border>
    <border>
      <left style="hair">
        <color indexed="64"/>
      </left>
      <right style="thin">
        <color indexed="64"/>
      </right>
      <top/>
      <bottom style="thin">
        <color indexed="64"/>
      </bottom>
      <diagonal/>
    </border>
    <border>
      <left/>
      <right/>
      <top/>
      <bottom style="medium">
        <color indexed="15"/>
      </bottom>
      <diagonal/>
    </border>
    <border>
      <left style="medium">
        <color indexed="15"/>
      </left>
      <right/>
      <top style="medium">
        <color indexed="15"/>
      </top>
      <bottom/>
      <diagonal/>
    </border>
    <border>
      <left/>
      <right/>
      <top style="medium">
        <color indexed="15"/>
      </top>
      <bottom/>
      <diagonal/>
    </border>
    <border>
      <left/>
      <right style="medium">
        <color indexed="15"/>
      </right>
      <top style="medium">
        <color indexed="15"/>
      </top>
      <bottom/>
      <diagonal/>
    </border>
    <border>
      <left style="medium">
        <color indexed="15"/>
      </left>
      <right/>
      <top/>
      <bottom/>
      <diagonal/>
    </border>
    <border>
      <left/>
      <right style="medium">
        <color indexed="15"/>
      </right>
      <top/>
      <bottom/>
      <diagonal/>
    </border>
    <border>
      <left style="hair">
        <color indexed="64"/>
      </left>
      <right/>
      <top style="hair">
        <color indexed="64"/>
      </top>
      <bottom/>
      <diagonal/>
    </border>
    <border>
      <left/>
      <right style="thin">
        <color indexed="64"/>
      </right>
      <top style="hair">
        <color indexed="64"/>
      </top>
      <bottom/>
      <diagonal/>
    </border>
    <border>
      <left style="hair">
        <color indexed="64"/>
      </left>
      <right/>
      <top/>
      <bottom style="thin">
        <color indexed="64"/>
      </bottom>
      <diagonal/>
    </border>
    <border>
      <left style="medium">
        <color indexed="15"/>
      </left>
      <right/>
      <top/>
      <bottom style="medium">
        <color indexed="15"/>
      </bottom>
      <diagonal/>
    </border>
    <border>
      <left/>
      <right style="medium">
        <color indexed="15"/>
      </right>
      <top/>
      <bottom style="medium">
        <color indexed="15"/>
      </bottom>
      <diagonal/>
    </border>
    <border>
      <left style="medium">
        <color indexed="41"/>
      </left>
      <right/>
      <top style="medium">
        <color indexed="41"/>
      </top>
      <bottom/>
      <diagonal/>
    </border>
    <border>
      <left/>
      <right/>
      <top style="medium">
        <color indexed="41"/>
      </top>
      <bottom/>
      <diagonal/>
    </border>
    <border>
      <left/>
      <right style="medium">
        <color indexed="41"/>
      </right>
      <top style="medium">
        <color indexed="41"/>
      </top>
      <bottom/>
      <diagonal/>
    </border>
    <border>
      <left style="medium">
        <color indexed="41"/>
      </left>
      <right/>
      <top/>
      <bottom/>
      <diagonal/>
    </border>
    <border>
      <left/>
      <right style="medium">
        <color indexed="41"/>
      </right>
      <top/>
      <bottom/>
      <diagonal/>
    </border>
    <border>
      <left/>
      <right style="hair">
        <color indexed="64"/>
      </right>
      <top/>
      <bottom/>
      <diagonal/>
    </border>
    <border>
      <left style="hair">
        <color indexed="64"/>
      </left>
      <right style="thin">
        <color indexed="64"/>
      </right>
      <top/>
      <bottom/>
      <diagonal/>
    </border>
    <border>
      <left style="medium">
        <color indexed="14"/>
      </left>
      <right/>
      <top style="medium">
        <color indexed="14"/>
      </top>
      <bottom/>
      <diagonal/>
    </border>
    <border>
      <left/>
      <right/>
      <top style="medium">
        <color indexed="14"/>
      </top>
      <bottom/>
      <diagonal/>
    </border>
    <border>
      <left/>
      <right style="medium">
        <color indexed="14"/>
      </right>
      <top style="medium">
        <color indexed="14"/>
      </top>
      <bottom/>
      <diagonal/>
    </border>
    <border>
      <left style="medium">
        <color indexed="14"/>
      </left>
      <right/>
      <top/>
      <bottom/>
      <diagonal/>
    </border>
    <border>
      <left/>
      <right style="medium">
        <color indexed="14"/>
      </right>
      <top/>
      <bottom/>
      <diagonal/>
    </border>
    <border>
      <left style="medium">
        <color indexed="41"/>
      </left>
      <right/>
      <top/>
      <bottom style="medium">
        <color indexed="41"/>
      </bottom>
      <diagonal/>
    </border>
    <border>
      <left/>
      <right/>
      <top/>
      <bottom style="medium">
        <color indexed="41"/>
      </bottom>
      <diagonal/>
    </border>
    <border>
      <left/>
      <right style="medium">
        <color indexed="41"/>
      </right>
      <top/>
      <bottom style="medium">
        <color indexed="41"/>
      </bottom>
      <diagonal/>
    </border>
    <border>
      <left style="medium">
        <color indexed="14"/>
      </left>
      <right/>
      <top/>
      <bottom style="medium">
        <color indexed="14"/>
      </bottom>
      <diagonal/>
    </border>
    <border>
      <left/>
      <right/>
      <top/>
      <bottom style="medium">
        <color indexed="14"/>
      </bottom>
      <diagonal/>
    </border>
    <border>
      <left/>
      <right style="medium">
        <color indexed="14"/>
      </right>
      <top/>
      <bottom style="medium">
        <color indexed="14"/>
      </bottom>
      <diagonal/>
    </border>
    <border>
      <left style="double">
        <color indexed="23"/>
      </left>
      <right/>
      <top style="double">
        <color indexed="23"/>
      </top>
      <bottom style="double">
        <color indexed="23"/>
      </bottom>
      <diagonal/>
    </border>
    <border>
      <left/>
      <right/>
      <top style="double">
        <color indexed="23"/>
      </top>
      <bottom style="double">
        <color indexed="23"/>
      </bottom>
      <diagonal/>
    </border>
    <border>
      <left/>
      <right style="double">
        <color indexed="23"/>
      </right>
      <top style="double">
        <color indexed="23"/>
      </top>
      <bottom style="double">
        <color indexed="23"/>
      </bottom>
      <diagonal/>
    </border>
    <border>
      <left style="double">
        <color indexed="23"/>
      </left>
      <right style="double">
        <color indexed="23"/>
      </right>
      <top style="double">
        <color indexed="23"/>
      </top>
      <bottom style="double">
        <color indexed="23"/>
      </bottom>
      <diagonal/>
    </border>
    <border>
      <left style="double">
        <color indexed="64"/>
      </left>
      <right style="double">
        <color indexed="64"/>
      </right>
      <top style="double">
        <color indexed="64"/>
      </top>
      <bottom style="double">
        <color indexed="64"/>
      </bottom>
      <diagonal/>
    </border>
    <border diagonalUp="1">
      <left/>
      <right/>
      <top/>
      <bottom/>
      <diagonal style="medium">
        <color indexed="10"/>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bottom style="hair">
        <color indexed="64"/>
      </bottom>
      <diagonal/>
    </border>
    <border>
      <left/>
      <right style="thin">
        <color indexed="64"/>
      </right>
      <top/>
      <bottom style="hair">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style="thin">
        <color indexed="64"/>
      </left>
      <right/>
      <top/>
      <bottom style="medium">
        <color indexed="64"/>
      </bottom>
      <diagonal/>
    </border>
    <border>
      <left style="medium">
        <color indexed="64"/>
      </left>
      <right style="thin">
        <color indexed="64"/>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style="thin">
        <color indexed="64"/>
      </left>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hair">
        <color indexed="64"/>
      </right>
      <top style="medium">
        <color indexed="64"/>
      </top>
      <bottom style="hair">
        <color indexed="64"/>
      </bottom>
      <diagonal/>
    </border>
    <border>
      <left style="medium">
        <color indexed="64"/>
      </left>
      <right style="hair">
        <color indexed="64"/>
      </right>
      <top style="hair">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style="hair">
        <color indexed="64"/>
      </right>
      <top style="hair">
        <color indexed="64"/>
      </top>
      <bottom style="thin">
        <color indexed="64"/>
      </bottom>
      <diagonal/>
    </border>
    <border>
      <left style="medium">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style="medium">
        <color indexed="64"/>
      </left>
      <right style="hair">
        <color indexed="64"/>
      </right>
      <top style="thin">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medium">
        <color indexed="64"/>
      </left>
      <right style="hair">
        <color indexed="64"/>
      </right>
      <top style="hair">
        <color indexed="64"/>
      </top>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hair">
        <color indexed="64"/>
      </right>
      <top/>
      <bottom style="dotted">
        <color indexed="64"/>
      </bottom>
      <diagonal/>
    </border>
    <border>
      <left style="medium">
        <color indexed="64"/>
      </left>
      <right style="thin">
        <color indexed="64"/>
      </right>
      <top/>
      <bottom style="dashed">
        <color indexed="64"/>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style="medium">
        <color indexed="64"/>
      </left>
      <right style="hair">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hair">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style="hair">
        <color indexed="64"/>
      </bottom>
      <diagonal/>
    </border>
    <border>
      <left/>
      <right style="medium">
        <color indexed="64"/>
      </right>
      <top style="medium">
        <color indexed="64"/>
      </top>
      <bottom style="hair">
        <color indexed="64"/>
      </bottom>
      <diagonal/>
    </border>
    <border>
      <left style="medium">
        <color indexed="64"/>
      </left>
      <right/>
      <top style="hair">
        <color indexed="64"/>
      </top>
      <bottom style="medium">
        <color indexed="64"/>
      </bottom>
      <diagonal/>
    </border>
    <border>
      <left/>
      <right style="medium">
        <color indexed="64"/>
      </right>
      <top style="hair">
        <color indexed="64"/>
      </top>
      <bottom style="medium">
        <color indexed="64"/>
      </bottom>
      <diagonal/>
    </border>
    <border>
      <left style="medium">
        <color indexed="64"/>
      </left>
      <right style="thin">
        <color indexed="64"/>
      </right>
      <top style="hair">
        <color indexed="64"/>
      </top>
      <bottom style="medium">
        <color indexed="64"/>
      </bottom>
      <diagonal/>
    </border>
    <border>
      <left style="thin">
        <color indexed="64"/>
      </left>
      <right style="thin">
        <color indexed="64"/>
      </right>
      <top style="hair">
        <color indexed="64"/>
      </top>
      <bottom style="medium">
        <color indexed="64"/>
      </bottom>
      <diagonal/>
    </border>
    <border>
      <left/>
      <right/>
      <top style="medium">
        <color indexed="64"/>
      </top>
      <bottom/>
      <diagonal/>
    </border>
    <border>
      <left style="hair">
        <color indexed="64"/>
      </left>
      <right/>
      <top style="medium">
        <color indexed="64"/>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style="medium">
        <color indexed="64"/>
      </left>
      <right style="thin">
        <color indexed="64"/>
      </right>
      <top style="hair">
        <color indexed="64"/>
      </top>
      <bottom/>
      <diagonal/>
    </border>
    <border>
      <left style="thin">
        <color indexed="64"/>
      </left>
      <right style="thin">
        <color indexed="64"/>
      </right>
      <top style="hair">
        <color indexed="64"/>
      </top>
      <bottom/>
      <diagonal/>
    </border>
    <border>
      <left style="thin">
        <color indexed="64"/>
      </left>
      <right style="medium">
        <color indexed="64"/>
      </right>
      <top style="hair">
        <color indexed="64"/>
      </top>
      <bottom/>
      <diagonal/>
    </border>
    <border>
      <left style="hair">
        <color indexed="64"/>
      </left>
      <right/>
      <top style="thin">
        <color indexed="64"/>
      </top>
      <bottom style="hair">
        <color indexed="64"/>
      </bottom>
      <diagonal/>
    </border>
    <border>
      <left style="medium">
        <color indexed="64"/>
      </left>
      <right style="thin">
        <color indexed="64"/>
      </right>
      <top/>
      <bottom style="hair">
        <color indexed="64"/>
      </bottom>
      <diagonal/>
    </border>
    <border>
      <left style="thin">
        <color indexed="64"/>
      </left>
      <right style="medium">
        <color indexed="64"/>
      </right>
      <top/>
      <bottom style="hair">
        <color indexed="64"/>
      </bottom>
      <diagonal/>
    </border>
    <border>
      <left style="hair">
        <color indexed="64"/>
      </left>
      <right/>
      <top/>
      <bottom style="dotted">
        <color indexed="64"/>
      </bottom>
      <diagonal/>
    </border>
    <border>
      <left style="hair">
        <color indexed="64"/>
      </left>
      <right/>
      <top style="thin">
        <color indexed="64"/>
      </top>
      <bottom style="medium">
        <color indexed="64"/>
      </bottom>
      <diagonal/>
    </border>
    <border>
      <left style="medium">
        <color indexed="64"/>
      </left>
      <right style="hair">
        <color indexed="64"/>
      </right>
      <top/>
      <bottom style="hair">
        <color indexed="64"/>
      </bottom>
      <diagonal/>
    </border>
    <border>
      <left style="hair">
        <color indexed="64"/>
      </left>
      <right/>
      <top/>
      <bottom style="hair">
        <color indexed="64"/>
      </bottom>
      <diagonal/>
    </border>
    <border>
      <left style="medium">
        <color indexed="64"/>
      </left>
      <right style="hair">
        <color indexed="64"/>
      </right>
      <top style="thin">
        <color indexed="64"/>
      </top>
      <bottom/>
      <diagonal/>
    </border>
    <border>
      <left style="hair">
        <color indexed="64"/>
      </left>
      <right/>
      <top style="thin">
        <color indexed="64"/>
      </top>
      <bottom/>
      <diagonal/>
    </border>
    <border>
      <left style="hair">
        <color indexed="64"/>
      </left>
      <right/>
      <top style="medium">
        <color indexed="64"/>
      </top>
      <bottom style="medium">
        <color indexed="64"/>
      </bottom>
      <diagonal/>
    </border>
    <border>
      <left style="thin">
        <color indexed="64"/>
      </left>
      <right style="medium">
        <color indexed="64"/>
      </right>
      <top style="hair">
        <color indexed="64"/>
      </top>
      <bottom style="medium">
        <color indexed="64"/>
      </bottom>
      <diagonal/>
    </border>
    <border>
      <left/>
      <right/>
      <top style="medium">
        <color indexed="64"/>
      </top>
      <bottom style="hair">
        <color indexed="64"/>
      </bottom>
      <diagonal/>
    </border>
    <border>
      <left/>
      <right/>
      <top style="hair">
        <color indexed="64"/>
      </top>
      <bottom style="medium">
        <color indexed="64"/>
      </bottom>
      <diagonal/>
    </border>
    <border>
      <left style="medium">
        <color indexed="64"/>
      </left>
      <right style="hair">
        <color indexed="64"/>
      </right>
      <top style="hair">
        <color indexed="64"/>
      </top>
      <bottom style="medium">
        <color indexed="64"/>
      </bottom>
      <diagonal/>
    </border>
    <border>
      <left/>
      <right style="medium">
        <color indexed="64"/>
      </right>
      <top style="hair">
        <color indexed="64"/>
      </top>
      <bottom style="hair">
        <color indexed="64"/>
      </bottom>
      <diagonal/>
    </border>
    <border>
      <left/>
      <right style="medium">
        <color indexed="64"/>
      </right>
      <top style="hair">
        <color indexed="64"/>
      </top>
      <bottom/>
      <diagonal/>
    </border>
    <border>
      <left/>
      <right style="medium">
        <color indexed="64"/>
      </right>
      <top style="thin">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style="hair">
        <color indexed="64"/>
      </left>
      <right style="thin">
        <color indexed="64"/>
      </right>
      <top style="medium">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hair">
        <color indexed="64"/>
      </top>
      <bottom/>
      <diagonal/>
    </border>
    <border>
      <left style="hair">
        <color indexed="64"/>
      </left>
      <right style="thin">
        <color indexed="64"/>
      </right>
      <top/>
      <bottom style="hair">
        <color indexed="64"/>
      </bottom>
      <diagonal/>
    </border>
    <border>
      <left style="hair">
        <color indexed="64"/>
      </left>
      <right style="thin">
        <color indexed="64"/>
      </right>
      <top style="hair">
        <color indexed="64"/>
      </top>
      <bottom style="medium">
        <color indexed="64"/>
      </bottom>
      <diagonal/>
    </border>
    <border>
      <left style="thin">
        <color auto="1"/>
      </left>
      <right style="thin">
        <color auto="1"/>
      </right>
      <top/>
      <bottom/>
      <diagonal/>
    </border>
  </borders>
  <cellStyleXfs count="12">
    <xf numFmtId="0" fontId="0" fillId="0" borderId="0"/>
    <xf numFmtId="38" fontId="2" fillId="0" borderId="0" applyFont="0" applyFill="0" applyBorder="0" applyAlignment="0" applyProtection="0">
      <alignment vertical="center"/>
    </xf>
    <xf numFmtId="0" fontId="5" fillId="0" borderId="0"/>
    <xf numFmtId="0" fontId="10" fillId="0" borderId="0"/>
    <xf numFmtId="0" fontId="19" fillId="0" borderId="0"/>
    <xf numFmtId="0" fontId="10" fillId="0" borderId="0"/>
    <xf numFmtId="0" fontId="10" fillId="0" borderId="0"/>
    <xf numFmtId="0" fontId="10" fillId="0" borderId="0"/>
    <xf numFmtId="0" fontId="41" fillId="0" borderId="0"/>
    <xf numFmtId="0" fontId="10" fillId="0" borderId="0">
      <alignment vertical="center"/>
    </xf>
    <xf numFmtId="0" fontId="41" fillId="0" borderId="0"/>
    <xf numFmtId="0" fontId="1" fillId="0" borderId="0">
      <alignment vertical="center"/>
    </xf>
  </cellStyleXfs>
  <cellXfs count="744">
    <xf numFmtId="0" fontId="0" fillId="0" borderId="0" xfId="0"/>
    <xf numFmtId="0" fontId="4" fillId="2" borderId="1" xfId="0" applyFont="1" applyFill="1" applyBorder="1" applyAlignment="1">
      <alignment horizontal="left"/>
    </xf>
    <xf numFmtId="0" fontId="8" fillId="0" borderId="0" xfId="0" applyFont="1" applyAlignment="1">
      <alignment vertical="center"/>
    </xf>
    <xf numFmtId="0" fontId="9" fillId="2" borderId="4" xfId="0" applyFont="1" applyFill="1" applyBorder="1" applyAlignment="1">
      <alignment vertical="center"/>
    </xf>
    <xf numFmtId="0" fontId="8" fillId="2" borderId="0" xfId="0" applyFont="1" applyFill="1" applyAlignment="1">
      <alignment vertical="center"/>
    </xf>
    <xf numFmtId="0" fontId="9" fillId="2" borderId="0" xfId="0" applyFont="1" applyFill="1" applyAlignment="1">
      <alignment vertical="center"/>
    </xf>
    <xf numFmtId="0" fontId="9" fillId="2" borderId="0" xfId="3" applyFont="1" applyFill="1" applyAlignment="1">
      <alignment horizontal="center" vertical="center"/>
    </xf>
    <xf numFmtId="0" fontId="11" fillId="2" borderId="0" xfId="0" applyFont="1" applyFill="1" applyAlignment="1">
      <alignment vertical="center"/>
    </xf>
    <xf numFmtId="0" fontId="9" fillId="2" borderId="5" xfId="0" applyFont="1" applyFill="1" applyBorder="1" applyAlignment="1">
      <alignment vertical="center"/>
    </xf>
    <xf numFmtId="176" fontId="9" fillId="4" borderId="11" xfId="0" applyNumberFormat="1" applyFont="1" applyFill="1" applyBorder="1" applyAlignment="1" applyProtection="1">
      <alignment vertical="center"/>
      <protection locked="0"/>
    </xf>
    <xf numFmtId="0" fontId="14" fillId="2" borderId="0" xfId="0" applyFont="1" applyFill="1"/>
    <xf numFmtId="0" fontId="14" fillId="2" borderId="0" xfId="0" applyFont="1" applyFill="1" applyAlignment="1">
      <alignment horizontal="right"/>
    </xf>
    <xf numFmtId="0" fontId="14" fillId="2" borderId="0" xfId="3" applyFont="1" applyFill="1"/>
    <xf numFmtId="0" fontId="14" fillId="2" borderId="0" xfId="3" applyFont="1" applyFill="1" applyAlignment="1">
      <alignment vertical="center"/>
    </xf>
    <xf numFmtId="0" fontId="9" fillId="2" borderId="21" xfId="3" applyFont="1" applyFill="1" applyBorder="1" applyAlignment="1">
      <alignment horizontal="center" vertical="center"/>
    </xf>
    <xf numFmtId="176" fontId="13" fillId="4" borderId="22" xfId="3" applyNumberFormat="1" applyFont="1" applyFill="1" applyBorder="1" applyAlignment="1">
      <alignment horizontal="center" vertical="center"/>
    </xf>
    <xf numFmtId="0" fontId="17" fillId="2" borderId="0" xfId="0" applyFont="1" applyFill="1" applyAlignment="1">
      <alignment vertical="center"/>
    </xf>
    <xf numFmtId="0" fontId="18" fillId="2" borderId="12" xfId="0" applyFont="1" applyFill="1" applyBorder="1"/>
    <xf numFmtId="0" fontId="9" fillId="2" borderId="27" xfId="3" applyFont="1" applyFill="1" applyBorder="1" applyAlignment="1">
      <alignment horizontal="center" vertical="center"/>
    </xf>
    <xf numFmtId="176" fontId="13" fillId="4" borderId="28" xfId="3" applyNumberFormat="1" applyFont="1" applyFill="1" applyBorder="1" applyAlignment="1">
      <alignment horizontal="center" vertical="center"/>
    </xf>
    <xf numFmtId="49" fontId="16" fillId="2" borderId="19" xfId="0" applyNumberFormat="1" applyFont="1" applyFill="1" applyBorder="1" applyAlignment="1">
      <alignment horizontal="center" vertical="center"/>
    </xf>
    <xf numFmtId="177" fontId="13" fillId="4" borderId="29" xfId="0" applyNumberFormat="1" applyFont="1" applyFill="1" applyBorder="1" applyAlignment="1" applyProtection="1">
      <alignment vertical="center"/>
      <protection locked="0"/>
    </xf>
    <xf numFmtId="177" fontId="13" fillId="4" borderId="30" xfId="0" applyNumberFormat="1" applyFont="1" applyFill="1" applyBorder="1" applyAlignment="1" applyProtection="1">
      <alignment vertical="center"/>
      <protection locked="0"/>
    </xf>
    <xf numFmtId="177" fontId="13" fillId="4" borderId="31" xfId="0" applyNumberFormat="1" applyFont="1" applyFill="1" applyBorder="1" applyAlignment="1" applyProtection="1">
      <alignment vertical="center"/>
      <protection locked="0"/>
    </xf>
    <xf numFmtId="177" fontId="13" fillId="2" borderId="15" xfId="0" applyNumberFormat="1" applyFont="1" applyFill="1" applyBorder="1" applyAlignment="1">
      <alignment vertical="center"/>
    </xf>
    <xf numFmtId="177" fontId="13" fillId="4" borderId="32" xfId="0" applyNumberFormat="1" applyFont="1" applyFill="1" applyBorder="1" applyAlignment="1" applyProtection="1">
      <alignment vertical="center"/>
      <protection locked="0"/>
    </xf>
    <xf numFmtId="0" fontId="9" fillId="2" borderId="33" xfId="3" applyFont="1" applyFill="1" applyBorder="1" applyAlignment="1">
      <alignment horizontal="center" vertical="center"/>
    </xf>
    <xf numFmtId="176" fontId="13" fillId="4" borderId="34" xfId="3" applyNumberFormat="1" applyFont="1" applyFill="1" applyBorder="1" applyAlignment="1">
      <alignment horizontal="center" vertical="center"/>
    </xf>
    <xf numFmtId="177" fontId="13" fillId="4" borderId="35" xfId="0" applyNumberFormat="1" applyFont="1" applyFill="1" applyBorder="1" applyAlignment="1" applyProtection="1">
      <alignment vertical="center"/>
      <protection locked="0"/>
    </xf>
    <xf numFmtId="177" fontId="13" fillId="4" borderId="19" xfId="0" applyNumberFormat="1" applyFont="1" applyFill="1" applyBorder="1" applyAlignment="1" applyProtection="1">
      <alignment vertical="center"/>
      <protection locked="0"/>
    </xf>
    <xf numFmtId="177" fontId="13" fillId="4" borderId="36" xfId="0" applyNumberFormat="1" applyFont="1" applyFill="1" applyBorder="1" applyAlignment="1" applyProtection="1">
      <alignment vertical="center"/>
      <protection locked="0"/>
    </xf>
    <xf numFmtId="177" fontId="13" fillId="2" borderId="0" xfId="0" applyNumberFormat="1" applyFont="1" applyFill="1" applyAlignment="1">
      <alignment vertical="center"/>
    </xf>
    <xf numFmtId="177" fontId="13" fillId="4" borderId="37" xfId="0" applyNumberFormat="1" applyFont="1" applyFill="1" applyBorder="1" applyAlignment="1" applyProtection="1">
      <alignment vertical="center"/>
      <protection locked="0"/>
    </xf>
    <xf numFmtId="0" fontId="9" fillId="2" borderId="21" xfId="0" applyFont="1" applyFill="1" applyBorder="1" applyAlignment="1">
      <alignment horizontal="center" vertical="center"/>
    </xf>
    <xf numFmtId="176" fontId="13" fillId="4" borderId="22" xfId="0" applyNumberFormat="1" applyFont="1" applyFill="1" applyBorder="1" applyAlignment="1">
      <alignment horizontal="center" vertical="center"/>
    </xf>
    <xf numFmtId="0" fontId="9" fillId="2" borderId="27" xfId="0" applyFont="1" applyFill="1" applyBorder="1" applyAlignment="1">
      <alignment horizontal="center" vertical="center"/>
    </xf>
    <xf numFmtId="176" fontId="13" fillId="4" borderId="28" xfId="0" applyNumberFormat="1" applyFont="1" applyFill="1" applyBorder="1" applyAlignment="1">
      <alignment horizontal="center" vertical="center"/>
    </xf>
    <xf numFmtId="49" fontId="16" fillId="2" borderId="39" xfId="0" applyNumberFormat="1" applyFont="1" applyFill="1" applyBorder="1" applyAlignment="1">
      <alignment horizontal="center" vertical="center"/>
    </xf>
    <xf numFmtId="177" fontId="13" fillId="4" borderId="40" xfId="0" applyNumberFormat="1" applyFont="1" applyFill="1" applyBorder="1" applyAlignment="1" applyProtection="1">
      <alignment vertical="center"/>
      <protection locked="0"/>
    </xf>
    <xf numFmtId="177" fontId="13" fillId="4" borderId="39" xfId="0" applyNumberFormat="1" applyFont="1" applyFill="1" applyBorder="1" applyAlignment="1" applyProtection="1">
      <alignment vertical="center"/>
      <protection locked="0"/>
    </xf>
    <xf numFmtId="177" fontId="13" fillId="4" borderId="41" xfId="0" applyNumberFormat="1" applyFont="1" applyFill="1" applyBorder="1" applyAlignment="1" applyProtection="1">
      <alignment vertical="center"/>
      <protection locked="0"/>
    </xf>
    <xf numFmtId="177" fontId="13" fillId="2" borderId="42" xfId="0" applyNumberFormat="1" applyFont="1" applyFill="1" applyBorder="1" applyAlignment="1">
      <alignment vertical="center"/>
    </xf>
    <xf numFmtId="177" fontId="13" fillId="4" borderId="43" xfId="0" applyNumberFormat="1" applyFont="1" applyFill="1" applyBorder="1" applyAlignment="1" applyProtection="1">
      <alignment vertical="center"/>
      <protection locked="0"/>
    </xf>
    <xf numFmtId="0" fontId="9" fillId="2" borderId="45" xfId="3" applyFont="1" applyFill="1" applyBorder="1" applyAlignment="1">
      <alignment horizontal="center" vertical="center"/>
    </xf>
    <xf numFmtId="176" fontId="13" fillId="4" borderId="46" xfId="3" applyNumberFormat="1" applyFont="1" applyFill="1" applyBorder="1" applyAlignment="1">
      <alignment horizontal="center" vertical="center"/>
    </xf>
    <xf numFmtId="0" fontId="16" fillId="2" borderId="0" xfId="0" applyFont="1" applyFill="1"/>
    <xf numFmtId="0" fontId="20" fillId="2" borderId="0" xfId="0" applyFont="1" applyFill="1"/>
    <xf numFmtId="0" fontId="21" fillId="2" borderId="12" xfId="0" applyFont="1" applyFill="1" applyBorder="1"/>
    <xf numFmtId="0" fontId="14" fillId="2" borderId="0" xfId="0" applyFont="1" applyFill="1" applyAlignment="1">
      <alignment vertical="center"/>
    </xf>
    <xf numFmtId="0" fontId="14" fillId="2" borderId="12" xfId="0" applyFont="1" applyFill="1" applyBorder="1"/>
    <xf numFmtId="0" fontId="22" fillId="4" borderId="11" xfId="0" applyFont="1" applyFill="1" applyBorder="1" applyAlignment="1" applyProtection="1">
      <alignment horizontal="center" vertical="center"/>
      <protection locked="0"/>
    </xf>
    <xf numFmtId="0" fontId="9" fillId="2" borderId="18" xfId="0" applyFont="1" applyFill="1" applyBorder="1" applyAlignment="1">
      <alignment vertical="center"/>
    </xf>
    <xf numFmtId="0" fontId="23" fillId="4" borderId="47" xfId="0" applyFont="1" applyFill="1" applyBorder="1" applyAlignment="1">
      <alignment vertical="center"/>
    </xf>
    <xf numFmtId="0" fontId="13" fillId="2" borderId="47" xfId="0" applyFont="1" applyFill="1" applyBorder="1" applyAlignment="1">
      <alignment vertical="center"/>
    </xf>
    <xf numFmtId="0" fontId="23" fillId="2" borderId="47" xfId="0" applyFont="1" applyFill="1" applyBorder="1" applyAlignment="1">
      <alignment horizontal="center" vertical="center"/>
    </xf>
    <xf numFmtId="0" fontId="8" fillId="2" borderId="0" xfId="0" applyFont="1" applyFill="1"/>
    <xf numFmtId="49" fontId="16" fillId="2" borderId="25" xfId="0" applyNumberFormat="1" applyFont="1" applyFill="1" applyBorder="1" applyAlignment="1">
      <alignment horizontal="center" vertical="center"/>
    </xf>
    <xf numFmtId="177" fontId="13" fillId="4" borderId="54" xfId="0" applyNumberFormat="1" applyFont="1" applyFill="1" applyBorder="1" applyAlignment="1" applyProtection="1">
      <alignment vertical="center"/>
      <protection locked="0"/>
    </xf>
    <xf numFmtId="177" fontId="13" fillId="4" borderId="55" xfId="0" applyNumberFormat="1" applyFont="1" applyFill="1" applyBorder="1" applyAlignment="1" applyProtection="1">
      <alignment vertical="center"/>
      <protection locked="0"/>
    </xf>
    <xf numFmtId="177" fontId="13" fillId="4" borderId="56" xfId="0" applyNumberFormat="1" applyFont="1" applyFill="1" applyBorder="1" applyAlignment="1" applyProtection="1">
      <alignment vertical="center"/>
      <protection locked="0"/>
    </xf>
    <xf numFmtId="177" fontId="13" fillId="4" borderId="57" xfId="0" applyNumberFormat="1" applyFont="1" applyFill="1" applyBorder="1" applyAlignment="1" applyProtection="1">
      <alignment vertical="center"/>
      <protection locked="0"/>
    </xf>
    <xf numFmtId="0" fontId="23" fillId="2" borderId="6" xfId="0" applyFont="1" applyFill="1" applyBorder="1" applyAlignment="1">
      <alignment vertical="center"/>
    </xf>
    <xf numFmtId="0" fontId="23" fillId="2" borderId="61" xfId="0" applyFont="1" applyFill="1" applyBorder="1" applyAlignment="1">
      <alignment vertical="center"/>
    </xf>
    <xf numFmtId="177" fontId="13" fillId="2" borderId="23" xfId="0" applyNumberFormat="1" applyFont="1" applyFill="1" applyBorder="1" applyAlignment="1">
      <alignment vertical="center"/>
    </xf>
    <xf numFmtId="177" fontId="13" fillId="2" borderId="25" xfId="0" applyNumberFormat="1" applyFont="1" applyFill="1" applyBorder="1" applyAlignment="1">
      <alignment vertical="center"/>
    </xf>
    <xf numFmtId="177" fontId="13" fillId="2" borderId="24" xfId="0" applyNumberFormat="1" applyFont="1" applyFill="1" applyBorder="1" applyAlignment="1">
      <alignment vertical="center"/>
    </xf>
    <xf numFmtId="177" fontId="13" fillId="2" borderId="47" xfId="0" applyNumberFormat="1" applyFont="1" applyFill="1" applyBorder="1" applyAlignment="1">
      <alignment vertical="center"/>
    </xf>
    <xf numFmtId="38" fontId="14" fillId="4" borderId="0" xfId="1" applyFont="1" applyFill="1" applyAlignment="1" applyProtection="1">
      <alignment vertical="center"/>
    </xf>
    <xf numFmtId="38" fontId="14" fillId="7" borderId="47" xfId="1" applyFont="1" applyFill="1" applyBorder="1" applyAlignment="1" applyProtection="1">
      <alignment horizontal="center" vertical="center"/>
    </xf>
    <xf numFmtId="58" fontId="25" fillId="4" borderId="0" xfId="4" applyNumberFormat="1" applyFont="1" applyFill="1" applyAlignment="1">
      <alignment horizontal="centerContinuous" vertical="center"/>
    </xf>
    <xf numFmtId="38" fontId="14" fillId="4" borderId="65" xfId="1" applyFont="1" applyFill="1" applyBorder="1" applyAlignment="1" applyProtection="1">
      <alignment vertical="center"/>
    </xf>
    <xf numFmtId="38" fontId="14" fillId="4" borderId="66" xfId="1" applyFont="1" applyFill="1" applyBorder="1" applyAlignment="1" applyProtection="1">
      <alignment vertical="center"/>
    </xf>
    <xf numFmtId="38" fontId="14" fillId="4" borderId="67" xfId="1" applyFont="1" applyFill="1" applyBorder="1" applyAlignment="1" applyProtection="1">
      <alignment vertical="center"/>
    </xf>
    <xf numFmtId="38" fontId="14" fillId="4" borderId="0" xfId="1" applyFont="1" applyFill="1" applyBorder="1" applyAlignment="1" applyProtection="1">
      <alignment vertical="center"/>
    </xf>
    <xf numFmtId="38" fontId="14" fillId="4" borderId="0" xfId="1" applyFont="1" applyFill="1" applyBorder="1" applyAlignment="1" applyProtection="1">
      <alignment horizontal="right" vertical="center"/>
    </xf>
    <xf numFmtId="38" fontId="25" fillId="4" borderId="0" xfId="1" applyFont="1" applyFill="1" applyBorder="1" applyAlignment="1" applyProtection="1">
      <alignment horizontal="right" vertical="center"/>
    </xf>
    <xf numFmtId="178" fontId="14" fillId="4" borderId="76" xfId="1" applyNumberFormat="1" applyFont="1" applyFill="1" applyBorder="1" applyAlignment="1" applyProtection="1">
      <alignment horizontal="right" vertical="center"/>
    </xf>
    <xf numFmtId="179" fontId="14" fillId="4" borderId="80" xfId="1" applyNumberFormat="1" applyFont="1" applyFill="1" applyBorder="1" applyAlignment="1" applyProtection="1">
      <alignment horizontal="right" vertical="center"/>
    </xf>
    <xf numFmtId="38" fontId="25" fillId="4" borderId="0" xfId="1" applyFont="1" applyFill="1" applyBorder="1" applyAlignment="1" applyProtection="1">
      <alignment vertical="center"/>
    </xf>
    <xf numFmtId="38" fontId="25" fillId="4" borderId="0" xfId="1" applyFont="1" applyFill="1" applyBorder="1" applyAlignment="1" applyProtection="1">
      <alignment horizontal="center" vertical="center"/>
    </xf>
    <xf numFmtId="38" fontId="5" fillId="4" borderId="0" xfId="1" applyFont="1" applyFill="1" applyAlignment="1" applyProtection="1">
      <alignment vertical="center"/>
    </xf>
    <xf numFmtId="38" fontId="25" fillId="0" borderId="47" xfId="1" applyFont="1" applyBorder="1" applyAlignment="1" applyProtection="1">
      <alignment horizontal="center" vertical="center"/>
    </xf>
    <xf numFmtId="38" fontId="25" fillId="0" borderId="47" xfId="1" applyFont="1" applyFill="1" applyBorder="1" applyAlignment="1" applyProtection="1">
      <alignment horizontal="center" vertical="center"/>
    </xf>
    <xf numFmtId="38" fontId="25" fillId="7" borderId="47" xfId="1" applyFont="1" applyFill="1" applyBorder="1" applyAlignment="1" applyProtection="1">
      <alignment vertical="center"/>
    </xf>
    <xf numFmtId="180" fontId="25" fillId="7" borderId="47" xfId="1" applyNumberFormat="1" applyFont="1" applyFill="1" applyBorder="1" applyAlignment="1" applyProtection="1">
      <alignment vertical="center"/>
    </xf>
    <xf numFmtId="38" fontId="25" fillId="8" borderId="47" xfId="1" applyFont="1" applyFill="1" applyBorder="1" applyAlignment="1" applyProtection="1">
      <alignment vertical="center"/>
    </xf>
    <xf numFmtId="180" fontId="25" fillId="8" borderId="47" xfId="1" applyNumberFormat="1" applyFont="1" applyFill="1" applyBorder="1" applyAlignment="1" applyProtection="1">
      <alignment vertical="center"/>
    </xf>
    <xf numFmtId="38" fontId="14" fillId="4" borderId="0" xfId="1" applyFont="1" applyFill="1" applyAlignment="1" applyProtection="1">
      <alignment horizontal="right" vertical="center"/>
    </xf>
    <xf numFmtId="38" fontId="25" fillId="9" borderId="47" xfId="1" applyFont="1" applyFill="1" applyBorder="1" applyAlignment="1" applyProtection="1">
      <alignment vertical="center"/>
    </xf>
    <xf numFmtId="180" fontId="25" fillId="9" borderId="47" xfId="1" applyNumberFormat="1" applyFont="1" applyFill="1" applyBorder="1" applyAlignment="1" applyProtection="1">
      <alignment vertical="center"/>
    </xf>
    <xf numFmtId="38" fontId="25" fillId="10" borderId="47" xfId="1" applyFont="1" applyFill="1" applyBorder="1" applyAlignment="1" applyProtection="1">
      <alignment vertical="center"/>
    </xf>
    <xf numFmtId="38" fontId="25" fillId="11" borderId="47" xfId="1" applyFont="1" applyFill="1" applyBorder="1" applyAlignment="1" applyProtection="1">
      <alignment vertical="center"/>
    </xf>
    <xf numFmtId="38" fontId="14" fillId="4" borderId="0" xfId="1" applyFont="1" applyFill="1" applyAlignment="1" applyProtection="1">
      <alignment vertical="top"/>
    </xf>
    <xf numFmtId="38" fontId="25" fillId="4" borderId="0" xfId="1" applyFont="1" applyFill="1" applyBorder="1" applyAlignment="1" applyProtection="1">
      <alignment horizontal="center" vertical="top"/>
    </xf>
    <xf numFmtId="181" fontId="14" fillId="4" borderId="0" xfId="5" applyNumberFormat="1" applyFont="1" applyFill="1" applyAlignment="1">
      <alignment vertical="center"/>
    </xf>
    <xf numFmtId="49" fontId="5" fillId="4" borderId="0" xfId="6" applyNumberFormat="1" applyFont="1" applyFill="1" applyAlignment="1">
      <alignment vertical="center"/>
    </xf>
    <xf numFmtId="181" fontId="25" fillId="4" borderId="0" xfId="5" applyNumberFormat="1" applyFont="1" applyFill="1" applyAlignment="1">
      <alignment vertical="center"/>
    </xf>
    <xf numFmtId="0" fontId="14" fillId="4" borderId="0" xfId="0" applyFont="1" applyFill="1" applyAlignment="1">
      <alignment horizontal="right" vertical="center"/>
    </xf>
    <xf numFmtId="181" fontId="27" fillId="4" borderId="82" xfId="5" applyNumberFormat="1" applyFont="1" applyFill="1" applyBorder="1" applyAlignment="1">
      <alignment vertical="top"/>
    </xf>
    <xf numFmtId="181" fontId="25" fillId="4" borderId="83" xfId="5" applyNumberFormat="1" applyFont="1" applyFill="1" applyBorder="1" applyAlignment="1">
      <alignment vertical="center"/>
    </xf>
    <xf numFmtId="181" fontId="25" fillId="8" borderId="83" xfId="5" applyNumberFormat="1" applyFont="1" applyFill="1" applyBorder="1" applyAlignment="1">
      <alignment vertical="center"/>
    </xf>
    <xf numFmtId="181" fontId="14" fillId="8" borderId="83" xfId="5" applyNumberFormat="1" applyFont="1" applyFill="1" applyBorder="1" applyAlignment="1">
      <alignment vertical="center"/>
    </xf>
    <xf numFmtId="181" fontId="27" fillId="4" borderId="84" xfId="5" applyNumberFormat="1" applyFont="1" applyFill="1" applyBorder="1" applyAlignment="1">
      <alignment vertical="center"/>
    </xf>
    <xf numFmtId="181" fontId="14" fillId="4" borderId="85" xfId="5" applyNumberFormat="1" applyFont="1" applyFill="1" applyBorder="1" applyAlignment="1">
      <alignment vertical="center"/>
    </xf>
    <xf numFmtId="181" fontId="14" fillId="12" borderId="85" xfId="5" applyNumberFormat="1" applyFont="1" applyFill="1" applyBorder="1" applyAlignment="1">
      <alignment vertical="center"/>
    </xf>
    <xf numFmtId="181" fontId="14" fillId="12" borderId="86" xfId="5" applyNumberFormat="1" applyFont="1" applyFill="1" applyBorder="1" applyAlignment="1">
      <alignment vertical="center"/>
    </xf>
    <xf numFmtId="181" fontId="25" fillId="4" borderId="0" xfId="5" applyNumberFormat="1" applyFont="1" applyFill="1" applyAlignment="1">
      <alignment horizontal="right" vertical="center"/>
    </xf>
    <xf numFmtId="181" fontId="25" fillId="8" borderId="87" xfId="5" applyNumberFormat="1" applyFont="1" applyFill="1" applyBorder="1" applyAlignment="1">
      <alignment vertical="center"/>
    </xf>
    <xf numFmtId="181" fontId="25" fillId="8" borderId="0" xfId="5" applyNumberFormat="1" applyFont="1" applyFill="1" applyAlignment="1">
      <alignment vertical="center"/>
    </xf>
    <xf numFmtId="181" fontId="14" fillId="8" borderId="0" xfId="5" applyNumberFormat="1" applyFont="1" applyFill="1" applyAlignment="1">
      <alignment vertical="center"/>
    </xf>
    <xf numFmtId="181" fontId="14" fillId="12" borderId="88" xfId="5" applyNumberFormat="1" applyFont="1" applyFill="1" applyBorder="1" applyAlignment="1">
      <alignment vertical="center"/>
    </xf>
    <xf numFmtId="181" fontId="14" fillId="12" borderId="0" xfId="5" applyNumberFormat="1" applyFont="1" applyFill="1" applyAlignment="1">
      <alignment vertical="center"/>
    </xf>
    <xf numFmtId="181" fontId="14" fillId="12" borderId="89" xfId="5" applyNumberFormat="1" applyFont="1" applyFill="1" applyBorder="1" applyAlignment="1">
      <alignment vertical="center"/>
    </xf>
    <xf numFmtId="181" fontId="25" fillId="8" borderId="90" xfId="5" applyNumberFormat="1" applyFont="1" applyFill="1" applyBorder="1" applyAlignment="1">
      <alignment vertical="center"/>
    </xf>
    <xf numFmtId="181" fontId="25" fillId="8" borderId="91" xfId="5" applyNumberFormat="1" applyFont="1" applyFill="1" applyBorder="1" applyAlignment="1">
      <alignment vertical="center"/>
    </xf>
    <xf numFmtId="181" fontId="14" fillId="8" borderId="91" xfId="5" applyNumberFormat="1" applyFont="1" applyFill="1" applyBorder="1" applyAlignment="1">
      <alignment vertical="center"/>
    </xf>
    <xf numFmtId="181" fontId="14" fillId="12" borderId="92" xfId="5" applyNumberFormat="1" applyFont="1" applyFill="1" applyBorder="1" applyAlignment="1">
      <alignment vertical="center"/>
    </xf>
    <xf numFmtId="181" fontId="14" fillId="12" borderId="93" xfId="5" applyNumberFormat="1" applyFont="1" applyFill="1" applyBorder="1" applyAlignment="1">
      <alignment vertical="center"/>
    </xf>
    <xf numFmtId="181" fontId="14" fillId="12" borderId="94" xfId="5" applyNumberFormat="1" applyFont="1" applyFill="1" applyBorder="1" applyAlignment="1">
      <alignment vertical="center"/>
    </xf>
    <xf numFmtId="181" fontId="14" fillId="4" borderId="0" xfId="5" applyNumberFormat="1" applyFont="1" applyFill="1"/>
    <xf numFmtId="0" fontId="25" fillId="4" borderId="83" xfId="0" applyFont="1" applyFill="1" applyBorder="1" applyAlignment="1">
      <alignment horizontal="left"/>
    </xf>
    <xf numFmtId="0" fontId="5" fillId="0" borderId="83" xfId="0" applyFont="1" applyBorder="1"/>
    <xf numFmtId="181" fontId="25" fillId="4" borderId="0" xfId="5" applyNumberFormat="1" applyFont="1" applyFill="1" applyAlignment="1">
      <alignment horizontal="right"/>
    </xf>
    <xf numFmtId="181" fontId="25" fillId="4" borderId="0" xfId="5" applyNumberFormat="1" applyFont="1" applyFill="1" applyAlignment="1">
      <alignment horizontal="left"/>
    </xf>
    <xf numFmtId="0" fontId="5" fillId="4" borderId="83" xfId="0" applyFont="1" applyFill="1" applyBorder="1" applyAlignment="1">
      <alignment wrapText="1"/>
    </xf>
    <xf numFmtId="181" fontId="14" fillId="4" borderId="0" xfId="5" applyNumberFormat="1" applyFont="1" applyFill="1" applyAlignment="1">
      <alignment vertical="top"/>
    </xf>
    <xf numFmtId="181" fontId="25" fillId="4" borderId="0" xfId="5" applyNumberFormat="1" applyFont="1" applyFill="1" applyAlignment="1">
      <alignment vertical="top"/>
    </xf>
    <xf numFmtId="181" fontId="25" fillId="4" borderId="0" xfId="5" applyNumberFormat="1" applyFont="1" applyFill="1" applyAlignment="1">
      <alignment horizontal="right" vertical="top"/>
    </xf>
    <xf numFmtId="0" fontId="5" fillId="4" borderId="95" xfId="0" applyFont="1" applyFill="1" applyBorder="1" applyAlignment="1">
      <alignment vertical="top" wrapText="1"/>
    </xf>
    <xf numFmtId="0" fontId="25" fillId="4" borderId="95" xfId="0" applyFont="1" applyFill="1" applyBorder="1" applyAlignment="1">
      <alignment horizontal="right" vertical="top"/>
    </xf>
    <xf numFmtId="181" fontId="25" fillId="4" borderId="0" xfId="5" applyNumberFormat="1" applyFont="1" applyFill="1" applyAlignment="1">
      <alignment horizontal="center" vertical="top"/>
    </xf>
    <xf numFmtId="181" fontId="27" fillId="4" borderId="96" xfId="5" applyNumberFormat="1" applyFont="1" applyFill="1" applyBorder="1" applyAlignment="1">
      <alignment vertical="top"/>
    </xf>
    <xf numFmtId="181" fontId="25" fillId="4" borderId="97" xfId="5" applyNumberFormat="1" applyFont="1" applyFill="1" applyBorder="1" applyAlignment="1">
      <alignment vertical="center"/>
    </xf>
    <xf numFmtId="181" fontId="25" fillId="13" borderId="97" xfId="5" applyNumberFormat="1" applyFont="1" applyFill="1" applyBorder="1" applyAlignment="1">
      <alignment vertical="center"/>
    </xf>
    <xf numFmtId="181" fontId="14" fillId="13" borderId="97" xfId="5" applyNumberFormat="1" applyFont="1" applyFill="1" applyBorder="1" applyAlignment="1">
      <alignment vertical="center"/>
    </xf>
    <xf numFmtId="181" fontId="14" fillId="13" borderId="98" xfId="5" applyNumberFormat="1" applyFont="1" applyFill="1" applyBorder="1" applyAlignment="1">
      <alignment vertical="center"/>
    </xf>
    <xf numFmtId="181" fontId="25" fillId="13" borderId="99" xfId="5" applyNumberFormat="1" applyFont="1" applyFill="1" applyBorder="1" applyAlignment="1">
      <alignment vertical="center"/>
    </xf>
    <xf numFmtId="181" fontId="11" fillId="4" borderId="15" xfId="5" applyNumberFormat="1" applyFont="1" applyFill="1" applyBorder="1" applyAlignment="1">
      <alignment horizontal="right" vertical="center"/>
    </xf>
    <xf numFmtId="182" fontId="28" fillId="4" borderId="15" xfId="5" applyNumberFormat="1" applyFont="1" applyFill="1" applyBorder="1" applyAlignment="1">
      <alignment horizontal="left" vertical="center"/>
    </xf>
    <xf numFmtId="181" fontId="25" fillId="4" borderId="17" xfId="5" applyNumberFormat="1" applyFont="1" applyFill="1" applyBorder="1" applyAlignment="1">
      <alignment horizontal="center" vertical="center"/>
    </xf>
    <xf numFmtId="181" fontId="14" fillId="13" borderId="100" xfId="5" applyNumberFormat="1" applyFont="1" applyFill="1" applyBorder="1" applyAlignment="1">
      <alignment vertical="center"/>
    </xf>
    <xf numFmtId="181" fontId="11" fillId="4" borderId="0" xfId="5" applyNumberFormat="1" applyFont="1" applyFill="1" applyAlignment="1">
      <alignment horizontal="right" vertical="center"/>
    </xf>
    <xf numFmtId="181" fontId="25" fillId="4" borderId="0" xfId="5" applyNumberFormat="1" applyFont="1" applyFill="1" applyAlignment="1">
      <alignment horizontal="left" vertical="center"/>
    </xf>
    <xf numFmtId="0" fontId="5" fillId="4" borderId="0" xfId="0" applyFont="1" applyFill="1" applyAlignment="1">
      <alignment horizontal="left" vertical="center"/>
    </xf>
    <xf numFmtId="183" fontId="25" fillId="4" borderId="0" xfId="5" applyNumberFormat="1" applyFont="1" applyFill="1" applyAlignment="1">
      <alignment horizontal="center" vertical="center"/>
    </xf>
    <xf numFmtId="181" fontId="25" fillId="13" borderId="101" xfId="5" applyNumberFormat="1" applyFont="1" applyFill="1" applyBorder="1" applyAlignment="1">
      <alignment vertical="center"/>
    </xf>
    <xf numFmtId="181" fontId="25" fillId="13" borderId="95" xfId="5" applyNumberFormat="1" applyFont="1" applyFill="1" applyBorder="1" applyAlignment="1">
      <alignment vertical="center"/>
    </xf>
    <xf numFmtId="184" fontId="28" fillId="13" borderId="95" xfId="5" applyNumberFormat="1" applyFont="1" applyFill="1" applyBorder="1" applyAlignment="1">
      <alignment horizontal="center" vertical="center"/>
    </xf>
    <xf numFmtId="181" fontId="14" fillId="13" borderId="102" xfId="5" applyNumberFormat="1" applyFont="1" applyFill="1" applyBorder="1" applyAlignment="1">
      <alignment vertical="center"/>
    </xf>
    <xf numFmtId="181" fontId="25" fillId="13" borderId="96" xfId="5" applyNumberFormat="1" applyFont="1" applyFill="1" applyBorder="1" applyAlignment="1">
      <alignment vertical="center"/>
    </xf>
    <xf numFmtId="181" fontId="14" fillId="4" borderId="97" xfId="5" applyNumberFormat="1" applyFont="1" applyFill="1" applyBorder="1" applyAlignment="1">
      <alignment vertical="center"/>
    </xf>
    <xf numFmtId="181" fontId="29" fillId="4" borderId="0" xfId="5" applyNumberFormat="1" applyFont="1" applyFill="1" applyAlignment="1">
      <alignment vertical="center"/>
    </xf>
    <xf numFmtId="181" fontId="14" fillId="4" borderId="0" xfId="5" applyNumberFormat="1" applyFont="1" applyFill="1" applyAlignment="1">
      <alignment horizontal="right" vertical="center"/>
    </xf>
    <xf numFmtId="181" fontId="14" fillId="4" borderId="0" xfId="5" applyNumberFormat="1" applyFont="1" applyFill="1" applyAlignment="1">
      <alignment horizontal="left" vertical="center"/>
    </xf>
    <xf numFmtId="181" fontId="14" fillId="4" borderId="0" xfId="5" applyNumberFormat="1" applyFont="1" applyFill="1" applyAlignment="1">
      <alignment horizontal="center" vertical="center"/>
    </xf>
    <xf numFmtId="0" fontId="14" fillId="4" borderId="17" xfId="0" applyFont="1" applyFill="1" applyBorder="1" applyAlignment="1">
      <alignment horizontal="center" vertical="center"/>
    </xf>
    <xf numFmtId="0" fontId="5" fillId="13" borderId="103" xfId="0" applyFont="1" applyFill="1" applyBorder="1"/>
    <xf numFmtId="181" fontId="25" fillId="13" borderId="100" xfId="5" applyNumberFormat="1" applyFont="1" applyFill="1" applyBorder="1" applyAlignment="1">
      <alignment vertical="center"/>
    </xf>
    <xf numFmtId="0" fontId="5" fillId="4" borderId="17" xfId="0" applyFont="1" applyFill="1" applyBorder="1" applyAlignment="1">
      <alignment horizontal="center" vertical="center"/>
    </xf>
    <xf numFmtId="0" fontId="28" fillId="13" borderId="103" xfId="0" applyFont="1" applyFill="1" applyBorder="1" applyAlignment="1">
      <alignment vertical="center"/>
    </xf>
    <xf numFmtId="181" fontId="14" fillId="13" borderId="95" xfId="5" applyNumberFormat="1" applyFont="1" applyFill="1" applyBorder="1" applyAlignment="1">
      <alignment vertical="center"/>
    </xf>
    <xf numFmtId="181" fontId="14" fillId="4" borderId="0" xfId="5" applyNumberFormat="1" applyFont="1" applyFill="1" applyAlignment="1">
      <alignment horizontal="right"/>
    </xf>
    <xf numFmtId="181" fontId="25" fillId="4" borderId="0" xfId="5" applyNumberFormat="1" applyFont="1" applyFill="1" applyAlignment="1">
      <alignment vertical="center" wrapText="1"/>
    </xf>
    <xf numFmtId="0" fontId="5" fillId="4" borderId="0" xfId="0" applyFont="1" applyFill="1"/>
    <xf numFmtId="0" fontId="5" fillId="4" borderId="108" xfId="0" applyFont="1" applyFill="1" applyBorder="1"/>
    <xf numFmtId="181" fontId="5" fillId="4" borderId="0" xfId="5" applyNumberFormat="1" applyFont="1" applyFill="1" applyAlignment="1">
      <alignment horizontal="center" vertical="center"/>
    </xf>
    <xf numFmtId="181" fontId="5" fillId="4" borderId="0" xfId="5" applyNumberFormat="1" applyFont="1" applyFill="1" applyAlignment="1">
      <alignment horizontal="right" vertical="center"/>
    </xf>
    <xf numFmtId="181" fontId="27" fillId="4" borderId="109" xfId="5" applyNumberFormat="1" applyFont="1" applyFill="1" applyBorder="1" applyAlignment="1">
      <alignment vertical="top"/>
    </xf>
    <xf numFmtId="181" fontId="25" fillId="4" borderId="110" xfId="5" applyNumberFormat="1" applyFont="1" applyFill="1" applyBorder="1" applyAlignment="1">
      <alignment vertical="center"/>
    </xf>
    <xf numFmtId="181" fontId="25" fillId="10" borderId="110" xfId="5" applyNumberFormat="1" applyFont="1" applyFill="1" applyBorder="1" applyAlignment="1">
      <alignment vertical="center"/>
    </xf>
    <xf numFmtId="181" fontId="14" fillId="10" borderId="110" xfId="5" applyNumberFormat="1" applyFont="1" applyFill="1" applyBorder="1" applyAlignment="1">
      <alignment vertical="center"/>
    </xf>
    <xf numFmtId="181" fontId="14" fillId="10" borderId="111" xfId="5" applyNumberFormat="1" applyFont="1" applyFill="1" applyBorder="1" applyAlignment="1">
      <alignment vertical="center"/>
    </xf>
    <xf numFmtId="181" fontId="25" fillId="4" borderId="0" xfId="5" applyNumberFormat="1" applyFont="1" applyFill="1" applyAlignment="1">
      <alignment horizontal="center" vertical="center" wrapText="1"/>
    </xf>
    <xf numFmtId="181" fontId="25" fillId="10" borderId="112" xfId="5" applyNumberFormat="1" applyFont="1" applyFill="1" applyBorder="1" applyAlignment="1">
      <alignment vertical="center"/>
    </xf>
    <xf numFmtId="181" fontId="25" fillId="10" borderId="113" xfId="5" applyNumberFormat="1" applyFont="1" applyFill="1" applyBorder="1" applyAlignment="1">
      <alignment vertical="center"/>
    </xf>
    <xf numFmtId="184" fontId="25" fillId="4" borderId="0" xfId="5" applyNumberFormat="1" applyFont="1" applyFill="1" applyAlignment="1">
      <alignment horizontal="center" vertical="center"/>
    </xf>
    <xf numFmtId="0" fontId="28" fillId="4" borderId="0" xfId="0" applyFont="1" applyFill="1"/>
    <xf numFmtId="181" fontId="14" fillId="10" borderId="113" xfId="5" applyNumberFormat="1" applyFont="1" applyFill="1" applyBorder="1" applyAlignment="1">
      <alignment vertical="center"/>
    </xf>
    <xf numFmtId="181" fontId="25" fillId="4" borderId="0" xfId="5" applyNumberFormat="1" applyFont="1" applyFill="1"/>
    <xf numFmtId="181" fontId="14" fillId="4" borderId="0" xfId="5" applyNumberFormat="1" applyFont="1" applyFill="1" applyAlignment="1">
      <alignment horizontal="center"/>
    </xf>
    <xf numFmtId="181" fontId="14" fillId="4" borderId="0" xfId="5" applyNumberFormat="1" applyFont="1" applyFill="1" applyAlignment="1">
      <alignment horizontal="center" vertical="top"/>
    </xf>
    <xf numFmtId="181" fontId="14" fillId="4" borderId="0" xfId="5" applyNumberFormat="1" applyFont="1" applyFill="1" applyAlignment="1">
      <alignment horizontal="right" vertical="top"/>
    </xf>
    <xf numFmtId="181" fontId="25" fillId="10" borderId="117" xfId="5" applyNumberFormat="1" applyFont="1" applyFill="1" applyBorder="1" applyAlignment="1">
      <alignment vertical="center"/>
    </xf>
    <xf numFmtId="181" fontId="25" fillId="10" borderId="108" xfId="5" applyNumberFormat="1" applyFont="1" applyFill="1" applyBorder="1" applyAlignment="1">
      <alignment vertical="center"/>
    </xf>
    <xf numFmtId="181" fontId="14" fillId="10" borderId="108" xfId="5" applyNumberFormat="1" applyFont="1" applyFill="1" applyBorder="1" applyAlignment="1">
      <alignment vertical="center"/>
    </xf>
    <xf numFmtId="181" fontId="14" fillId="10" borderId="118" xfId="5" applyNumberFormat="1" applyFont="1" applyFill="1" applyBorder="1" applyAlignment="1">
      <alignment vertical="center"/>
    </xf>
    <xf numFmtId="181" fontId="27" fillId="4" borderId="119" xfId="5" applyNumberFormat="1" applyFont="1" applyFill="1" applyBorder="1" applyAlignment="1">
      <alignment vertical="top"/>
    </xf>
    <xf numFmtId="181" fontId="25" fillId="4" borderId="120" xfId="5" applyNumberFormat="1" applyFont="1" applyFill="1" applyBorder="1" applyAlignment="1">
      <alignment vertical="center"/>
    </xf>
    <xf numFmtId="181" fontId="25" fillId="2" borderId="120" xfId="5" applyNumberFormat="1" applyFont="1" applyFill="1" applyBorder="1" applyAlignment="1">
      <alignment vertical="center"/>
    </xf>
    <xf numFmtId="181" fontId="14" fillId="2" borderId="120" xfId="5" applyNumberFormat="1" applyFont="1" applyFill="1" applyBorder="1" applyAlignment="1">
      <alignment vertical="center"/>
    </xf>
    <xf numFmtId="181" fontId="14" fillId="2" borderId="121" xfId="5" applyNumberFormat="1" applyFont="1" applyFill="1" applyBorder="1" applyAlignment="1">
      <alignment vertical="center"/>
    </xf>
    <xf numFmtId="181" fontId="25" fillId="2" borderId="122" xfId="5" applyNumberFormat="1" applyFont="1" applyFill="1" applyBorder="1" applyAlignment="1">
      <alignment vertical="center"/>
    </xf>
    <xf numFmtId="181" fontId="25" fillId="2" borderId="123" xfId="5" applyNumberFormat="1" applyFont="1" applyFill="1" applyBorder="1" applyAlignment="1">
      <alignment horizontal="center" vertical="center"/>
    </xf>
    <xf numFmtId="181" fontId="25" fillId="2" borderId="123" xfId="5" applyNumberFormat="1" applyFont="1" applyFill="1" applyBorder="1" applyAlignment="1">
      <alignment vertical="center"/>
    </xf>
    <xf numFmtId="181" fontId="25" fillId="0" borderId="0" xfId="5" applyNumberFormat="1" applyFont="1" applyAlignment="1">
      <alignment vertical="center"/>
    </xf>
    <xf numFmtId="181" fontId="14" fillId="2" borderId="123" xfId="5" applyNumberFormat="1" applyFont="1" applyFill="1" applyBorder="1" applyAlignment="1">
      <alignment vertical="center"/>
    </xf>
    <xf numFmtId="181" fontId="14" fillId="4" borderId="0" xfId="5" applyNumberFormat="1" applyFont="1" applyFill="1" applyAlignment="1">
      <alignment horizontal="left" vertical="top"/>
    </xf>
    <xf numFmtId="181" fontId="27" fillId="4" borderId="126" xfId="5" applyNumberFormat="1" applyFont="1" applyFill="1" applyBorder="1" applyAlignment="1">
      <alignment vertical="top"/>
    </xf>
    <xf numFmtId="181" fontId="14" fillId="4" borderId="127" xfId="5" applyNumberFormat="1" applyFont="1" applyFill="1" applyBorder="1" applyAlignment="1">
      <alignment vertical="center"/>
    </xf>
    <xf numFmtId="181" fontId="14" fillId="14" borderId="127" xfId="5" applyNumberFormat="1" applyFont="1" applyFill="1" applyBorder="1" applyAlignment="1">
      <alignment vertical="center"/>
    </xf>
    <xf numFmtId="181" fontId="25" fillId="14" borderId="127" xfId="5" applyNumberFormat="1" applyFont="1" applyFill="1" applyBorder="1" applyAlignment="1">
      <alignment vertical="center"/>
    </xf>
    <xf numFmtId="181" fontId="14" fillId="14" borderId="128" xfId="5" applyNumberFormat="1" applyFont="1" applyFill="1" applyBorder="1" applyAlignment="1">
      <alignment vertical="center"/>
    </xf>
    <xf numFmtId="181" fontId="14" fillId="14" borderId="129" xfId="5" applyNumberFormat="1" applyFont="1" applyFill="1" applyBorder="1" applyAlignment="1">
      <alignment vertical="center"/>
    </xf>
    <xf numFmtId="181" fontId="14" fillId="14" borderId="0" xfId="5" applyNumberFormat="1" applyFont="1" applyFill="1" applyAlignment="1">
      <alignment vertical="center"/>
    </xf>
    <xf numFmtId="182" fontId="14" fillId="14" borderId="0" xfId="5" applyNumberFormat="1" applyFont="1" applyFill="1" applyAlignment="1">
      <alignment vertical="center"/>
    </xf>
    <xf numFmtId="181" fontId="14" fillId="14" borderId="130" xfId="5" applyNumberFormat="1" applyFont="1" applyFill="1" applyBorder="1" applyAlignment="1">
      <alignment vertical="center"/>
    </xf>
    <xf numFmtId="181" fontId="25" fillId="4" borderId="0" xfId="5" applyNumberFormat="1" applyFont="1" applyFill="1" applyAlignment="1">
      <alignment horizontal="center" vertical="center" textRotation="255" wrapText="1"/>
    </xf>
    <xf numFmtId="182" fontId="14" fillId="4" borderId="0" xfId="5" applyNumberFormat="1" applyFont="1" applyFill="1" applyAlignment="1">
      <alignment vertical="center"/>
    </xf>
    <xf numFmtId="181" fontId="25" fillId="2" borderId="131" xfId="5" applyNumberFormat="1" applyFont="1" applyFill="1" applyBorder="1" applyAlignment="1">
      <alignment vertical="center"/>
    </xf>
    <xf numFmtId="181" fontId="25" fillId="2" borderId="132" xfId="5" applyNumberFormat="1" applyFont="1" applyFill="1" applyBorder="1" applyAlignment="1">
      <alignment vertical="center"/>
    </xf>
    <xf numFmtId="181" fontId="14" fillId="2" borderId="132" xfId="5" applyNumberFormat="1" applyFont="1" applyFill="1" applyBorder="1" applyAlignment="1">
      <alignment vertical="center"/>
    </xf>
    <xf numFmtId="181" fontId="14" fillId="2" borderId="133" xfId="5" applyNumberFormat="1" applyFont="1" applyFill="1" applyBorder="1" applyAlignment="1">
      <alignment vertical="center"/>
    </xf>
    <xf numFmtId="181" fontId="14" fillId="14" borderId="134" xfId="5" applyNumberFormat="1" applyFont="1" applyFill="1" applyBorder="1" applyAlignment="1">
      <alignment vertical="center"/>
    </xf>
    <xf numFmtId="181" fontId="14" fillId="14" borderId="135" xfId="5" applyNumberFormat="1" applyFont="1" applyFill="1" applyBorder="1" applyAlignment="1">
      <alignment vertical="center"/>
    </xf>
    <xf numFmtId="181" fontId="14" fillId="14" borderId="136" xfId="5" applyNumberFormat="1" applyFont="1" applyFill="1" applyBorder="1" applyAlignment="1">
      <alignment vertical="center"/>
    </xf>
    <xf numFmtId="0" fontId="14" fillId="0" borderId="0" xfId="0" applyFont="1" applyAlignment="1">
      <alignment vertical="center"/>
    </xf>
    <xf numFmtId="0" fontId="14" fillId="7" borderId="137" xfId="0" applyFont="1" applyFill="1" applyBorder="1" applyAlignment="1">
      <alignment horizontal="centerContinuous" vertical="center"/>
    </xf>
    <xf numFmtId="0" fontId="14" fillId="7" borderId="138" xfId="0" applyFont="1" applyFill="1" applyBorder="1" applyAlignment="1">
      <alignment horizontal="centerContinuous" vertical="center"/>
    </xf>
    <xf numFmtId="0" fontId="14" fillId="7" borderId="139" xfId="0" applyFont="1" applyFill="1" applyBorder="1" applyAlignment="1">
      <alignment horizontal="centerContinuous" vertical="center"/>
    </xf>
    <xf numFmtId="0" fontId="11" fillId="0" borderId="0" xfId="0" applyFont="1" applyAlignment="1">
      <alignment horizontal="center" vertical="center"/>
    </xf>
    <xf numFmtId="0" fontId="14" fillId="8" borderId="137" xfId="0" applyFont="1" applyFill="1" applyBorder="1" applyAlignment="1">
      <alignment horizontal="centerContinuous" vertical="center"/>
    </xf>
    <xf numFmtId="0" fontId="14" fillId="8" borderId="138" xfId="0" applyFont="1" applyFill="1" applyBorder="1" applyAlignment="1">
      <alignment horizontal="centerContinuous" vertical="center"/>
    </xf>
    <xf numFmtId="0" fontId="14" fillId="8" borderId="139" xfId="0" applyFont="1" applyFill="1" applyBorder="1" applyAlignment="1">
      <alignment horizontal="centerContinuous" vertical="center"/>
    </xf>
    <xf numFmtId="0" fontId="14" fillId="15" borderId="140" xfId="0" applyFont="1" applyFill="1" applyBorder="1" applyAlignment="1">
      <alignment horizontal="center" vertical="center"/>
    </xf>
    <xf numFmtId="0" fontId="15" fillId="16" borderId="141" xfId="0" applyFont="1" applyFill="1" applyBorder="1" applyAlignment="1">
      <alignment horizontal="center" vertical="center"/>
    </xf>
    <xf numFmtId="0" fontId="15" fillId="0" borderId="0" xfId="0" applyFont="1" applyAlignment="1">
      <alignment horizontal="center" vertical="center"/>
    </xf>
    <xf numFmtId="0" fontId="14" fillId="17" borderId="137" xfId="0" applyFont="1" applyFill="1" applyBorder="1" applyAlignment="1">
      <alignment horizontal="centerContinuous" vertical="center"/>
    </xf>
    <xf numFmtId="0" fontId="14" fillId="17" borderId="138" xfId="0" applyFont="1" applyFill="1" applyBorder="1" applyAlignment="1">
      <alignment horizontal="centerContinuous" vertical="center"/>
    </xf>
    <xf numFmtId="0" fontId="14" fillId="17" borderId="139" xfId="0" applyFont="1" applyFill="1" applyBorder="1" applyAlignment="1">
      <alignment horizontal="centerContinuous" vertical="center"/>
    </xf>
    <xf numFmtId="0" fontId="15" fillId="10" borderId="141" xfId="0" applyFont="1" applyFill="1" applyBorder="1" applyAlignment="1">
      <alignment horizontal="center" vertical="center" wrapText="1"/>
    </xf>
    <xf numFmtId="0" fontId="31" fillId="0" borderId="0" xfId="0" applyFont="1"/>
    <xf numFmtId="0" fontId="14" fillId="0" borderId="0" xfId="0" applyFont="1"/>
    <xf numFmtId="0" fontId="32" fillId="0" borderId="0" xfId="0" applyFont="1" applyAlignment="1">
      <alignment vertical="center"/>
    </xf>
    <xf numFmtId="0" fontId="14" fillId="0" borderId="18" xfId="0" applyFont="1" applyBorder="1" applyAlignment="1">
      <alignment vertical="center"/>
    </xf>
    <xf numFmtId="0" fontId="14" fillId="9" borderId="47" xfId="0" applyFont="1" applyFill="1" applyBorder="1" applyAlignment="1">
      <alignment horizontal="center" vertical="center"/>
    </xf>
    <xf numFmtId="0" fontId="14" fillId="12" borderId="47" xfId="0" applyFont="1" applyFill="1" applyBorder="1" applyAlignment="1">
      <alignment horizontal="center" vertical="center"/>
    </xf>
    <xf numFmtId="0" fontId="14" fillId="10" borderId="47" xfId="0" applyFont="1" applyFill="1" applyBorder="1" applyAlignment="1">
      <alignment horizontal="center" vertical="center"/>
    </xf>
    <xf numFmtId="0" fontId="14" fillId="10" borderId="47" xfId="0" applyFont="1" applyFill="1" applyBorder="1" applyAlignment="1">
      <alignment horizontal="center" vertical="center" wrapText="1"/>
    </xf>
    <xf numFmtId="0" fontId="14" fillId="4" borderId="0" xfId="0" applyFont="1" applyFill="1" applyAlignment="1">
      <alignment horizontal="right"/>
    </xf>
    <xf numFmtId="0" fontId="14" fillId="0" borderId="142" xfId="0" applyFont="1" applyBorder="1"/>
    <xf numFmtId="0" fontId="33" fillId="0" borderId="0" xfId="0" applyFont="1" applyAlignment="1">
      <alignment horizontal="center"/>
    </xf>
    <xf numFmtId="0" fontId="14" fillId="0" borderId="0" xfId="0" applyFont="1" applyAlignment="1">
      <alignment horizontal="right"/>
    </xf>
    <xf numFmtId="0" fontId="14" fillId="7" borderId="16" xfId="0" applyFont="1" applyFill="1" applyBorder="1" applyAlignment="1">
      <alignment horizontal="center"/>
    </xf>
    <xf numFmtId="0" fontId="14" fillId="12" borderId="16" xfId="0" applyFont="1" applyFill="1" applyBorder="1" applyAlignment="1">
      <alignment horizontal="center"/>
    </xf>
    <xf numFmtId="0" fontId="14" fillId="8" borderId="16" xfId="0" applyFont="1" applyFill="1" applyBorder="1" applyAlignment="1">
      <alignment horizontal="center"/>
    </xf>
    <xf numFmtId="0" fontId="14" fillId="15" borderId="16" xfId="0" applyFont="1" applyFill="1" applyBorder="1" applyAlignment="1">
      <alignment horizontal="center"/>
    </xf>
    <xf numFmtId="0" fontId="15" fillId="16" borderId="143" xfId="0" applyFont="1" applyFill="1" applyBorder="1" applyAlignment="1">
      <alignment horizontal="center"/>
    </xf>
    <xf numFmtId="0" fontId="14" fillId="17" borderId="16" xfId="0" applyFont="1" applyFill="1" applyBorder="1" applyAlignment="1">
      <alignment horizontal="center"/>
    </xf>
    <xf numFmtId="0" fontId="15" fillId="10" borderId="143" xfId="0" applyFont="1" applyFill="1" applyBorder="1" applyAlignment="1">
      <alignment horizontal="center"/>
    </xf>
    <xf numFmtId="0" fontId="14" fillId="10" borderId="143" xfId="0" applyFont="1" applyFill="1" applyBorder="1" applyAlignment="1">
      <alignment horizontal="center"/>
    </xf>
    <xf numFmtId="0" fontId="11" fillId="0" borderId="17" xfId="0" applyFont="1" applyBorder="1" applyAlignment="1">
      <alignment horizontal="centerContinuous"/>
    </xf>
    <xf numFmtId="0" fontId="14" fillId="7" borderId="19" xfId="0" applyFont="1" applyFill="1" applyBorder="1" applyAlignment="1">
      <alignment horizontal="center"/>
    </xf>
    <xf numFmtId="0" fontId="11" fillId="0" borderId="0" xfId="0" applyFont="1" applyAlignment="1">
      <alignment horizontal="center"/>
    </xf>
    <xf numFmtId="0" fontId="14" fillId="12" borderId="19" xfId="0" applyFont="1" applyFill="1" applyBorder="1" applyAlignment="1">
      <alignment horizontal="center"/>
    </xf>
    <xf numFmtId="0" fontId="14" fillId="8" borderId="19" xfId="0" applyFont="1" applyFill="1" applyBorder="1" applyAlignment="1">
      <alignment horizontal="center"/>
    </xf>
    <xf numFmtId="0" fontId="15" fillId="0" borderId="0" xfId="0" applyFont="1" applyAlignment="1">
      <alignment horizontal="center"/>
    </xf>
    <xf numFmtId="0" fontId="14" fillId="15" borderId="19" xfId="0" applyFont="1" applyFill="1" applyBorder="1" applyAlignment="1">
      <alignment horizontal="center"/>
    </xf>
    <xf numFmtId="0" fontId="15" fillId="0" borderId="0" xfId="0" applyFont="1"/>
    <xf numFmtId="0" fontId="15" fillId="16" borderId="144" xfId="0" applyFont="1" applyFill="1" applyBorder="1" applyAlignment="1">
      <alignment horizontal="center"/>
    </xf>
    <xf numFmtId="0" fontId="14" fillId="17" borderId="19" xfId="0" applyFont="1" applyFill="1" applyBorder="1" applyAlignment="1">
      <alignment horizontal="center"/>
    </xf>
    <xf numFmtId="0" fontId="15" fillId="10" borderId="144" xfId="0" applyFont="1" applyFill="1" applyBorder="1" applyAlignment="1">
      <alignment horizontal="center"/>
    </xf>
    <xf numFmtId="0" fontId="25" fillId="10" borderId="144" xfId="0" applyFont="1" applyFill="1" applyBorder="1" applyAlignment="1">
      <alignment horizontal="center"/>
    </xf>
    <xf numFmtId="0" fontId="29" fillId="10" borderId="144" xfId="0" applyFont="1" applyFill="1" applyBorder="1" applyAlignment="1">
      <alignment horizontal="center"/>
    </xf>
    <xf numFmtId="0" fontId="14" fillId="7" borderId="25" xfId="0" applyFont="1" applyFill="1" applyBorder="1" applyAlignment="1">
      <alignment horizontal="center"/>
    </xf>
    <xf numFmtId="0" fontId="14" fillId="12" borderId="25" xfId="0" applyFont="1" applyFill="1" applyBorder="1" applyAlignment="1">
      <alignment horizontal="center"/>
    </xf>
    <xf numFmtId="0" fontId="25" fillId="7" borderId="25" xfId="0" applyFont="1" applyFill="1" applyBorder="1" applyAlignment="1">
      <alignment horizontal="center"/>
    </xf>
    <xf numFmtId="0" fontId="14" fillId="8" borderId="25" xfId="0" applyFont="1" applyFill="1" applyBorder="1" applyAlignment="1">
      <alignment horizontal="center"/>
    </xf>
    <xf numFmtId="0" fontId="14" fillId="15" borderId="25" xfId="0" applyFont="1" applyFill="1" applyBorder="1" applyAlignment="1">
      <alignment horizontal="center"/>
    </xf>
    <xf numFmtId="0" fontId="15" fillId="16" borderId="145" xfId="0" applyFont="1" applyFill="1" applyBorder="1" applyAlignment="1">
      <alignment horizontal="center"/>
    </xf>
    <xf numFmtId="0" fontId="14" fillId="17" borderId="25" xfId="0" applyFont="1" applyFill="1" applyBorder="1" applyAlignment="1">
      <alignment horizontal="center"/>
    </xf>
    <xf numFmtId="0" fontId="15" fillId="10" borderId="145" xfId="0" applyFont="1" applyFill="1" applyBorder="1" applyAlignment="1">
      <alignment horizontal="center"/>
    </xf>
    <xf numFmtId="0" fontId="14" fillId="10" borderId="145" xfId="0" applyFont="1" applyFill="1" applyBorder="1" applyAlignment="1">
      <alignment horizontal="center"/>
    </xf>
    <xf numFmtId="49" fontId="14" fillId="0" borderId="19" xfId="0" applyNumberFormat="1" applyFont="1" applyBorder="1" applyAlignment="1">
      <alignment horizontal="center" vertical="center"/>
    </xf>
    <xf numFmtId="49" fontId="14" fillId="0" borderId="39" xfId="0" applyNumberFormat="1" applyFont="1" applyBorder="1" applyAlignment="1">
      <alignment horizontal="center" vertical="center"/>
    </xf>
    <xf numFmtId="182" fontId="11" fillId="0" borderId="0" xfId="0" applyNumberFormat="1" applyFont="1" applyAlignment="1">
      <alignment horizontal="center"/>
    </xf>
    <xf numFmtId="185" fontId="11" fillId="0" borderId="0" xfId="0" applyNumberFormat="1" applyFont="1" applyAlignment="1">
      <alignment horizontal="center"/>
    </xf>
    <xf numFmtId="49" fontId="14" fillId="0" borderId="25" xfId="0" applyNumberFormat="1" applyFont="1" applyBorder="1" applyAlignment="1">
      <alignment horizontal="center" vertical="center"/>
    </xf>
    <xf numFmtId="0" fontId="14" fillId="0" borderId="6" xfId="0" applyFont="1" applyBorder="1"/>
    <xf numFmtId="0" fontId="14" fillId="0" borderId="61" xfId="0" applyFont="1" applyBorder="1"/>
    <xf numFmtId="0" fontId="34" fillId="0" borderId="0" xfId="0" applyFont="1"/>
    <xf numFmtId="182" fontId="34" fillId="0" borderId="16" xfId="0" applyNumberFormat="1" applyFont="1" applyBorder="1"/>
    <xf numFmtId="182" fontId="34" fillId="0" borderId="0" xfId="0" applyNumberFormat="1" applyFont="1"/>
    <xf numFmtId="185" fontId="34" fillId="0" borderId="16" xfId="0" applyNumberFormat="1" applyFont="1" applyBorder="1"/>
    <xf numFmtId="185" fontId="34" fillId="0" borderId="0" xfId="0" applyNumberFormat="1" applyFont="1"/>
    <xf numFmtId="182" fontId="34" fillId="0" borderId="143" xfId="0" applyNumberFormat="1" applyFont="1" applyBorder="1"/>
    <xf numFmtId="182" fontId="34" fillId="0" borderId="19" xfId="0" applyNumberFormat="1" applyFont="1" applyBorder="1"/>
    <xf numFmtId="185" fontId="34" fillId="0" borderId="19" xfId="0" applyNumberFormat="1" applyFont="1" applyBorder="1"/>
    <xf numFmtId="182" fontId="34" fillId="0" borderId="144" xfId="0" applyNumberFormat="1" applyFont="1" applyBorder="1"/>
    <xf numFmtId="182" fontId="34" fillId="0" borderId="39" xfId="0" applyNumberFormat="1" applyFont="1" applyBorder="1"/>
    <xf numFmtId="185" fontId="34" fillId="0" borderId="39" xfId="0" applyNumberFormat="1" applyFont="1" applyBorder="1"/>
    <xf numFmtId="182" fontId="34" fillId="0" borderId="146" xfId="0" applyNumberFormat="1" applyFont="1" applyBorder="1"/>
    <xf numFmtId="185" fontId="34" fillId="18" borderId="19" xfId="0" applyNumberFormat="1" applyFont="1" applyFill="1" applyBorder="1"/>
    <xf numFmtId="182" fontId="34" fillId="18" borderId="19" xfId="0" applyNumberFormat="1" applyFont="1" applyFill="1" applyBorder="1"/>
    <xf numFmtId="182" fontId="34" fillId="0" borderId="25" xfId="0" applyNumberFormat="1" applyFont="1" applyBorder="1"/>
    <xf numFmtId="185" fontId="34" fillId="0" borderId="25" xfId="0" applyNumberFormat="1" applyFont="1" applyBorder="1"/>
    <xf numFmtId="182" fontId="34" fillId="0" borderId="145" xfId="0" applyNumberFormat="1" applyFont="1" applyBorder="1"/>
    <xf numFmtId="182" fontId="34" fillId="0" borderId="148" xfId="0" applyNumberFormat="1" applyFont="1" applyBorder="1"/>
    <xf numFmtId="0" fontId="15" fillId="5" borderId="141" xfId="0" applyFont="1" applyFill="1" applyBorder="1" applyAlignment="1">
      <alignment horizontal="center" vertical="center"/>
    </xf>
    <xf numFmtId="187" fontId="14" fillId="0" borderId="0" xfId="0" applyNumberFormat="1" applyFont="1"/>
    <xf numFmtId="0" fontId="37" fillId="0" borderId="0" xfId="0" applyFont="1" applyAlignment="1">
      <alignment vertical="center"/>
    </xf>
    <xf numFmtId="0" fontId="25" fillId="11" borderId="47" xfId="0" applyFont="1" applyFill="1" applyBorder="1" applyAlignment="1">
      <alignment horizontal="center" vertical="center"/>
    </xf>
    <xf numFmtId="187" fontId="14" fillId="0" borderId="0" xfId="0" applyNumberFormat="1" applyFont="1" applyAlignment="1">
      <alignment vertical="center"/>
    </xf>
    <xf numFmtId="187" fontId="25" fillId="19" borderId="47" xfId="0" applyNumberFormat="1" applyFont="1" applyFill="1" applyBorder="1" applyAlignment="1">
      <alignment horizontal="center" vertical="center" wrapText="1"/>
    </xf>
    <xf numFmtId="0" fontId="30" fillId="12" borderId="47" xfId="0" applyFont="1" applyFill="1" applyBorder="1" applyAlignment="1">
      <alignment horizontal="center" vertical="center"/>
    </xf>
    <xf numFmtId="0" fontId="14" fillId="5" borderId="47" xfId="0" applyFont="1" applyFill="1" applyBorder="1" applyAlignment="1">
      <alignment horizontal="center" vertical="center"/>
    </xf>
    <xf numFmtId="0" fontId="14" fillId="16" borderId="16" xfId="0" applyFont="1" applyFill="1" applyBorder="1" applyAlignment="1">
      <alignment horizontal="center"/>
    </xf>
    <xf numFmtId="0" fontId="14" fillId="10" borderId="16" xfId="0" applyFont="1" applyFill="1" applyBorder="1" applyAlignment="1">
      <alignment horizontal="center"/>
    </xf>
    <xf numFmtId="0" fontId="14" fillId="11" borderId="16" xfId="0" applyFont="1" applyFill="1" applyBorder="1" applyAlignment="1">
      <alignment horizontal="center"/>
    </xf>
    <xf numFmtId="187" fontId="15" fillId="19" borderId="143" xfId="0" applyNumberFormat="1" applyFont="1" applyFill="1" applyBorder="1" applyAlignment="1">
      <alignment horizontal="center"/>
    </xf>
    <xf numFmtId="0" fontId="15" fillId="5" borderId="143" xfId="0" applyFont="1" applyFill="1" applyBorder="1" applyAlignment="1">
      <alignment horizontal="center"/>
    </xf>
    <xf numFmtId="0" fontId="14" fillId="16" borderId="19" xfId="0" applyFont="1" applyFill="1" applyBorder="1" applyAlignment="1">
      <alignment horizontal="center"/>
    </xf>
    <xf numFmtId="0" fontId="14" fillId="10" borderId="19" xfId="0" applyFont="1" applyFill="1" applyBorder="1" applyAlignment="1">
      <alignment horizontal="center"/>
    </xf>
    <xf numFmtId="0" fontId="14" fillId="0" borderId="0" xfId="0" applyFont="1" applyAlignment="1">
      <alignment horizontal="center"/>
    </xf>
    <xf numFmtId="0" fontId="14" fillId="11" borderId="19" xfId="0" applyFont="1" applyFill="1" applyBorder="1" applyAlignment="1">
      <alignment horizontal="center"/>
    </xf>
    <xf numFmtId="187" fontId="15" fillId="19" borderId="144" xfId="0" applyNumberFormat="1" applyFont="1" applyFill="1" applyBorder="1" applyAlignment="1">
      <alignment horizontal="center"/>
    </xf>
    <xf numFmtId="0" fontId="15" fillId="5" borderId="144" xfId="0" applyFont="1" applyFill="1" applyBorder="1" applyAlignment="1">
      <alignment horizontal="center"/>
    </xf>
    <xf numFmtId="0" fontId="14" fillId="16" borderId="25" xfId="0" applyFont="1" applyFill="1" applyBorder="1" applyAlignment="1">
      <alignment horizontal="center"/>
    </xf>
    <xf numFmtId="0" fontId="14" fillId="10" borderId="25" xfId="0" applyFont="1" applyFill="1" applyBorder="1" applyAlignment="1">
      <alignment horizontal="center"/>
    </xf>
    <xf numFmtId="0" fontId="14" fillId="0" borderId="25" xfId="0" applyFont="1" applyBorder="1" applyAlignment="1">
      <alignment horizontal="center"/>
    </xf>
    <xf numFmtId="0" fontId="14" fillId="11" borderId="25" xfId="0" applyFont="1" applyFill="1" applyBorder="1" applyAlignment="1">
      <alignment horizontal="center"/>
    </xf>
    <xf numFmtId="187" fontId="15" fillId="19" borderId="145" xfId="0" applyNumberFormat="1" applyFont="1" applyFill="1" applyBorder="1" applyAlignment="1">
      <alignment horizontal="center"/>
    </xf>
    <xf numFmtId="0" fontId="25" fillId="17" borderId="25" xfId="0" applyFont="1" applyFill="1" applyBorder="1" applyAlignment="1">
      <alignment horizontal="center"/>
    </xf>
    <xf numFmtId="0" fontId="15" fillId="5" borderId="145" xfId="0" applyFont="1" applyFill="1" applyBorder="1" applyAlignment="1">
      <alignment horizontal="center"/>
    </xf>
    <xf numFmtId="187" fontId="34" fillId="0" borderId="19" xfId="0" applyNumberFormat="1" applyFont="1" applyBorder="1"/>
    <xf numFmtId="187" fontId="34" fillId="0" borderId="0" xfId="0" applyNumberFormat="1" applyFont="1"/>
    <xf numFmtId="187" fontId="34" fillId="0" borderId="143" xfId="0" applyNumberFormat="1" applyFont="1" applyBorder="1"/>
    <xf numFmtId="187" fontId="34" fillId="0" borderId="16" xfId="0" applyNumberFormat="1" applyFont="1" applyBorder="1"/>
    <xf numFmtId="187" fontId="34" fillId="0" borderId="144" xfId="0" applyNumberFormat="1" applyFont="1" applyBorder="1"/>
    <xf numFmtId="187" fontId="34" fillId="0" borderId="39" xfId="0" applyNumberFormat="1" applyFont="1" applyBorder="1"/>
    <xf numFmtId="187" fontId="34" fillId="0" borderId="146" xfId="0" applyNumberFormat="1" applyFont="1" applyBorder="1"/>
    <xf numFmtId="187" fontId="34" fillId="0" borderId="25" xfId="0" applyNumberFormat="1" applyFont="1" applyBorder="1"/>
    <xf numFmtId="187" fontId="34" fillId="0" borderId="47" xfId="0" applyNumberFormat="1" applyFont="1" applyBorder="1"/>
    <xf numFmtId="187" fontId="34" fillId="0" borderId="148" xfId="0" applyNumberFormat="1" applyFont="1" applyBorder="1"/>
    <xf numFmtId="0" fontId="15" fillId="6" borderId="141" xfId="0" applyFont="1" applyFill="1" applyBorder="1" applyAlignment="1">
      <alignment horizontal="center" vertical="center"/>
    </xf>
    <xf numFmtId="0" fontId="38" fillId="0" borderId="0" xfId="0" applyFont="1" applyAlignment="1">
      <alignment vertical="center"/>
    </xf>
    <xf numFmtId="0" fontId="14" fillId="6" borderId="47" xfId="0" applyFont="1" applyFill="1" applyBorder="1" applyAlignment="1">
      <alignment horizontal="center" vertical="center"/>
    </xf>
    <xf numFmtId="0" fontId="14" fillId="5" borderId="16" xfId="0" applyFont="1" applyFill="1" applyBorder="1" applyAlignment="1">
      <alignment horizontal="center"/>
    </xf>
    <xf numFmtId="0" fontId="15" fillId="20" borderId="143" xfId="0" applyFont="1" applyFill="1" applyBorder="1" applyAlignment="1">
      <alignment horizontal="center"/>
    </xf>
    <xf numFmtId="0" fontId="15" fillId="6" borderId="143" xfId="0" applyFont="1" applyFill="1" applyBorder="1" applyAlignment="1">
      <alignment horizontal="center"/>
    </xf>
    <xf numFmtId="0" fontId="14" fillId="5" borderId="19" xfId="0" applyFont="1" applyFill="1" applyBorder="1" applyAlignment="1">
      <alignment horizontal="center"/>
    </xf>
    <xf numFmtId="0" fontId="15" fillId="20" borderId="144" xfId="0" applyFont="1" applyFill="1" applyBorder="1" applyAlignment="1">
      <alignment horizontal="center"/>
    </xf>
    <xf numFmtId="0" fontId="15" fillId="6" borderId="144" xfId="0" applyFont="1" applyFill="1" applyBorder="1" applyAlignment="1">
      <alignment horizontal="center"/>
    </xf>
    <xf numFmtId="0" fontId="14" fillId="5" borderId="25" xfId="0" applyFont="1" applyFill="1" applyBorder="1" applyAlignment="1">
      <alignment horizontal="center"/>
    </xf>
    <xf numFmtId="0" fontId="15" fillId="20" borderId="145" xfId="0" applyFont="1" applyFill="1" applyBorder="1" applyAlignment="1">
      <alignment horizontal="center"/>
    </xf>
    <xf numFmtId="0" fontId="15" fillId="6" borderId="145" xfId="0" applyFont="1" applyFill="1" applyBorder="1" applyAlignment="1">
      <alignment horizontal="center"/>
    </xf>
    <xf numFmtId="3" fontId="34" fillId="0" borderId="143" xfId="0" applyNumberFormat="1" applyFont="1" applyBorder="1"/>
    <xf numFmtId="3" fontId="34" fillId="0" borderId="144" xfId="0" applyNumberFormat="1" applyFont="1" applyBorder="1"/>
    <xf numFmtId="3" fontId="34" fillId="0" borderId="146" xfId="0" applyNumberFormat="1" applyFont="1" applyBorder="1"/>
    <xf numFmtId="3" fontId="34" fillId="0" borderId="145" xfId="0" applyNumberFormat="1" applyFont="1" applyBorder="1"/>
    <xf numFmtId="188" fontId="34" fillId="0" borderId="148" xfId="0" applyNumberFormat="1" applyFont="1" applyBorder="1"/>
    <xf numFmtId="3" fontId="34" fillId="0" borderId="148" xfId="0" applyNumberFormat="1" applyFont="1" applyBorder="1"/>
    <xf numFmtId="0" fontId="31" fillId="4" borderId="0" xfId="2" applyFont="1" applyFill="1"/>
    <xf numFmtId="0" fontId="5" fillId="4" borderId="0" xfId="2" applyFill="1"/>
    <xf numFmtId="0" fontId="5" fillId="4" borderId="13" xfId="2" applyFill="1" applyBorder="1"/>
    <xf numFmtId="0" fontId="5" fillId="4" borderId="14" xfId="2" applyFill="1" applyBorder="1"/>
    <xf numFmtId="0" fontId="14" fillId="4" borderId="16" xfId="2" applyFont="1" applyFill="1" applyBorder="1" applyAlignment="1">
      <alignment horizontal="center"/>
    </xf>
    <xf numFmtId="0" fontId="11" fillId="4" borderId="17" xfId="2" applyFont="1" applyFill="1" applyBorder="1" applyAlignment="1">
      <alignment horizontal="centerContinuous"/>
    </xf>
    <xf numFmtId="0" fontId="5" fillId="4" borderId="18" xfId="2" applyFill="1" applyBorder="1" applyAlignment="1">
      <alignment horizontal="centerContinuous"/>
    </xf>
    <xf numFmtId="0" fontId="14" fillId="4" borderId="19" xfId="2" applyFont="1" applyFill="1" applyBorder="1" applyAlignment="1">
      <alignment horizontal="center"/>
    </xf>
    <xf numFmtId="0" fontId="14" fillId="4" borderId="150" xfId="2" applyFont="1" applyFill="1" applyBorder="1"/>
    <xf numFmtId="0" fontId="14" fillId="4" borderId="151" xfId="2" applyFont="1" applyFill="1" applyBorder="1"/>
    <xf numFmtId="0" fontId="5" fillId="4" borderId="23" xfId="2" applyFill="1" applyBorder="1"/>
    <xf numFmtId="0" fontId="5" fillId="4" borderId="24" xfId="2" applyFill="1" applyBorder="1"/>
    <xf numFmtId="0" fontId="14" fillId="4" borderId="0" xfId="2" applyFont="1" applyFill="1"/>
    <xf numFmtId="49" fontId="14" fillId="4" borderId="19" xfId="2" applyNumberFormat="1" applyFont="1" applyFill="1" applyBorder="1" applyAlignment="1">
      <alignment horizontal="center" vertical="center"/>
    </xf>
    <xf numFmtId="189" fontId="14" fillId="0" borderId="16" xfId="2" applyNumberFormat="1" applyFont="1" applyBorder="1"/>
    <xf numFmtId="0" fontId="14" fillId="4" borderId="152" xfId="2" applyFont="1" applyFill="1" applyBorder="1" applyAlignment="1">
      <alignment horizontal="center"/>
    </xf>
    <xf numFmtId="0" fontId="14" fillId="4" borderId="153" xfId="2" applyFont="1" applyFill="1" applyBorder="1" applyAlignment="1">
      <alignment horizontal="centerContinuous"/>
    </xf>
    <xf numFmtId="0" fontId="14" fillId="4" borderId="154" xfId="2" applyFont="1" applyFill="1" applyBorder="1" applyAlignment="1">
      <alignment horizontal="centerContinuous"/>
    </xf>
    <xf numFmtId="0" fontId="14" fillId="4" borderId="155" xfId="2" applyFont="1" applyFill="1" applyBorder="1"/>
    <xf numFmtId="0" fontId="14" fillId="4" borderId="13" xfId="2" applyFont="1" applyFill="1" applyBorder="1"/>
    <xf numFmtId="0" fontId="14" fillId="4" borderId="15" xfId="2" applyFont="1" applyFill="1" applyBorder="1"/>
    <xf numFmtId="0" fontId="14" fillId="4" borderId="156" xfId="2" applyFont="1" applyFill="1" applyBorder="1"/>
    <xf numFmtId="0" fontId="14" fillId="4" borderId="157" xfId="2" applyFont="1" applyFill="1" applyBorder="1"/>
    <xf numFmtId="0" fontId="14" fillId="4" borderId="17" xfId="2" applyFont="1" applyFill="1" applyBorder="1"/>
    <xf numFmtId="0" fontId="14" fillId="4" borderId="158" xfId="2" applyFont="1" applyFill="1" applyBorder="1"/>
    <xf numFmtId="0" fontId="14" fillId="4" borderId="159" xfId="2" applyFont="1" applyFill="1" applyBorder="1"/>
    <xf numFmtId="0" fontId="14" fillId="4" borderId="23" xfId="2" applyFont="1" applyFill="1" applyBorder="1"/>
    <xf numFmtId="0" fontId="14" fillId="4" borderId="53" xfId="2" applyFont="1" applyFill="1" applyBorder="1"/>
    <xf numFmtId="0" fontId="14" fillId="4" borderId="160" xfId="2" applyFont="1" applyFill="1" applyBorder="1"/>
    <xf numFmtId="49" fontId="14" fillId="4" borderId="39" xfId="2" applyNumberFormat="1" applyFont="1" applyFill="1" applyBorder="1" applyAlignment="1">
      <alignment horizontal="center" vertical="center"/>
    </xf>
    <xf numFmtId="189" fontId="14" fillId="0" borderId="39" xfId="2" applyNumberFormat="1" applyFont="1" applyBorder="1"/>
    <xf numFmtId="0" fontId="14" fillId="4" borderId="161" xfId="2" applyFont="1" applyFill="1" applyBorder="1"/>
    <xf numFmtId="0" fontId="14" fillId="4" borderId="162" xfId="2" applyFont="1" applyFill="1" applyBorder="1"/>
    <xf numFmtId="49" fontId="14" fillId="4" borderId="25" xfId="2" applyNumberFormat="1" applyFont="1" applyFill="1" applyBorder="1" applyAlignment="1">
      <alignment horizontal="center" vertical="center"/>
    </xf>
    <xf numFmtId="189" fontId="14" fillId="0" borderId="25" xfId="2" applyNumberFormat="1" applyFont="1" applyBorder="1"/>
    <xf numFmtId="0" fontId="14" fillId="4" borderId="6" xfId="2" applyFont="1" applyFill="1" applyBorder="1"/>
    <xf numFmtId="0" fontId="14" fillId="4" borderId="61" xfId="2" applyFont="1" applyFill="1" applyBorder="1"/>
    <xf numFmtId="189" fontId="14" fillId="0" borderId="25" xfId="2" applyNumberFormat="1" applyFont="1" applyBorder="1" applyAlignment="1">
      <alignment horizontal="right"/>
    </xf>
    <xf numFmtId="0" fontId="31" fillId="0" borderId="0" xfId="8" applyFont="1"/>
    <xf numFmtId="0" fontId="5" fillId="0" borderId="0" xfId="9" applyFont="1">
      <alignment vertical="center"/>
    </xf>
    <xf numFmtId="49" fontId="5" fillId="0" borderId="0" xfId="10" applyNumberFormat="1" applyFont="1" applyAlignment="1">
      <alignment horizontal="center"/>
    </xf>
    <xf numFmtId="0" fontId="5" fillId="0" borderId="158" xfId="10" applyFont="1" applyBorder="1" applyAlignment="1">
      <alignment horizontal="center"/>
    </xf>
    <xf numFmtId="49" fontId="5" fillId="0" borderId="150" xfId="10" applyNumberFormat="1" applyFont="1" applyBorder="1" applyAlignment="1">
      <alignment horizontal="center" vertical="center" wrapText="1"/>
    </xf>
    <xf numFmtId="0" fontId="5" fillId="0" borderId="151" xfId="10" applyFont="1" applyBorder="1" applyAlignment="1">
      <alignment horizontal="distributed" vertical="center" wrapText="1"/>
    </xf>
    <xf numFmtId="49" fontId="5" fillId="0" borderId="170" xfId="10" applyNumberFormat="1" applyFont="1" applyBorder="1" applyAlignment="1">
      <alignment horizontal="center"/>
    </xf>
    <xf numFmtId="190" fontId="5" fillId="0" borderId="163" xfId="10" applyNumberFormat="1" applyFont="1" applyBorder="1"/>
    <xf numFmtId="190" fontId="5" fillId="0" borderId="164" xfId="10" applyNumberFormat="1" applyFont="1" applyBorder="1"/>
    <xf numFmtId="190" fontId="5" fillId="0" borderId="165" xfId="10" applyNumberFormat="1" applyFont="1" applyBorder="1"/>
    <xf numFmtId="190" fontId="5" fillId="0" borderId="166" xfId="10" applyNumberFormat="1" applyFont="1" applyBorder="1"/>
    <xf numFmtId="49" fontId="5" fillId="0" borderId="171" xfId="10" applyNumberFormat="1" applyFont="1" applyBorder="1" applyAlignment="1">
      <alignment horizontal="center"/>
    </xf>
    <xf numFmtId="190" fontId="5" fillId="0" borderId="172" xfId="10" applyNumberFormat="1" applyFont="1" applyBorder="1"/>
    <xf numFmtId="190" fontId="5" fillId="0" borderId="173" xfId="10" applyNumberFormat="1" applyFont="1" applyBorder="1"/>
    <xf numFmtId="190" fontId="5" fillId="0" borderId="174" xfId="10" applyNumberFormat="1" applyFont="1" applyBorder="1"/>
    <xf numFmtId="190" fontId="5" fillId="0" borderId="175" xfId="10" applyNumberFormat="1" applyFont="1" applyBorder="1"/>
    <xf numFmtId="49" fontId="5" fillId="0" borderId="176" xfId="10" applyNumberFormat="1" applyFont="1" applyBorder="1" applyAlignment="1">
      <alignment horizontal="center"/>
    </xf>
    <xf numFmtId="190" fontId="5" fillId="0" borderId="177" xfId="10" applyNumberFormat="1" applyFont="1" applyBorder="1"/>
    <xf numFmtId="190" fontId="5" fillId="0" borderId="178" xfId="10" applyNumberFormat="1" applyFont="1" applyBorder="1"/>
    <xf numFmtId="190" fontId="5" fillId="0" borderId="77" xfId="10" applyNumberFormat="1" applyFont="1" applyBorder="1"/>
    <xf numFmtId="190" fontId="5" fillId="0" borderId="179" xfId="10" applyNumberFormat="1" applyFont="1" applyBorder="1"/>
    <xf numFmtId="49" fontId="5" fillId="0" borderId="180" xfId="10" applyNumberFormat="1" applyFont="1" applyBorder="1" applyAlignment="1">
      <alignment horizontal="center"/>
    </xf>
    <xf numFmtId="190" fontId="5" fillId="0" borderId="181" xfId="10" applyNumberFormat="1" applyFont="1" applyBorder="1"/>
    <xf numFmtId="190" fontId="5" fillId="0" borderId="182" xfId="10" applyNumberFormat="1" applyFont="1" applyBorder="1"/>
    <xf numFmtId="190" fontId="5" fillId="0" borderId="73" xfId="10" applyNumberFormat="1" applyFont="1" applyBorder="1"/>
    <xf numFmtId="190" fontId="5" fillId="0" borderId="183" xfId="10" applyNumberFormat="1" applyFont="1" applyBorder="1"/>
    <xf numFmtId="49" fontId="5" fillId="0" borderId="184" xfId="10" applyNumberFormat="1" applyFont="1" applyBorder="1" applyAlignment="1">
      <alignment horizontal="center"/>
    </xf>
    <xf numFmtId="190" fontId="5" fillId="0" borderId="185" xfId="10" applyNumberFormat="1" applyFont="1" applyBorder="1"/>
    <xf numFmtId="190" fontId="5" fillId="0" borderId="19" xfId="10" applyNumberFormat="1" applyFont="1" applyBorder="1"/>
    <xf numFmtId="190" fontId="5" fillId="0" borderId="17" xfId="10" applyNumberFormat="1" applyFont="1" applyBorder="1"/>
    <xf numFmtId="49" fontId="5" fillId="0" borderId="187" xfId="10" applyNumberFormat="1" applyFont="1" applyBorder="1" applyAlignment="1">
      <alignment horizontal="center"/>
    </xf>
    <xf numFmtId="190" fontId="5" fillId="0" borderId="188" xfId="10" applyNumberFormat="1" applyFont="1" applyBorder="1"/>
    <xf numFmtId="190" fontId="5" fillId="0" borderId="189" xfId="10" applyNumberFormat="1" applyFont="1" applyBorder="1"/>
    <xf numFmtId="190" fontId="5" fillId="0" borderId="190" xfId="10" applyNumberFormat="1" applyFont="1" applyBorder="1"/>
    <xf numFmtId="49" fontId="5" fillId="0" borderId="191" xfId="10" applyNumberFormat="1" applyFont="1" applyBorder="1" applyAlignment="1">
      <alignment horizontal="center"/>
    </xf>
    <xf numFmtId="190" fontId="5" fillId="0" borderId="149" xfId="10" applyNumberFormat="1" applyFont="1" applyBorder="1"/>
    <xf numFmtId="190" fontId="5" fillId="0" borderId="192" xfId="10" applyNumberFormat="1" applyFont="1" applyBorder="1"/>
    <xf numFmtId="190" fontId="5" fillId="0" borderId="193" xfId="10" applyNumberFormat="1" applyFont="1" applyBorder="1"/>
    <xf numFmtId="49" fontId="5" fillId="0" borderId="194" xfId="10" applyNumberFormat="1" applyFont="1" applyBorder="1" applyAlignment="1">
      <alignment horizontal="center"/>
    </xf>
    <xf numFmtId="0" fontId="9" fillId="0" borderId="0" xfId="10" applyFont="1"/>
    <xf numFmtId="0" fontId="43" fillId="0" borderId="0" xfId="10" applyFont="1"/>
    <xf numFmtId="191" fontId="43" fillId="0" borderId="0" xfId="1" applyNumberFormat="1" applyFont="1" applyFill="1" applyAlignment="1"/>
    <xf numFmtId="190" fontId="5" fillId="0" borderId="167" xfId="10" applyNumberFormat="1" applyFont="1" applyBorder="1"/>
    <xf numFmtId="190" fontId="5" fillId="0" borderId="169" xfId="10" applyNumberFormat="1" applyFont="1" applyBorder="1"/>
    <xf numFmtId="190" fontId="5" fillId="0" borderId="0" xfId="10" applyNumberFormat="1" applyFont="1"/>
    <xf numFmtId="190" fontId="9" fillId="0" borderId="0" xfId="10" applyNumberFormat="1" applyFont="1"/>
    <xf numFmtId="190" fontId="5" fillId="0" borderId="201" xfId="10" applyNumberFormat="1" applyFont="1" applyBorder="1"/>
    <xf numFmtId="190" fontId="5" fillId="0" borderId="202" xfId="10" applyNumberFormat="1" applyFont="1" applyBorder="1"/>
    <xf numFmtId="0" fontId="31" fillId="0" borderId="0" xfId="10" applyFont="1"/>
    <xf numFmtId="49" fontId="25" fillId="0" borderId="0" xfId="10" applyNumberFormat="1" applyFont="1" applyAlignment="1">
      <alignment horizontal="center"/>
    </xf>
    <xf numFmtId="0" fontId="25" fillId="0" borderId="158" xfId="10" applyFont="1" applyBorder="1" applyAlignment="1">
      <alignment horizontal="center"/>
    </xf>
    <xf numFmtId="49" fontId="25" fillId="0" borderId="150" xfId="10" applyNumberFormat="1" applyFont="1" applyBorder="1" applyAlignment="1">
      <alignment horizontal="center" vertical="center" wrapText="1"/>
    </xf>
    <xf numFmtId="0" fontId="25" fillId="0" borderId="151" xfId="10" applyFont="1" applyBorder="1" applyAlignment="1">
      <alignment horizontal="distributed" vertical="center" wrapText="1"/>
    </xf>
    <xf numFmtId="190" fontId="5" fillId="0" borderId="157" xfId="10" applyNumberFormat="1" applyFont="1" applyBorder="1"/>
    <xf numFmtId="191" fontId="43" fillId="0" borderId="0" xfId="1" applyNumberFormat="1" applyFont="1" applyAlignment="1"/>
    <xf numFmtId="190" fontId="5" fillId="0" borderId="203" xfId="10" applyNumberFormat="1" applyFont="1" applyBorder="1"/>
    <xf numFmtId="0" fontId="12" fillId="3" borderId="6" xfId="3" applyFont="1" applyFill="1" applyBorder="1" applyAlignment="1">
      <alignment horizontal="center" vertical="center" wrapText="1"/>
    </xf>
    <xf numFmtId="181" fontId="25" fillId="4" borderId="17" xfId="5" applyNumberFormat="1" applyFont="1" applyFill="1" applyBorder="1" applyAlignment="1">
      <alignment horizontal="center" vertical="center" wrapText="1"/>
    </xf>
    <xf numFmtId="0" fontId="5" fillId="4" borderId="17" xfId="0" applyFont="1" applyFill="1" applyBorder="1"/>
    <xf numFmtId="0" fontId="5" fillId="0" borderId="15" xfId="0" applyFont="1" applyBorder="1"/>
    <xf numFmtId="0" fontId="5" fillId="0" borderId="0" xfId="0" applyFont="1"/>
    <xf numFmtId="182" fontId="28" fillId="0" borderId="15" xfId="5" applyNumberFormat="1" applyFont="1" applyBorder="1" applyAlignment="1">
      <alignment horizontal="left" vertical="center"/>
    </xf>
    <xf numFmtId="181" fontId="11" fillId="4" borderId="13" xfId="5" applyNumberFormat="1" applyFont="1" applyFill="1" applyBorder="1" applyAlignment="1">
      <alignment horizontal="right" vertical="center"/>
    </xf>
    <xf numFmtId="181" fontId="25" fillId="4" borderId="0" xfId="5" applyNumberFormat="1" applyFont="1" applyFill="1" applyAlignment="1">
      <alignment horizontal="center" vertical="center"/>
    </xf>
    <xf numFmtId="181" fontId="25" fillId="4" borderId="18" xfId="5" applyNumberFormat="1" applyFont="1" applyFill="1" applyBorder="1" applyAlignment="1">
      <alignment horizontal="center" vertical="center"/>
    </xf>
    <xf numFmtId="181" fontId="25" fillId="4" borderId="15" xfId="5" applyNumberFormat="1" applyFont="1" applyFill="1" applyBorder="1" applyAlignment="1">
      <alignment horizontal="center" vertical="center"/>
    </xf>
    <xf numFmtId="181" fontId="25" fillId="4" borderId="14" xfId="5" applyNumberFormat="1" applyFont="1" applyFill="1" applyBorder="1" applyAlignment="1">
      <alignment horizontal="center" vertical="center"/>
    </xf>
    <xf numFmtId="0" fontId="34" fillId="2" borderId="2" xfId="0" applyFont="1" applyFill="1" applyBorder="1"/>
    <xf numFmtId="0" fontId="34" fillId="2" borderId="3" xfId="0" applyFont="1" applyFill="1" applyBorder="1"/>
    <xf numFmtId="0" fontId="34" fillId="2" borderId="0" xfId="3" applyFont="1" applyFill="1" applyAlignment="1">
      <alignment vertical="center"/>
    </xf>
    <xf numFmtId="0" fontId="34" fillId="0" borderId="0" xfId="0" applyFont="1" applyAlignment="1">
      <alignment vertical="center"/>
    </xf>
    <xf numFmtId="0" fontId="5" fillId="0" borderId="0" xfId="0" applyFont="1" applyAlignment="1">
      <alignment vertical="center"/>
    </xf>
    <xf numFmtId="0" fontId="34" fillId="2" borderId="4" xfId="0" applyFont="1" applyFill="1" applyBorder="1"/>
    <xf numFmtId="0" fontId="34" fillId="2" borderId="0" xfId="0" applyFont="1" applyFill="1"/>
    <xf numFmtId="0" fontId="34" fillId="2" borderId="5" xfId="0" applyFont="1" applyFill="1" applyBorder="1"/>
    <xf numFmtId="0" fontId="34" fillId="2" borderId="12" xfId="0" applyFont="1" applyFill="1" applyBorder="1"/>
    <xf numFmtId="0" fontId="34" fillId="2" borderId="0" xfId="0" applyFont="1" applyFill="1" applyAlignment="1">
      <alignment vertical="center"/>
    </xf>
    <xf numFmtId="0" fontId="34" fillId="2" borderId="49" xfId="0" applyFont="1" applyFill="1" applyBorder="1"/>
    <xf numFmtId="0" fontId="34" fillId="6" borderId="62" xfId="0" applyFont="1" applyFill="1" applyBorder="1"/>
    <xf numFmtId="0" fontId="34" fillId="6" borderId="63" xfId="0" applyFont="1" applyFill="1" applyBorder="1"/>
    <xf numFmtId="0" fontId="34" fillId="6" borderId="64" xfId="0" applyFont="1" applyFill="1" applyBorder="1"/>
    <xf numFmtId="0" fontId="34" fillId="0" borderId="0" xfId="0" applyFont="1" applyAlignment="1">
      <alignment horizontal="center" vertical="center"/>
    </xf>
    <xf numFmtId="0" fontId="34" fillId="0" borderId="13" xfId="0" applyFont="1" applyBorder="1"/>
    <xf numFmtId="0" fontId="34" fillId="0" borderId="14" xfId="0" applyFont="1" applyBorder="1"/>
    <xf numFmtId="0" fontId="34" fillId="0" borderId="18" xfId="0" applyFont="1" applyBorder="1" applyAlignment="1">
      <alignment horizontal="centerContinuous"/>
    </xf>
    <xf numFmtId="0" fontId="34" fillId="0" borderId="23" xfId="0" applyFont="1" applyBorder="1"/>
    <xf numFmtId="0" fontId="34" fillId="0" borderId="24" xfId="0" applyFont="1" applyBorder="1"/>
    <xf numFmtId="190" fontId="5" fillId="0" borderId="207" xfId="10" applyNumberFormat="1" applyFont="1" applyBorder="1"/>
    <xf numFmtId="190" fontId="5" fillId="0" borderId="208" xfId="10" applyNumberFormat="1" applyFont="1" applyBorder="1"/>
    <xf numFmtId="190" fontId="5" fillId="0" borderId="209" xfId="10" applyNumberFormat="1" applyFont="1" applyBorder="1"/>
    <xf numFmtId="190" fontId="5" fillId="0" borderId="211" xfId="10" applyNumberFormat="1" applyFont="1" applyBorder="1"/>
    <xf numFmtId="190" fontId="5" fillId="0" borderId="39" xfId="10" applyNumberFormat="1" applyFont="1" applyBorder="1"/>
    <xf numFmtId="190" fontId="5" fillId="0" borderId="212" xfId="10" applyNumberFormat="1" applyFont="1" applyBorder="1"/>
    <xf numFmtId="49" fontId="5" fillId="0" borderId="215" xfId="10" applyNumberFormat="1" applyFont="1" applyBorder="1" applyAlignment="1">
      <alignment horizontal="center"/>
    </xf>
    <xf numFmtId="49" fontId="5" fillId="0" borderId="217" xfId="10" applyNumberFormat="1" applyFont="1" applyBorder="1" applyAlignment="1">
      <alignment horizontal="center"/>
    </xf>
    <xf numFmtId="190" fontId="5" fillId="0" borderId="168" xfId="10" applyNumberFormat="1" applyFont="1" applyBorder="1"/>
    <xf numFmtId="190" fontId="5" fillId="0" borderId="220" xfId="10" applyNumberFormat="1" applyFont="1" applyBorder="1"/>
    <xf numFmtId="190" fontId="5" fillId="0" borderId="170" xfId="10" applyNumberFormat="1" applyFont="1" applyBorder="1"/>
    <xf numFmtId="190" fontId="5" fillId="0" borderId="171" xfId="10" applyNumberFormat="1" applyFont="1" applyBorder="1"/>
    <xf numFmtId="190" fontId="5" fillId="0" borderId="223" xfId="10" applyNumberFormat="1" applyFont="1" applyBorder="1"/>
    <xf numFmtId="190" fontId="5" fillId="0" borderId="198" xfId="10" applyNumberFormat="1" applyFont="1" applyBorder="1"/>
    <xf numFmtId="190" fontId="5" fillId="0" borderId="224" xfId="10" applyNumberFormat="1" applyFont="1" applyBorder="1"/>
    <xf numFmtId="190" fontId="5" fillId="0" borderId="200" xfId="10" applyNumberFormat="1" applyFont="1" applyBorder="1"/>
    <xf numFmtId="190" fontId="5" fillId="0" borderId="184" xfId="10" applyNumberFormat="1" applyFont="1" applyBorder="1"/>
    <xf numFmtId="190" fontId="5" fillId="0" borderId="225" xfId="10" applyNumberFormat="1" applyFont="1" applyBorder="1"/>
    <xf numFmtId="190" fontId="5" fillId="0" borderId="180" xfId="10" applyNumberFormat="1" applyFont="1" applyBorder="1"/>
    <xf numFmtId="190" fontId="5" fillId="0" borderId="226" xfId="10" applyNumberFormat="1" applyFont="1" applyBorder="1"/>
    <xf numFmtId="190" fontId="5" fillId="0" borderId="215" xfId="10" applyNumberFormat="1" applyFont="1" applyBorder="1"/>
    <xf numFmtId="190" fontId="5" fillId="0" borderId="227" xfId="10" applyNumberFormat="1" applyFont="1" applyBorder="1"/>
    <xf numFmtId="190" fontId="5" fillId="0" borderId="176" xfId="10" applyNumberFormat="1" applyFont="1" applyBorder="1"/>
    <xf numFmtId="190" fontId="5" fillId="0" borderId="228" xfId="10" applyNumberFormat="1" applyFont="1" applyBorder="1"/>
    <xf numFmtId="190" fontId="5" fillId="0" borderId="229" xfId="10" applyNumberFormat="1" applyFont="1" applyBorder="1"/>
    <xf numFmtId="190" fontId="5" fillId="0" borderId="230" xfId="10" applyNumberFormat="1" applyFont="1" applyBorder="1"/>
    <xf numFmtId="190" fontId="5" fillId="0" borderId="231" xfId="10" applyNumberFormat="1" applyFont="1" applyBorder="1"/>
    <xf numFmtId="190" fontId="5" fillId="0" borderId="76" xfId="10" applyNumberFormat="1" applyFont="1" applyBorder="1"/>
    <xf numFmtId="190" fontId="5" fillId="0" borderId="80" xfId="10" applyNumberFormat="1" applyFont="1" applyBorder="1"/>
    <xf numFmtId="190" fontId="5" fillId="0" borderId="232" xfId="10" applyNumberFormat="1" applyFont="1" applyBorder="1"/>
    <xf numFmtId="190" fontId="5" fillId="0" borderId="233" xfId="10" applyNumberFormat="1" applyFont="1" applyBorder="1"/>
    <xf numFmtId="0" fontId="5" fillId="4" borderId="19" xfId="2" applyFill="1" applyBorder="1" applyAlignment="1">
      <alignment horizontal="center"/>
    </xf>
    <xf numFmtId="189" fontId="14" fillId="0" borderId="234" xfId="2" applyNumberFormat="1" applyFont="1" applyBorder="1"/>
    <xf numFmtId="189" fontId="14" fillId="0" borderId="208" xfId="2" applyNumberFormat="1" applyFont="1" applyBorder="1"/>
    <xf numFmtId="182" fontId="28" fillId="0" borderId="23" xfId="5" applyNumberFormat="1" applyFont="1" applyBorder="1" applyAlignment="1">
      <alignment horizontal="centerContinuous" vertical="center"/>
    </xf>
    <xf numFmtId="0" fontId="5" fillId="0" borderId="53" xfId="0" applyFont="1" applyBorder="1" applyAlignment="1">
      <alignment horizontal="centerContinuous" vertical="center"/>
    </xf>
    <xf numFmtId="0" fontId="5" fillId="0" borderId="24" xfId="0" applyFont="1" applyBorder="1" applyAlignment="1">
      <alignment horizontal="centerContinuous" vertical="center"/>
    </xf>
    <xf numFmtId="182" fontId="28" fillId="0" borderId="53" xfId="5" applyNumberFormat="1" applyFont="1" applyBorder="1" applyAlignment="1">
      <alignment horizontal="centerContinuous" vertical="center"/>
    </xf>
    <xf numFmtId="182" fontId="28" fillId="0" borderId="24" xfId="5" applyNumberFormat="1" applyFont="1" applyBorder="1" applyAlignment="1">
      <alignment horizontal="centerContinuous" vertical="center"/>
    </xf>
    <xf numFmtId="184" fontId="28" fillId="0" borderId="23" xfId="5" applyNumberFormat="1" applyFont="1" applyBorder="1" applyAlignment="1">
      <alignment horizontal="centerContinuous" vertical="center"/>
    </xf>
    <xf numFmtId="178" fontId="28" fillId="0" borderId="23" xfId="5" applyNumberFormat="1" applyFont="1" applyBorder="1" applyAlignment="1">
      <alignment horizontal="centerContinuous" vertical="center"/>
    </xf>
    <xf numFmtId="178" fontId="28" fillId="0" borderId="53" xfId="5" applyNumberFormat="1" applyFont="1" applyBorder="1" applyAlignment="1">
      <alignment horizontal="centerContinuous" vertical="center"/>
    </xf>
    <xf numFmtId="178" fontId="28" fillId="0" borderId="24" xfId="5" applyNumberFormat="1" applyFont="1" applyBorder="1" applyAlignment="1">
      <alignment horizontal="centerContinuous" vertical="center"/>
    </xf>
    <xf numFmtId="182" fontId="28" fillId="0" borderId="23" xfId="0" applyNumberFormat="1" applyFont="1" applyBorder="1" applyAlignment="1">
      <alignment horizontal="centerContinuous" vertical="center"/>
    </xf>
    <xf numFmtId="185" fontId="28" fillId="0" borderId="23" xfId="0" applyNumberFormat="1" applyFont="1" applyBorder="1" applyAlignment="1">
      <alignment horizontal="centerContinuous" vertical="center"/>
    </xf>
    <xf numFmtId="186" fontId="28" fillId="0" borderId="23" xfId="5" applyNumberFormat="1" applyFont="1" applyBorder="1" applyAlignment="1">
      <alignment horizontal="centerContinuous" vertical="center"/>
    </xf>
    <xf numFmtId="0" fontId="28" fillId="0" borderId="53" xfId="0" applyFont="1" applyBorder="1" applyAlignment="1">
      <alignment horizontal="centerContinuous"/>
    </xf>
    <xf numFmtId="0" fontId="28" fillId="0" borderId="106" xfId="0" applyFont="1" applyBorder="1" applyAlignment="1">
      <alignment horizontal="centerContinuous"/>
    </xf>
    <xf numFmtId="0" fontId="28" fillId="0" borderId="24" xfId="0" applyFont="1" applyBorder="1" applyAlignment="1">
      <alignment horizontal="centerContinuous"/>
    </xf>
    <xf numFmtId="0" fontId="5" fillId="0" borderId="53" xfId="0" applyFont="1" applyBorder="1" applyAlignment="1">
      <alignment horizontal="centerContinuous"/>
    </xf>
    <xf numFmtId="0" fontId="5" fillId="0" borderId="24" xfId="0" applyFont="1" applyBorder="1" applyAlignment="1">
      <alignment horizontal="centerContinuous"/>
    </xf>
    <xf numFmtId="182" fontId="28" fillId="0" borderId="53" xfId="0" applyNumberFormat="1" applyFont="1" applyBorder="1" applyAlignment="1">
      <alignment horizontal="centerContinuous" vertical="center"/>
    </xf>
    <xf numFmtId="182" fontId="28" fillId="0" borderId="24" xfId="0" applyNumberFormat="1" applyFont="1" applyBorder="1" applyAlignment="1">
      <alignment horizontal="centerContinuous" vertical="center"/>
    </xf>
    <xf numFmtId="0" fontId="5" fillId="0" borderId="106" xfId="0" applyFont="1" applyBorder="1" applyAlignment="1">
      <alignment horizontal="centerContinuous" vertical="center"/>
    </xf>
    <xf numFmtId="184" fontId="28" fillId="0" borderId="116" xfId="5" applyNumberFormat="1" applyFont="1" applyBorder="1" applyAlignment="1">
      <alignment horizontal="centerContinuous" vertical="center"/>
    </xf>
    <xf numFmtId="186" fontId="28" fillId="0" borderId="24" xfId="5" applyNumberFormat="1" applyFont="1" applyBorder="1" applyAlignment="1">
      <alignment horizontal="centerContinuous" vertical="center"/>
    </xf>
    <xf numFmtId="0" fontId="28" fillId="0" borderId="24" xfId="0" applyFont="1" applyBorder="1" applyAlignment="1">
      <alignment horizontal="centerContinuous" vertical="center"/>
    </xf>
    <xf numFmtId="186" fontId="28" fillId="0" borderId="24" xfId="0" applyNumberFormat="1" applyFont="1" applyBorder="1" applyAlignment="1">
      <alignment horizontal="centerContinuous" vertical="center"/>
    </xf>
    <xf numFmtId="49" fontId="16" fillId="2" borderId="0" xfId="0" applyNumberFormat="1" applyFont="1" applyFill="1" applyAlignment="1">
      <alignment vertical="center"/>
    </xf>
    <xf numFmtId="49" fontId="16" fillId="2" borderId="44" xfId="0" applyNumberFormat="1" applyFont="1" applyFill="1" applyBorder="1" applyAlignment="1">
      <alignment vertical="center"/>
    </xf>
    <xf numFmtId="49" fontId="16" fillId="2" borderId="42" xfId="0" applyNumberFormat="1" applyFont="1" applyFill="1" applyBorder="1" applyAlignment="1">
      <alignment vertical="center"/>
    </xf>
    <xf numFmtId="49" fontId="16" fillId="2" borderId="53" xfId="0" applyNumberFormat="1" applyFont="1" applyFill="1" applyBorder="1" applyAlignment="1">
      <alignment vertical="center"/>
    </xf>
    <xf numFmtId="49" fontId="14" fillId="0" borderId="18" xfId="0" applyNumberFormat="1" applyFont="1" applyBorder="1" applyAlignment="1">
      <alignment vertical="center"/>
    </xf>
    <xf numFmtId="49" fontId="14" fillId="0" borderId="115" xfId="0" applyNumberFormat="1" applyFont="1" applyBorder="1" applyAlignment="1">
      <alignment vertical="center"/>
    </xf>
    <xf numFmtId="49" fontId="14" fillId="0" borderId="147" xfId="0" applyNumberFormat="1" applyFont="1" applyBorder="1" applyAlignment="1">
      <alignment vertical="center"/>
    </xf>
    <xf numFmtId="49" fontId="14" fillId="0" borderId="24" xfId="0" applyNumberFormat="1" applyFont="1" applyBorder="1" applyAlignment="1">
      <alignment vertical="center"/>
    </xf>
    <xf numFmtId="49" fontId="14" fillId="4" borderId="0" xfId="2" applyNumberFormat="1" applyFont="1" applyFill="1" applyAlignment="1">
      <alignment vertical="center"/>
    </xf>
    <xf numFmtId="49" fontId="14" fillId="4" borderId="44" xfId="2" applyNumberFormat="1" applyFont="1" applyFill="1" applyBorder="1" applyAlignment="1">
      <alignment vertical="center"/>
    </xf>
    <xf numFmtId="49" fontId="14" fillId="4" borderId="42" xfId="2" applyNumberFormat="1" applyFont="1" applyFill="1" applyBorder="1" applyAlignment="1">
      <alignment vertical="center"/>
    </xf>
    <xf numFmtId="49" fontId="14" fillId="4" borderId="53" xfId="2" applyNumberFormat="1" applyFont="1" applyFill="1" applyBorder="1" applyAlignment="1">
      <alignment vertical="center"/>
    </xf>
    <xf numFmtId="49" fontId="5" fillId="0" borderId="204" xfId="10" applyNumberFormat="1" applyFont="1" applyBorder="1"/>
    <xf numFmtId="49" fontId="5" fillId="0" borderId="205" xfId="10" applyNumberFormat="1" applyFont="1" applyBorder="1"/>
    <xf numFmtId="49" fontId="5" fillId="0" borderId="205" xfId="10" applyNumberFormat="1" applyFont="1" applyBorder="1" applyAlignment="1">
      <alignment horizontal="left"/>
    </xf>
    <xf numFmtId="49" fontId="5" fillId="0" borderId="205" xfId="10" quotePrefix="1" applyNumberFormat="1" applyFont="1" applyBorder="1" applyAlignment="1">
      <alignment horizontal="left"/>
    </xf>
    <xf numFmtId="49" fontId="5" fillId="0" borderId="206" xfId="10" applyNumberFormat="1" applyFont="1" applyBorder="1"/>
    <xf numFmtId="49" fontId="5" fillId="0" borderId="210" xfId="10" applyNumberFormat="1" applyFont="1" applyBorder="1"/>
    <xf numFmtId="49" fontId="5" fillId="0" borderId="206" xfId="10" applyNumberFormat="1" applyFont="1" applyBorder="1" applyAlignment="1">
      <alignment horizontal="left"/>
    </xf>
    <xf numFmtId="49" fontId="5" fillId="0" borderId="210" xfId="10" applyNumberFormat="1" applyFont="1" applyBorder="1" applyAlignment="1">
      <alignment horizontal="left"/>
    </xf>
    <xf numFmtId="49" fontId="5" fillId="0" borderId="114" xfId="10" applyNumberFormat="1" applyFont="1" applyBorder="1"/>
    <xf numFmtId="49" fontId="5" fillId="0" borderId="213" xfId="10" quotePrefix="1" applyNumberFormat="1" applyFont="1" applyBorder="1" applyAlignment="1">
      <alignment horizontal="left"/>
    </xf>
    <xf numFmtId="49" fontId="5" fillId="0" borderId="214" xfId="10" applyNumberFormat="1" applyFont="1" applyBorder="1"/>
    <xf numFmtId="49" fontId="5" fillId="0" borderId="216" xfId="10" applyNumberFormat="1" applyFont="1" applyBorder="1"/>
    <xf numFmtId="49" fontId="5" fillId="0" borderId="206" xfId="10" quotePrefix="1" applyNumberFormat="1" applyFont="1" applyBorder="1" applyAlignment="1">
      <alignment horizontal="left"/>
    </xf>
    <xf numFmtId="49" fontId="5" fillId="0" borderId="218" xfId="10" applyNumberFormat="1" applyFont="1" applyBorder="1"/>
    <xf numFmtId="49" fontId="5" fillId="0" borderId="219" xfId="10" applyNumberFormat="1" applyFont="1" applyBorder="1"/>
    <xf numFmtId="49" fontId="5" fillId="0" borderId="163" xfId="10" applyNumberFormat="1" applyFont="1" applyBorder="1" applyAlignment="1">
      <alignment horizontal="center" vertical="center"/>
    </xf>
    <xf numFmtId="49" fontId="5" fillId="0" borderId="164" xfId="10" applyNumberFormat="1" applyFont="1" applyBorder="1" applyAlignment="1">
      <alignment horizontal="center" vertical="center"/>
    </xf>
    <xf numFmtId="49" fontId="5" fillId="0" borderId="165" xfId="10" applyNumberFormat="1" applyFont="1" applyBorder="1" applyAlignment="1">
      <alignment horizontal="center" vertical="center"/>
    </xf>
    <xf numFmtId="49" fontId="5" fillId="0" borderId="166" xfId="10" applyNumberFormat="1" applyFont="1" applyBorder="1" applyAlignment="1">
      <alignment horizontal="center" vertical="center"/>
    </xf>
    <xf numFmtId="49" fontId="5" fillId="0" borderId="185" xfId="10" quotePrefix="1" applyNumberFormat="1" applyFont="1" applyBorder="1" applyAlignment="1">
      <alignment horizontal="left" vertical="top" wrapText="1"/>
    </xf>
    <xf numFmtId="49" fontId="5" fillId="0" borderId="19" xfId="10" applyNumberFormat="1" applyFont="1" applyBorder="1" applyAlignment="1">
      <alignment horizontal="left" vertical="top" wrapText="1"/>
    </xf>
    <xf numFmtId="49" fontId="5" fillId="0" borderId="19" xfId="10" quotePrefix="1" applyNumberFormat="1" applyFont="1" applyBorder="1" applyAlignment="1">
      <alignment horizontal="left" vertical="top" wrapText="1"/>
    </xf>
    <xf numFmtId="49" fontId="5" fillId="0" borderId="17" xfId="10" applyNumberFormat="1" applyFont="1" applyBorder="1" applyAlignment="1">
      <alignment horizontal="left" vertical="top" wrapText="1"/>
    </xf>
    <xf numFmtId="49" fontId="5" fillId="0" borderId="17" xfId="10" quotePrefix="1" applyNumberFormat="1" applyFont="1" applyBorder="1" applyAlignment="1">
      <alignment horizontal="left" vertical="top" wrapText="1"/>
    </xf>
    <xf numFmtId="49" fontId="5" fillId="0" borderId="186" xfId="10" applyNumberFormat="1" applyFont="1" applyBorder="1" applyAlignment="1">
      <alignment horizontal="left" vertical="top" wrapText="1"/>
    </xf>
    <xf numFmtId="0" fontId="44" fillId="0" borderId="0" xfId="0" applyFont="1" applyAlignment="1">
      <alignment vertical="center"/>
    </xf>
    <xf numFmtId="0" fontId="45" fillId="0" borderId="0" xfId="0" applyFont="1" applyAlignment="1">
      <alignment vertical="center"/>
    </xf>
    <xf numFmtId="0" fontId="45" fillId="0" borderId="0" xfId="0" applyFont="1"/>
    <xf numFmtId="0" fontId="15" fillId="2" borderId="0" xfId="0" applyFont="1" applyFill="1" applyAlignment="1">
      <alignment horizontal="right"/>
    </xf>
    <xf numFmtId="0" fontId="13" fillId="2" borderId="47" xfId="0" applyFont="1" applyFill="1" applyBorder="1" applyAlignment="1">
      <alignment horizontal="center" vertical="center"/>
    </xf>
    <xf numFmtId="0" fontId="14" fillId="4" borderId="0" xfId="2" applyFont="1" applyFill="1" applyAlignment="1">
      <alignment horizontal="center"/>
    </xf>
    <xf numFmtId="0" fontId="14" fillId="4" borderId="0" xfId="2" applyFont="1" applyFill="1" applyAlignment="1">
      <alignment horizontal="centerContinuous"/>
    </xf>
    <xf numFmtId="3" fontId="14" fillId="0" borderId="0" xfId="2" applyNumberFormat="1" applyFont="1"/>
    <xf numFmtId="0" fontId="14" fillId="4" borderId="0" xfId="2" applyFont="1" applyFill="1" applyProtection="1">
      <protection locked="0"/>
    </xf>
    <xf numFmtId="0" fontId="9" fillId="2" borderId="13" xfId="3" applyFont="1" applyFill="1" applyBorder="1" applyAlignment="1">
      <alignment horizontal="center" vertical="center"/>
    </xf>
    <xf numFmtId="0" fontId="34" fillId="2" borderId="20" xfId="0" applyFont="1" applyFill="1" applyBorder="1" applyAlignment="1">
      <alignment horizontal="center" vertical="center"/>
    </xf>
    <xf numFmtId="0" fontId="34" fillId="2" borderId="17" xfId="0" applyFont="1" applyFill="1" applyBorder="1" applyAlignment="1">
      <alignment horizontal="center" vertical="center"/>
    </xf>
    <xf numFmtId="0" fontId="34" fillId="2" borderId="26" xfId="0" applyFont="1" applyFill="1" applyBorder="1" applyAlignment="1">
      <alignment horizontal="center" vertical="center"/>
    </xf>
    <xf numFmtId="0" fontId="34" fillId="2" borderId="23" xfId="0" applyFont="1" applyFill="1" applyBorder="1" applyAlignment="1">
      <alignment horizontal="center" vertical="center"/>
    </xf>
    <xf numFmtId="0" fontId="34" fillId="2" borderId="38" xfId="0" applyFont="1" applyFill="1" applyBorder="1" applyAlignment="1">
      <alignment horizontal="center" vertical="center"/>
    </xf>
    <xf numFmtId="0" fontId="9" fillId="2" borderId="13" xfId="0" applyFont="1" applyFill="1" applyBorder="1" applyAlignment="1">
      <alignment horizontal="center" vertical="center"/>
    </xf>
    <xf numFmtId="0" fontId="9" fillId="4" borderId="48" xfId="0" applyFont="1" applyFill="1" applyBorder="1" applyAlignment="1" applyProtection="1">
      <alignment vertical="top" wrapText="1"/>
      <protection locked="0"/>
    </xf>
    <xf numFmtId="0" fontId="9" fillId="4" borderId="49" xfId="0" applyFont="1" applyFill="1" applyBorder="1" applyProtection="1">
      <protection locked="0"/>
    </xf>
    <xf numFmtId="0" fontId="9" fillId="4" borderId="50" xfId="0" applyFont="1" applyFill="1" applyBorder="1" applyProtection="1">
      <protection locked="0"/>
    </xf>
    <xf numFmtId="0" fontId="9" fillId="4" borderId="51" xfId="0" applyFont="1" applyFill="1" applyBorder="1" applyProtection="1">
      <protection locked="0"/>
    </xf>
    <xf numFmtId="0" fontId="9" fillId="4" borderId="0" xfId="0" applyFont="1" applyFill="1" applyProtection="1">
      <protection locked="0"/>
    </xf>
    <xf numFmtId="0" fontId="9" fillId="4" borderId="52" xfId="0" applyFont="1" applyFill="1" applyBorder="1" applyProtection="1">
      <protection locked="0"/>
    </xf>
    <xf numFmtId="0" fontId="9" fillId="4" borderId="58" xfId="0" applyFont="1" applyFill="1" applyBorder="1" applyProtection="1">
      <protection locked="0"/>
    </xf>
    <xf numFmtId="0" fontId="9" fillId="4" borderId="59" xfId="0" applyFont="1" applyFill="1" applyBorder="1" applyProtection="1">
      <protection locked="0"/>
    </xf>
    <xf numFmtId="0" fontId="9" fillId="4" borderId="60" xfId="0" applyFont="1" applyFill="1" applyBorder="1" applyProtection="1">
      <protection locked="0"/>
    </xf>
    <xf numFmtId="0" fontId="6" fillId="2" borderId="2" xfId="2" applyFont="1" applyFill="1" applyBorder="1" applyAlignment="1">
      <alignment vertical="center" wrapText="1"/>
    </xf>
    <xf numFmtId="0" fontId="34" fillId="2" borderId="2" xfId="0" applyFont="1" applyFill="1" applyBorder="1" applyAlignment="1">
      <alignment vertical="center"/>
    </xf>
    <xf numFmtId="0" fontId="12" fillId="3" borderId="6" xfId="3" applyFont="1" applyFill="1" applyBorder="1" applyAlignment="1">
      <alignment horizontal="center" vertical="center" wrapText="1"/>
    </xf>
    <xf numFmtId="0" fontId="34" fillId="3" borderId="7" xfId="0" applyFont="1" applyFill="1" applyBorder="1" applyAlignment="1">
      <alignment horizontal="center" vertical="center" wrapText="1"/>
    </xf>
    <xf numFmtId="49" fontId="13" fillId="4" borderId="8" xfId="0" applyNumberFormat="1" applyFont="1" applyFill="1" applyBorder="1" applyAlignment="1" applyProtection="1">
      <alignment vertical="center"/>
      <protection locked="0"/>
    </xf>
    <xf numFmtId="0" fontId="34" fillId="4" borderId="9" xfId="0" applyFont="1" applyFill="1" applyBorder="1" applyAlignment="1" applyProtection="1">
      <alignment vertical="center"/>
      <protection locked="0"/>
    </xf>
    <xf numFmtId="0" fontId="34" fillId="4" borderId="10" xfId="0" applyFont="1" applyFill="1" applyBorder="1" applyAlignment="1" applyProtection="1">
      <alignment vertical="center"/>
      <protection locked="0"/>
    </xf>
    <xf numFmtId="0" fontId="16" fillId="2" borderId="13" xfId="0" applyFont="1" applyFill="1" applyBorder="1" applyAlignment="1">
      <alignment horizontal="center" vertical="center"/>
    </xf>
    <xf numFmtId="0" fontId="16" fillId="2" borderId="14" xfId="0" applyFont="1" applyFill="1" applyBorder="1" applyAlignment="1">
      <alignment horizontal="center" vertical="center"/>
    </xf>
    <xf numFmtId="0" fontId="16" fillId="2" borderId="17" xfId="0" applyFont="1" applyFill="1" applyBorder="1" applyAlignment="1">
      <alignment horizontal="center" vertical="center"/>
    </xf>
    <xf numFmtId="0" fontId="16" fillId="2" borderId="18" xfId="0" applyFont="1" applyFill="1" applyBorder="1" applyAlignment="1">
      <alignment horizontal="center" vertical="center"/>
    </xf>
    <xf numFmtId="0" fontId="16" fillId="2" borderId="23" xfId="0" applyFont="1" applyFill="1" applyBorder="1" applyAlignment="1">
      <alignment horizontal="center" vertical="center"/>
    </xf>
    <xf numFmtId="0" fontId="16" fillId="2" borderId="24" xfId="0" applyFont="1" applyFill="1" applyBorder="1" applyAlignment="1">
      <alignment horizontal="center" vertical="center"/>
    </xf>
    <xf numFmtId="0" fontId="34" fillId="2" borderId="15" xfId="0" applyFont="1" applyFill="1" applyBorder="1" applyAlignment="1">
      <alignment vertical="center"/>
    </xf>
    <xf numFmtId="0" fontId="34" fillId="2" borderId="14" xfId="0" applyFont="1" applyFill="1" applyBorder="1" applyAlignment="1">
      <alignment vertical="center"/>
    </xf>
    <xf numFmtId="0" fontId="9" fillId="2" borderId="16" xfId="0" applyFont="1" applyFill="1" applyBorder="1" applyAlignment="1">
      <alignment horizontal="center" vertical="center" wrapText="1"/>
    </xf>
    <xf numFmtId="0" fontId="9" fillId="2" borderId="19" xfId="0" applyFont="1" applyFill="1" applyBorder="1"/>
    <xf numFmtId="0" fontId="9" fillId="2" borderId="19" xfId="0" applyFont="1" applyFill="1" applyBorder="1" applyAlignment="1">
      <alignment vertical="center"/>
    </xf>
    <xf numFmtId="0" fontId="9" fillId="2" borderId="16" xfId="0" applyFont="1" applyFill="1" applyBorder="1" applyAlignment="1">
      <alignment horizontal="center" vertical="center"/>
    </xf>
    <xf numFmtId="0" fontId="34" fillId="2" borderId="25" xfId="0" applyFont="1" applyFill="1" applyBorder="1" applyAlignment="1">
      <alignment horizontal="center" vertical="center"/>
    </xf>
    <xf numFmtId="38" fontId="11" fillId="4" borderId="68" xfId="1" applyFont="1" applyFill="1" applyBorder="1" applyAlignment="1" applyProtection="1">
      <alignment horizontal="left" vertical="center"/>
    </xf>
    <xf numFmtId="38" fontId="11" fillId="4" borderId="0" xfId="1" applyFont="1" applyFill="1" applyBorder="1" applyAlignment="1" applyProtection="1">
      <alignment horizontal="left" vertical="center"/>
    </xf>
    <xf numFmtId="38" fontId="11" fillId="4" borderId="69" xfId="1" applyFont="1" applyFill="1" applyBorder="1" applyAlignment="1" applyProtection="1">
      <alignment horizontal="left" vertical="center"/>
    </xf>
    <xf numFmtId="38" fontId="11" fillId="4" borderId="70" xfId="1" applyFont="1" applyFill="1" applyBorder="1" applyAlignment="1" applyProtection="1">
      <alignment horizontal="left" vertical="center"/>
    </xf>
    <xf numFmtId="38" fontId="11" fillId="4" borderId="71" xfId="1" applyFont="1" applyFill="1" applyBorder="1" applyAlignment="1" applyProtection="1">
      <alignment horizontal="left" vertical="center"/>
    </xf>
    <xf numFmtId="38" fontId="11" fillId="4" borderId="72" xfId="1" applyFont="1" applyFill="1" applyBorder="1" applyAlignment="1" applyProtection="1">
      <alignment horizontal="left" vertical="center"/>
    </xf>
    <xf numFmtId="38" fontId="14" fillId="4" borderId="65" xfId="1" applyFont="1" applyFill="1" applyBorder="1" applyAlignment="1" applyProtection="1">
      <alignment horizontal="left" vertical="center" wrapText="1"/>
    </xf>
    <xf numFmtId="38" fontId="14" fillId="0" borderId="66" xfId="1" applyFont="1" applyBorder="1" applyAlignment="1" applyProtection="1">
      <alignment vertical="center" wrapText="1"/>
    </xf>
    <xf numFmtId="38" fontId="14" fillId="0" borderId="67" xfId="1" applyFont="1" applyBorder="1" applyAlignment="1" applyProtection="1">
      <alignment vertical="center" wrapText="1"/>
    </xf>
    <xf numFmtId="38" fontId="14" fillId="0" borderId="68" xfId="1" applyFont="1" applyBorder="1" applyAlignment="1" applyProtection="1">
      <alignment vertical="center" wrapText="1"/>
    </xf>
    <xf numFmtId="38" fontId="14" fillId="0" borderId="0" xfId="1" applyFont="1" applyAlignment="1" applyProtection="1">
      <alignment vertical="center" wrapText="1"/>
    </xf>
    <xf numFmtId="38" fontId="14" fillId="0" borderId="69" xfId="1" applyFont="1" applyBorder="1" applyAlignment="1" applyProtection="1">
      <alignment vertical="center" wrapText="1"/>
    </xf>
    <xf numFmtId="38" fontId="14" fillId="0" borderId="70" xfId="1" applyFont="1" applyBorder="1" applyAlignment="1" applyProtection="1">
      <alignment vertical="center" wrapText="1"/>
    </xf>
    <xf numFmtId="38" fontId="14" fillId="0" borderId="71" xfId="1" applyFont="1" applyBorder="1" applyAlignment="1" applyProtection="1">
      <alignment vertical="center" wrapText="1"/>
    </xf>
    <xf numFmtId="38" fontId="14" fillId="0" borderId="72" xfId="1" applyFont="1" applyBorder="1" applyAlignment="1" applyProtection="1">
      <alignment vertical="center" wrapText="1"/>
    </xf>
    <xf numFmtId="38" fontId="14" fillId="4" borderId="73" xfId="1" applyFont="1" applyFill="1" applyBorder="1" applyAlignment="1" applyProtection="1">
      <alignment vertical="center"/>
      <protection locked="0"/>
    </xf>
    <xf numFmtId="38" fontId="14" fillId="4" borderId="74" xfId="1" applyFont="1" applyFill="1" applyBorder="1" applyAlignment="1" applyProtection="1">
      <alignment vertical="center"/>
      <protection locked="0"/>
    </xf>
    <xf numFmtId="38" fontId="5" fillId="0" borderId="75" xfId="1" applyFont="1" applyBorder="1" applyAlignment="1">
      <alignment vertical="center"/>
    </xf>
    <xf numFmtId="38" fontId="14" fillId="4" borderId="77" xfId="1" applyFont="1" applyFill="1" applyBorder="1" applyAlignment="1" applyProtection="1">
      <alignment vertical="center"/>
    </xf>
    <xf numFmtId="38" fontId="14" fillId="4" borderId="78" xfId="1" applyFont="1" applyFill="1" applyBorder="1" applyAlignment="1" applyProtection="1">
      <alignment vertical="center"/>
    </xf>
    <xf numFmtId="38" fontId="5" fillId="0" borderId="79" xfId="1" applyFont="1" applyBorder="1" applyAlignment="1">
      <alignment vertical="center"/>
    </xf>
    <xf numFmtId="0" fontId="14" fillId="0" borderId="47" xfId="7" applyFont="1" applyBorder="1" applyAlignment="1">
      <alignment horizontal="center" vertical="center" wrapText="1"/>
    </xf>
    <xf numFmtId="0" fontId="14" fillId="0" borderId="47" xfId="0" applyFont="1" applyBorder="1" applyAlignment="1">
      <alignment vertical="center" wrapText="1"/>
    </xf>
    <xf numFmtId="0" fontId="14" fillId="4" borderId="6" xfId="7" applyFont="1" applyFill="1" applyBorder="1" applyAlignment="1">
      <alignment vertical="center" wrapText="1"/>
    </xf>
    <xf numFmtId="0" fontId="5" fillId="0" borderId="81" xfId="0" applyFont="1" applyBorder="1" applyAlignment="1">
      <alignment vertical="center" wrapText="1"/>
    </xf>
    <xf numFmtId="0" fontId="5" fillId="0" borderId="61" xfId="0" applyFont="1" applyBorder="1" applyAlignment="1">
      <alignment vertical="center" wrapText="1"/>
    </xf>
    <xf numFmtId="0" fontId="14" fillId="0" borderId="6" xfId="0" applyFont="1" applyBorder="1" applyAlignment="1">
      <alignment vertical="center" wrapText="1"/>
    </xf>
    <xf numFmtId="181" fontId="14" fillId="4" borderId="6" xfId="5" applyNumberFormat="1" applyFont="1" applyFill="1" applyBorder="1" applyAlignment="1">
      <alignment vertical="center" wrapText="1"/>
    </xf>
    <xf numFmtId="181" fontId="14" fillId="4" borderId="81" xfId="5" applyNumberFormat="1" applyFont="1" applyFill="1" applyBorder="1" applyAlignment="1">
      <alignment vertical="center" wrapText="1"/>
    </xf>
    <xf numFmtId="181" fontId="14" fillId="4" borderId="61" xfId="5" applyNumberFormat="1" applyFont="1" applyFill="1" applyBorder="1" applyAlignment="1">
      <alignment vertical="center" wrapText="1"/>
    </xf>
    <xf numFmtId="0" fontId="14" fillId="0" borderId="6" xfId="7" applyFont="1" applyBorder="1" applyAlignment="1">
      <alignment horizontal="center" vertical="center" wrapText="1"/>
    </xf>
    <xf numFmtId="0" fontId="14" fillId="4" borderId="47" xfId="7" applyFont="1" applyFill="1" applyBorder="1" applyAlignment="1">
      <alignment horizontal="center" vertical="center" wrapText="1"/>
    </xf>
    <xf numFmtId="0" fontId="14" fillId="4" borderId="6" xfId="7" applyFont="1" applyFill="1" applyBorder="1" applyAlignment="1">
      <alignment horizontal="center" vertical="center" wrapText="1"/>
    </xf>
    <xf numFmtId="0" fontId="5" fillId="0" borderId="81" xfId="0" applyFont="1" applyBorder="1" applyAlignment="1">
      <alignment wrapText="1"/>
    </xf>
    <xf numFmtId="0" fontId="5" fillId="0" borderId="61" xfId="0" applyFont="1" applyBorder="1" applyAlignment="1">
      <alignment wrapText="1"/>
    </xf>
    <xf numFmtId="0" fontId="5" fillId="0" borderId="6" xfId="0" applyFont="1" applyBorder="1" applyAlignment="1">
      <alignment horizontal="center" wrapText="1"/>
    </xf>
    <xf numFmtId="181" fontId="25" fillId="4" borderId="13" xfId="5" applyNumberFormat="1" applyFont="1" applyFill="1" applyBorder="1" applyAlignment="1">
      <alignment horizontal="center" vertical="center"/>
    </xf>
    <xf numFmtId="0" fontId="5" fillId="4" borderId="15" xfId="0" applyFont="1" applyFill="1" applyBorder="1"/>
    <xf numFmtId="0" fontId="5" fillId="4" borderId="14" xfId="0" applyFont="1" applyFill="1" applyBorder="1"/>
    <xf numFmtId="0" fontId="5" fillId="4" borderId="17" xfId="0" applyFont="1" applyFill="1" applyBorder="1"/>
    <xf numFmtId="0" fontId="5" fillId="4" borderId="0" xfId="0" applyFont="1" applyFill="1"/>
    <xf numFmtId="0" fontId="5" fillId="4" borderId="18" xfId="0" applyFont="1" applyFill="1" applyBorder="1"/>
    <xf numFmtId="181" fontId="5" fillId="4" borderId="13" xfId="5" applyNumberFormat="1" applyFont="1" applyFill="1" applyBorder="1" applyAlignment="1">
      <alignment horizontal="center" vertical="center" wrapText="1"/>
    </xf>
    <xf numFmtId="0" fontId="5" fillId="0" borderId="15" xfId="0" applyFont="1" applyBorder="1"/>
    <xf numFmtId="0" fontId="5" fillId="0" borderId="104" xfId="0" applyFont="1" applyBorder="1"/>
    <xf numFmtId="0" fontId="5" fillId="0" borderId="17" xfId="0" applyFont="1" applyBorder="1"/>
    <xf numFmtId="0" fontId="5" fillId="0" borderId="0" xfId="0" applyFont="1"/>
    <xf numFmtId="0" fontId="5" fillId="0" borderId="124" xfId="0" applyFont="1" applyBorder="1"/>
    <xf numFmtId="181" fontId="25" fillId="4" borderId="105" xfId="5" applyNumberFormat="1" applyFont="1" applyFill="1" applyBorder="1" applyAlignment="1">
      <alignment horizontal="center" vertical="center" textRotation="255" wrapText="1"/>
    </xf>
    <xf numFmtId="0" fontId="5" fillId="0" borderId="125" xfId="0" applyFont="1" applyBorder="1" applyAlignment="1">
      <alignment horizontal="center" vertical="center"/>
    </xf>
    <xf numFmtId="0" fontId="5" fillId="0" borderId="107" xfId="0" applyFont="1" applyBorder="1" applyAlignment="1">
      <alignment horizontal="center" vertical="center"/>
    </xf>
    <xf numFmtId="181" fontId="25" fillId="4" borderId="13" xfId="5" applyNumberFormat="1" applyFont="1" applyFill="1" applyBorder="1" applyAlignment="1">
      <alignment horizontal="center" vertical="center" wrapText="1"/>
    </xf>
    <xf numFmtId="181" fontId="25" fillId="4" borderId="14" xfId="5" applyNumberFormat="1" applyFont="1" applyFill="1" applyBorder="1" applyAlignment="1">
      <alignment horizontal="center" vertical="center" wrapText="1"/>
    </xf>
    <xf numFmtId="181" fontId="25" fillId="4" borderId="17" xfId="5" applyNumberFormat="1" applyFont="1" applyFill="1" applyBorder="1" applyAlignment="1">
      <alignment horizontal="center" vertical="center" wrapText="1"/>
    </xf>
    <xf numFmtId="181" fontId="25" fillId="4" borderId="18" xfId="5" applyNumberFormat="1" applyFont="1" applyFill="1" applyBorder="1" applyAlignment="1">
      <alignment horizontal="center" vertical="center" wrapText="1"/>
    </xf>
    <xf numFmtId="181" fontId="25" fillId="4" borderId="114" xfId="5" applyNumberFormat="1" applyFont="1" applyFill="1" applyBorder="1" applyAlignment="1">
      <alignment horizontal="center" vertical="center" wrapText="1"/>
    </xf>
    <xf numFmtId="0" fontId="5" fillId="4" borderId="44" xfId="0" applyFont="1" applyFill="1" applyBorder="1"/>
    <xf numFmtId="0" fontId="5" fillId="0" borderId="115" xfId="0" applyFont="1" applyBorder="1"/>
    <xf numFmtId="181" fontId="25" fillId="4" borderId="13" xfId="5" applyNumberFormat="1" applyFont="1" applyFill="1" applyBorder="1" applyAlignment="1">
      <alignment horizontal="left" vertical="center" wrapText="1"/>
    </xf>
    <xf numFmtId="0" fontId="5" fillId="0" borderId="14" xfId="0" applyFont="1" applyBorder="1"/>
    <xf numFmtId="0" fontId="5" fillId="4" borderId="14" xfId="0" applyFont="1" applyFill="1" applyBorder="1" applyAlignment="1">
      <alignment horizontal="center" vertical="center" wrapText="1"/>
    </xf>
    <xf numFmtId="0" fontId="5" fillId="4" borderId="17" xfId="0" applyFont="1" applyFill="1" applyBorder="1" applyAlignment="1">
      <alignment horizontal="center" vertical="center" wrapText="1"/>
    </xf>
    <xf numFmtId="0" fontId="5" fillId="4" borderId="18" xfId="0" applyFont="1" applyFill="1" applyBorder="1" applyAlignment="1">
      <alignment horizontal="center" vertical="center" wrapText="1"/>
    </xf>
    <xf numFmtId="0" fontId="5" fillId="0" borderId="18" xfId="0" applyFont="1" applyBorder="1"/>
    <xf numFmtId="181" fontId="25" fillId="4" borderId="114" xfId="5" applyNumberFormat="1" applyFont="1" applyFill="1" applyBorder="1" applyAlignment="1">
      <alignment horizontal="center" vertical="center" shrinkToFit="1"/>
    </xf>
    <xf numFmtId="0" fontId="5" fillId="4" borderId="115" xfId="0" applyFont="1" applyFill="1" applyBorder="1"/>
    <xf numFmtId="181" fontId="11" fillId="4" borderId="17" xfId="5" applyNumberFormat="1" applyFont="1" applyFill="1" applyBorder="1" applyAlignment="1">
      <alignment horizontal="center" vertical="center"/>
    </xf>
    <xf numFmtId="181" fontId="25" fillId="4" borderId="0" xfId="5" applyNumberFormat="1" applyFont="1" applyFill="1" applyAlignment="1">
      <alignment horizontal="center" vertical="center"/>
    </xf>
    <xf numFmtId="181" fontId="25" fillId="4" borderId="18" xfId="5" applyNumberFormat="1" applyFont="1" applyFill="1" applyBorder="1" applyAlignment="1">
      <alignment horizontal="center" vertical="center"/>
    </xf>
    <xf numFmtId="0" fontId="5" fillId="0" borderId="107" xfId="0" applyFont="1" applyBorder="1"/>
    <xf numFmtId="184" fontId="28" fillId="4" borderId="0" xfId="5" applyNumberFormat="1" applyFont="1" applyFill="1" applyAlignment="1">
      <alignment horizontal="center" vertical="center"/>
    </xf>
    <xf numFmtId="0" fontId="5" fillId="0" borderId="0" xfId="0" applyFont="1" applyAlignment="1">
      <alignment horizontal="center" vertical="center"/>
    </xf>
    <xf numFmtId="182" fontId="28" fillId="4" borderId="0" xfId="0" applyNumberFormat="1" applyFont="1" applyFill="1" applyAlignment="1">
      <alignment horizontal="center" vertical="center"/>
    </xf>
    <xf numFmtId="182" fontId="5" fillId="0" borderId="0" xfId="0" applyNumberFormat="1" applyFont="1" applyAlignment="1">
      <alignment horizontal="center" vertical="center"/>
    </xf>
    <xf numFmtId="181" fontId="14" fillId="4" borderId="0" xfId="5" applyNumberFormat="1" applyFont="1" applyFill="1" applyAlignment="1">
      <alignment horizontal="right" vertical="center" wrapText="1"/>
    </xf>
    <xf numFmtId="0" fontId="14" fillId="0" borderId="0" xfId="0" applyFont="1"/>
    <xf numFmtId="0" fontId="14" fillId="0" borderId="108" xfId="0" applyFont="1" applyBorder="1"/>
    <xf numFmtId="181" fontId="14" fillId="4" borderId="13" xfId="5" applyNumberFormat="1" applyFont="1" applyFill="1" applyBorder="1" applyAlignment="1">
      <alignment horizontal="center" vertical="center"/>
    </xf>
    <xf numFmtId="0" fontId="14" fillId="0" borderId="15" xfId="0" applyFont="1" applyBorder="1"/>
    <xf numFmtId="0" fontId="14" fillId="0" borderId="14" xfId="0" applyFont="1" applyBorder="1"/>
    <xf numFmtId="0" fontId="14" fillId="4" borderId="13" xfId="0" applyFont="1" applyFill="1" applyBorder="1" applyAlignment="1">
      <alignment horizontal="center" vertical="center"/>
    </xf>
    <xf numFmtId="0" fontId="14" fillId="0" borderId="15" xfId="0" applyFont="1" applyBorder="1" applyAlignment="1">
      <alignment horizontal="center" vertical="center"/>
    </xf>
    <xf numFmtId="0" fontId="14" fillId="0" borderId="14" xfId="0" applyFont="1" applyBorder="1" applyAlignment="1">
      <alignment horizontal="center" vertical="center"/>
    </xf>
    <xf numFmtId="181" fontId="5" fillId="4" borderId="13" xfId="5" applyNumberFormat="1" applyFont="1" applyFill="1" applyBorder="1" applyAlignment="1">
      <alignment horizontal="center" vertical="center"/>
    </xf>
    <xf numFmtId="181" fontId="14" fillId="4" borderId="13" xfId="5" applyNumberFormat="1" applyFont="1" applyFill="1" applyBorder="1" applyAlignment="1">
      <alignment horizontal="center" vertical="center" wrapText="1"/>
    </xf>
    <xf numFmtId="0" fontId="5" fillId="0" borderId="15" xfId="0" applyFont="1" applyBorder="1" applyAlignment="1">
      <alignment horizontal="center" vertical="center"/>
    </xf>
    <xf numFmtId="0" fontId="5" fillId="0" borderId="14" xfId="0" applyFont="1" applyBorder="1" applyAlignment="1">
      <alignment horizontal="center" vertical="center"/>
    </xf>
    <xf numFmtId="0" fontId="5" fillId="0" borderId="17" xfId="0" applyFont="1" applyBorder="1" applyAlignment="1">
      <alignment horizontal="center" vertical="center"/>
    </xf>
    <xf numFmtId="0" fontId="5" fillId="0" borderId="18" xfId="0" applyFont="1" applyBorder="1" applyAlignment="1">
      <alignment horizontal="center" vertical="center"/>
    </xf>
    <xf numFmtId="181" fontId="14" fillId="4" borderId="13" xfId="5" applyNumberFormat="1" applyFont="1" applyFill="1" applyBorder="1" applyAlignment="1">
      <alignment horizontal="left" vertical="center" wrapText="1"/>
    </xf>
    <xf numFmtId="0" fontId="14" fillId="4" borderId="15" xfId="0" applyFont="1" applyFill="1" applyBorder="1"/>
    <xf numFmtId="0" fontId="14" fillId="4" borderId="14" xfId="0" applyFont="1" applyFill="1" applyBorder="1"/>
    <xf numFmtId="0" fontId="25" fillId="4" borderId="14" xfId="0" applyFont="1" applyFill="1" applyBorder="1" applyAlignment="1">
      <alignment horizontal="center" vertical="center" wrapText="1"/>
    </xf>
    <xf numFmtId="0" fontId="25" fillId="4" borderId="17" xfId="0" applyFont="1" applyFill="1" applyBorder="1" applyAlignment="1">
      <alignment horizontal="center" vertical="center" wrapText="1"/>
    </xf>
    <xf numFmtId="0" fontId="25" fillId="4" borderId="18" xfId="0" applyFont="1" applyFill="1" applyBorder="1" applyAlignment="1">
      <alignment horizontal="center" vertical="center" wrapText="1"/>
    </xf>
    <xf numFmtId="0" fontId="14" fillId="4" borderId="15" xfId="0" applyFont="1" applyFill="1" applyBorder="1" applyAlignment="1">
      <alignment horizontal="center" vertical="center"/>
    </xf>
    <xf numFmtId="0" fontId="14" fillId="4" borderId="14" xfId="0" applyFont="1" applyFill="1" applyBorder="1" applyAlignment="1">
      <alignment horizontal="center" vertical="center"/>
    </xf>
    <xf numFmtId="0" fontId="25" fillId="4" borderId="95" xfId="0" applyFont="1" applyFill="1" applyBorder="1" applyAlignment="1">
      <alignment horizontal="right" vertical="top" wrapText="1"/>
    </xf>
    <xf numFmtId="0" fontId="25" fillId="0" borderId="95" xfId="0" applyFont="1" applyBorder="1" applyAlignment="1">
      <alignment vertical="top"/>
    </xf>
    <xf numFmtId="182" fontId="28" fillId="0" borderId="15" xfId="5" applyNumberFormat="1" applyFont="1" applyBorder="1" applyAlignment="1">
      <alignment horizontal="left" vertical="center"/>
    </xf>
    <xf numFmtId="0" fontId="5" fillId="0" borderId="15" xfId="0" applyFont="1" applyBorder="1" applyAlignment="1">
      <alignment horizontal="left" vertical="center"/>
    </xf>
    <xf numFmtId="0" fontId="5" fillId="0" borderId="15" xfId="0" applyFont="1" applyBorder="1" applyAlignment="1">
      <alignment vertical="center"/>
    </xf>
    <xf numFmtId="181" fontId="11" fillId="4" borderId="13" xfId="5" applyNumberFormat="1" applyFont="1" applyFill="1" applyBorder="1" applyAlignment="1">
      <alignment horizontal="right" vertical="center"/>
    </xf>
    <xf numFmtId="178" fontId="28" fillId="0" borderId="15" xfId="5" applyNumberFormat="1" applyFont="1" applyBorder="1" applyAlignment="1">
      <alignment horizontal="left" vertical="center"/>
    </xf>
    <xf numFmtId="0" fontId="5" fillId="0" borderId="14" xfId="0" applyFont="1" applyBorder="1" applyAlignment="1">
      <alignment vertical="center"/>
    </xf>
    <xf numFmtId="0" fontId="14" fillId="7" borderId="6" xfId="4" applyFont="1" applyFill="1" applyBorder="1" applyAlignment="1">
      <alignment horizontal="center" vertical="center"/>
    </xf>
    <xf numFmtId="0" fontId="14" fillId="7" borderId="81" xfId="4" applyFont="1" applyFill="1" applyBorder="1" applyAlignment="1">
      <alignment horizontal="center" vertical="center"/>
    </xf>
    <xf numFmtId="0" fontId="14" fillId="7" borderId="61" xfId="4" applyFont="1" applyFill="1" applyBorder="1" applyAlignment="1">
      <alignment horizontal="center" vertical="center"/>
    </xf>
    <xf numFmtId="181" fontId="11" fillId="4" borderId="13" xfId="5" applyNumberFormat="1" applyFont="1" applyFill="1" applyBorder="1" applyAlignment="1">
      <alignment horizontal="center" vertical="center" wrapText="1"/>
    </xf>
    <xf numFmtId="181" fontId="11" fillId="4" borderId="13" xfId="5" applyNumberFormat="1" applyFont="1" applyFill="1" applyBorder="1" applyAlignment="1">
      <alignment horizontal="center" vertical="center"/>
    </xf>
    <xf numFmtId="181" fontId="25" fillId="4" borderId="15" xfId="5" applyNumberFormat="1" applyFont="1" applyFill="1" applyBorder="1" applyAlignment="1">
      <alignment horizontal="center" vertical="center"/>
    </xf>
    <xf numFmtId="181" fontId="25" fillId="4" borderId="14" xfId="5" applyNumberFormat="1" applyFont="1" applyFill="1" applyBorder="1" applyAlignment="1">
      <alignment horizontal="center" vertical="center"/>
    </xf>
    <xf numFmtId="0" fontId="14" fillId="19" borderId="137" xfId="0" applyFont="1" applyFill="1" applyBorder="1" applyAlignment="1">
      <alignment horizontal="center" vertical="center"/>
    </xf>
    <xf numFmtId="0" fontId="34" fillId="0" borderId="138" xfId="0" applyFont="1" applyBorder="1" applyAlignment="1">
      <alignment horizontal="center" vertical="center"/>
    </xf>
    <xf numFmtId="0" fontId="34" fillId="0" borderId="139" xfId="0" applyFont="1" applyBorder="1" applyAlignment="1">
      <alignment horizontal="center" vertical="center"/>
    </xf>
    <xf numFmtId="0" fontId="14" fillId="20" borderId="137" xfId="0" applyFont="1" applyFill="1" applyBorder="1" applyAlignment="1">
      <alignment horizontal="center" vertical="center"/>
    </xf>
    <xf numFmtId="49" fontId="5" fillId="0" borderId="195" xfId="10" applyNumberFormat="1" applyFont="1" applyBorder="1" applyAlignment="1">
      <alignment horizontal="center" vertical="center"/>
    </xf>
    <xf numFmtId="0" fontId="5" fillId="0" borderId="185" xfId="10" applyFont="1" applyBorder="1" applyAlignment="1">
      <alignment horizontal="center" vertical="center"/>
    </xf>
    <xf numFmtId="49" fontId="5" fillId="0" borderId="196" xfId="10" applyNumberFormat="1" applyFont="1" applyBorder="1" applyAlignment="1">
      <alignment horizontal="center" vertical="center"/>
    </xf>
    <xf numFmtId="0" fontId="5" fillId="0" borderId="186" xfId="10" applyFont="1" applyBorder="1" applyAlignment="1">
      <alignment horizontal="center" vertical="center"/>
    </xf>
    <xf numFmtId="49" fontId="5" fillId="0" borderId="197" xfId="10" applyNumberFormat="1" applyFont="1" applyBorder="1" applyAlignment="1">
      <alignment horizontal="center" vertical="center"/>
    </xf>
    <xf numFmtId="49" fontId="5" fillId="0" borderId="221" xfId="10" applyNumberFormat="1" applyFont="1" applyBorder="1" applyAlignment="1">
      <alignment horizontal="center" vertical="center"/>
    </xf>
    <xf numFmtId="49" fontId="5" fillId="0" borderId="199" xfId="10" applyNumberFormat="1" applyFont="1" applyBorder="1" applyAlignment="1">
      <alignment horizontal="center" vertical="center"/>
    </xf>
    <xf numFmtId="49" fontId="5" fillId="0" borderId="222" xfId="10" applyNumberFormat="1" applyFont="1" applyBorder="1" applyAlignment="1">
      <alignment horizontal="center" vertical="center"/>
    </xf>
    <xf numFmtId="0" fontId="5" fillId="0" borderId="157" xfId="10" applyFont="1" applyBorder="1" applyAlignment="1">
      <alignment horizontal="center" vertical="center"/>
    </xf>
    <xf numFmtId="0" fontId="5" fillId="0" borderId="0" xfId="10" applyFont="1" applyAlignment="1">
      <alignment horizontal="center" vertical="center"/>
    </xf>
    <xf numFmtId="49" fontId="5" fillId="0" borderId="203" xfId="10" applyNumberFormat="1" applyFont="1" applyBorder="1" applyAlignment="1">
      <alignment horizontal="center" vertical="center"/>
    </xf>
    <xf numFmtId="49" fontId="5" fillId="0" borderId="0" xfId="10" applyNumberFormat="1" applyFont="1" applyAlignment="1">
      <alignment horizontal="center" vertical="center"/>
    </xf>
  </cellXfs>
  <cellStyles count="12">
    <cellStyle name="桁区切り" xfId="1" builtinId="6"/>
    <cellStyle name="標準" xfId="0" builtinId="0"/>
    <cellStyle name="標準 2" xfId="11" xr:uid="{00000000-0005-0000-0000-000002000000}"/>
    <cellStyle name="標準_34部門分析（新）" xfId="4" xr:uid="{00000000-0005-0000-0000-000003000000}"/>
    <cellStyle name="標準_H16juyou41" xfId="2" xr:uid="{00000000-0005-0000-0000-000004000000}"/>
    <cellStyle name="標準_H17juyou43" xfId="9" xr:uid="{00000000-0005-0000-0000-000005000000}"/>
    <cellStyle name="標準_概念と利用の手引き" xfId="6" xr:uid="{00000000-0005-0000-0000-000006000000}"/>
    <cellStyle name="標準_熊本県（需要増加）　３２部門" xfId="3" xr:uid="{00000000-0005-0000-0000-000007000000}"/>
    <cellStyle name="標準_計数41" xfId="10" xr:uid="{00000000-0005-0000-0000-000008000000}"/>
    <cellStyle name="標準_国体県７-15分析ツール" xfId="7" xr:uid="{00000000-0005-0000-0000-000009000000}"/>
    <cellStyle name="標準_図１　生産フロー_34部門分析（新）" xfId="5" xr:uid="{00000000-0005-0000-0000-00000A000000}"/>
    <cellStyle name="標準_波及効果（４１部門表）" xfId="8" xr:uid="{00000000-0005-0000-0000-00000B000000}"/>
  </cellStyles>
  <dxfs count="0"/>
  <tableStyles count="0" defaultTableStyle="TableStyleMedium2" defaultPivotStyle="PivotStyleMedium9"/>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activeX1.xml><?xml version="1.0" encoding="utf-8"?>
<ax:ocx xmlns:ax="http://schemas.microsoft.com/office/2006/activeX" xmlns:r="http://schemas.openxmlformats.org/officeDocument/2006/relationships" ax:classid="{8BD21D30-EC42-11CE-9E0D-00AA006002F3}" ax:persistence="persistStreamInit" r:id="rId1"/>
</file>

<file path=xl/activeX/activeX2.xml><?xml version="1.0" encoding="utf-8"?>
<ax:ocx xmlns:ax="http://schemas.microsoft.com/office/2006/activeX" xmlns:r="http://schemas.openxmlformats.org/officeDocument/2006/relationships" ax:classid="{8BD21D30-EC42-11CE-9E0D-00AA006002F3}" ax:persistence="persistStreamInit" r:id="rId1"/>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ＭＳ Ｐゴシック"/>
                <a:ea typeface="ＭＳ Ｐゴシック"/>
                <a:cs typeface="ＭＳ Ｐゴシック"/>
              </a:defRPr>
            </a:pPr>
            <a:r>
              <a:rPr lang="ja-JP" altLang="en-US"/>
              <a:t>経済波及効果の測定結果</a:t>
            </a:r>
          </a:p>
        </c:rich>
      </c:tx>
      <c:layout>
        <c:manualLayout>
          <c:xMode val="edge"/>
          <c:yMode val="edge"/>
          <c:x val="0.38794435857805254"/>
          <c:y val="2.5252525252525252E-2"/>
        </c:manualLayout>
      </c:layout>
      <c:overlay val="0"/>
      <c:spPr>
        <a:noFill/>
        <a:ln w="25400">
          <a:noFill/>
        </a:ln>
      </c:spPr>
    </c:title>
    <c:autoTitleDeleted val="0"/>
    <c:plotArea>
      <c:layout>
        <c:manualLayout>
          <c:layoutTarget val="inner"/>
          <c:xMode val="edge"/>
          <c:yMode val="edge"/>
          <c:x val="6.8006182380216385E-2"/>
          <c:y val="0.18686960853460649"/>
          <c:w val="0.90262751159196286"/>
          <c:h val="0.65656889485132008"/>
        </c:manualLayout>
      </c:layout>
      <c:barChart>
        <c:barDir val="col"/>
        <c:grouping val="clustered"/>
        <c:varyColors val="0"/>
        <c:ser>
          <c:idx val="0"/>
          <c:order val="0"/>
          <c:tx>
            <c:strRef>
              <c:f>総括表!$B$28</c:f>
              <c:strCache>
                <c:ptCount val="1"/>
                <c:pt idx="0">
                  <c:v>生産誘発額</c:v>
                </c:pt>
              </c:strCache>
            </c:strRef>
          </c:tx>
          <c:spPr>
            <a:solidFill>
              <a:srgbClr val="FFFF99"/>
            </a:solidFill>
            <a:ln w="12700">
              <a:solidFill>
                <a:srgbClr val="000000"/>
              </a:solidFill>
              <a:prstDash val="solid"/>
            </a:ln>
          </c:spPr>
          <c:invertIfNegative val="0"/>
          <c:dLbls>
            <c:spPr>
              <a:noFill/>
              <a:ln w="25400">
                <a:noFill/>
              </a:ln>
            </c:spPr>
            <c:txPr>
              <a:bodyPr/>
              <a:lstStyle/>
              <a:p>
                <a:pPr algn="ctr" rtl="1">
                  <a:defRPr sz="9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総括表!$C$27:$F$27</c:f>
              <c:strCache>
                <c:ptCount val="4"/>
                <c:pt idx="0">
                  <c:v>直接効果</c:v>
                </c:pt>
                <c:pt idx="1">
                  <c:v>一次波及効果</c:v>
                </c:pt>
                <c:pt idx="2">
                  <c:v>二次波及効果</c:v>
                </c:pt>
                <c:pt idx="3">
                  <c:v>合計（総合効果）</c:v>
                </c:pt>
              </c:strCache>
            </c:strRef>
          </c:cat>
          <c:val>
            <c:numRef>
              <c:f>総括表!$C$28:$F$28</c:f>
              <c:numCache>
                <c:formatCode>#,##0.0;[Red]\-#,##0.0</c:formatCode>
                <c:ptCount val="4"/>
                <c:pt idx="0">
                  <c:v>249.99999999999997</c:v>
                </c:pt>
                <c:pt idx="1">
                  <c:v>94.686107039397314</c:v>
                </c:pt>
                <c:pt idx="2">
                  <c:v>46.271482584500909</c:v>
                </c:pt>
                <c:pt idx="3">
                  <c:v>390.95758962389817</c:v>
                </c:pt>
              </c:numCache>
            </c:numRef>
          </c:val>
          <c:extLst>
            <c:ext xmlns:c16="http://schemas.microsoft.com/office/drawing/2014/chart" uri="{C3380CC4-5D6E-409C-BE32-E72D297353CC}">
              <c16:uniqueId val="{00000000-36A1-459D-9937-972C247F5770}"/>
            </c:ext>
          </c:extLst>
        </c:ser>
        <c:ser>
          <c:idx val="1"/>
          <c:order val="1"/>
          <c:tx>
            <c:strRef>
              <c:f>総括表!$B$29</c:f>
              <c:strCache>
                <c:ptCount val="1"/>
                <c:pt idx="0">
                  <c:v>粗付加価値誘発額</c:v>
                </c:pt>
              </c:strCache>
            </c:strRef>
          </c:tx>
          <c:spPr>
            <a:solidFill>
              <a:srgbClr val="CCFFCC"/>
            </a:solidFill>
            <a:ln w="12700">
              <a:solidFill>
                <a:srgbClr val="000000"/>
              </a:solidFill>
              <a:prstDash val="solid"/>
            </a:ln>
          </c:spPr>
          <c:invertIfNegative val="0"/>
          <c:dLbls>
            <c:dLbl>
              <c:idx val="0"/>
              <c:layout>
                <c:manualLayout>
                  <c:x val="-1.2054830085961048E-3"/>
                  <c:y val="-2.280018028049524E-4"/>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36A1-459D-9937-972C247F5770}"/>
                </c:ext>
              </c:extLst>
            </c:dLbl>
            <c:dLbl>
              <c:idx val="1"/>
              <c:layout>
                <c:manualLayout>
                  <c:x val="3.401120454997221E-4"/>
                  <c:y val="3.7174898592221427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36A1-459D-9937-972C247F5770}"/>
                </c:ext>
              </c:extLst>
            </c:dLbl>
            <c:dLbl>
              <c:idx val="3"/>
              <c:layout>
                <c:manualLayout>
                  <c:x val="4.4616988564219274E-3"/>
                  <c:y val="-1.357830271216098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36A1-459D-9937-972C247F5770}"/>
                </c:ext>
              </c:extLst>
            </c:dLbl>
            <c:spPr>
              <a:noFill/>
              <a:ln w="25400">
                <a:noFill/>
              </a:ln>
            </c:spPr>
            <c:txPr>
              <a:bodyPr/>
              <a:lstStyle/>
              <a:p>
                <a:pPr algn="ctr" rtl="1">
                  <a:defRPr sz="9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総括表!$C$27:$F$27</c:f>
              <c:strCache>
                <c:ptCount val="4"/>
                <c:pt idx="0">
                  <c:v>直接効果</c:v>
                </c:pt>
                <c:pt idx="1">
                  <c:v>一次波及効果</c:v>
                </c:pt>
                <c:pt idx="2">
                  <c:v>二次波及効果</c:v>
                </c:pt>
                <c:pt idx="3">
                  <c:v>合計（総合効果）</c:v>
                </c:pt>
              </c:strCache>
            </c:strRef>
          </c:cat>
          <c:val>
            <c:numRef>
              <c:f>総括表!$C$29:$F$29</c:f>
              <c:numCache>
                <c:formatCode>#,##0.0;[Red]\-#,##0.0</c:formatCode>
                <c:ptCount val="4"/>
                <c:pt idx="0">
                  <c:v>114.02260049083991</c:v>
                </c:pt>
                <c:pt idx="1">
                  <c:v>48.399197076948468</c:v>
                </c:pt>
                <c:pt idx="2">
                  <c:v>29.925914965575164</c:v>
                </c:pt>
                <c:pt idx="3">
                  <c:v>192.34771253336353</c:v>
                </c:pt>
              </c:numCache>
            </c:numRef>
          </c:val>
          <c:extLst>
            <c:ext xmlns:c16="http://schemas.microsoft.com/office/drawing/2014/chart" uri="{C3380CC4-5D6E-409C-BE32-E72D297353CC}">
              <c16:uniqueId val="{00000004-36A1-459D-9937-972C247F5770}"/>
            </c:ext>
          </c:extLst>
        </c:ser>
        <c:ser>
          <c:idx val="2"/>
          <c:order val="2"/>
          <c:tx>
            <c:strRef>
              <c:f>総括表!$B$30</c:f>
              <c:strCache>
                <c:ptCount val="1"/>
                <c:pt idx="0">
                  <c:v>雇用者所得誘発額</c:v>
                </c:pt>
              </c:strCache>
            </c:strRef>
          </c:tx>
          <c:spPr>
            <a:solidFill>
              <a:srgbClr val="FFCC99"/>
            </a:solidFill>
            <a:ln w="12700">
              <a:solidFill>
                <a:srgbClr val="000000"/>
              </a:solidFill>
              <a:prstDash val="solid"/>
            </a:ln>
          </c:spPr>
          <c:invertIfNegative val="0"/>
          <c:dLbls>
            <c:dLbl>
              <c:idx val="0"/>
              <c:layout>
                <c:manualLayout>
                  <c:x val="1.6280267903142709E-3"/>
                  <c:y val="4.6830509822635806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36A1-459D-9937-972C247F5770}"/>
                </c:ext>
              </c:extLst>
            </c:dLbl>
            <c:dLbl>
              <c:idx val="1"/>
              <c:layout>
                <c:manualLayout>
                  <c:x val="1.1128284389489954E-3"/>
                  <c:y val="8.0261936954850333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36A1-459D-9937-972C247F5770}"/>
                </c:ext>
              </c:extLst>
            </c:dLbl>
            <c:dLbl>
              <c:idx val="2"/>
              <c:layout>
                <c:manualLayout>
                  <c:x val="5.9763008758371972E-4"/>
                  <c:y val="1.1357671200190884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36A1-459D-9937-972C247F5770}"/>
                </c:ext>
              </c:extLst>
            </c:dLbl>
            <c:dLbl>
              <c:idx val="3"/>
              <c:layout>
                <c:manualLayout>
                  <c:x val="1.1128284389489954E-3"/>
                  <c:y val="-2.1946499111853441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36A1-459D-9937-972C247F5770}"/>
                </c:ext>
              </c:extLst>
            </c:dLbl>
            <c:spPr>
              <a:noFill/>
              <a:ln w="25400">
                <a:noFill/>
              </a:ln>
            </c:spPr>
            <c:txPr>
              <a:bodyPr/>
              <a:lstStyle/>
              <a:p>
                <a:pPr algn="ctr" rtl="1">
                  <a:defRPr sz="9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総括表!$C$27:$F$27</c:f>
              <c:strCache>
                <c:ptCount val="4"/>
                <c:pt idx="0">
                  <c:v>直接効果</c:v>
                </c:pt>
                <c:pt idx="1">
                  <c:v>一次波及効果</c:v>
                </c:pt>
                <c:pt idx="2">
                  <c:v>二次波及効果</c:v>
                </c:pt>
                <c:pt idx="3">
                  <c:v>合計（総合効果）</c:v>
                </c:pt>
              </c:strCache>
            </c:strRef>
          </c:cat>
          <c:val>
            <c:numRef>
              <c:f>総括表!$C$30:$F$30</c:f>
              <c:numCache>
                <c:formatCode>#,##0.0;[Red]\-#,##0.0</c:formatCode>
                <c:ptCount val="4"/>
                <c:pt idx="0">
                  <c:v>72.610696817586145</c:v>
                </c:pt>
                <c:pt idx="1">
                  <c:v>23.050312648719952</c:v>
                </c:pt>
                <c:pt idx="2">
                  <c:v>12.586234265629558</c:v>
                </c:pt>
                <c:pt idx="3">
                  <c:v>108.24724373193565</c:v>
                </c:pt>
              </c:numCache>
            </c:numRef>
          </c:val>
          <c:extLst>
            <c:ext xmlns:c16="http://schemas.microsoft.com/office/drawing/2014/chart" uri="{C3380CC4-5D6E-409C-BE32-E72D297353CC}">
              <c16:uniqueId val="{00000009-36A1-459D-9937-972C247F5770}"/>
            </c:ext>
          </c:extLst>
        </c:ser>
        <c:dLbls>
          <c:showLegendKey val="0"/>
          <c:showVal val="0"/>
          <c:showCatName val="0"/>
          <c:showSerName val="0"/>
          <c:showPercent val="0"/>
          <c:showBubbleSize val="0"/>
        </c:dLbls>
        <c:gapWidth val="100"/>
        <c:axId val="293904768"/>
        <c:axId val="293906304"/>
      </c:barChart>
      <c:catAx>
        <c:axId val="293904768"/>
        <c:scaling>
          <c:orientation val="minMax"/>
        </c:scaling>
        <c:delete val="0"/>
        <c:axPos val="b"/>
        <c:numFmt formatCode="General" sourceLinked="1"/>
        <c:majorTickMark val="in"/>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ＭＳ Ｐゴシック"/>
                <a:ea typeface="ＭＳ Ｐゴシック"/>
                <a:cs typeface="ＭＳ Ｐゴシック"/>
              </a:defRPr>
            </a:pPr>
            <a:endParaRPr lang="ja-JP"/>
          </a:p>
        </c:txPr>
        <c:crossAx val="293906304"/>
        <c:crosses val="autoZero"/>
        <c:auto val="1"/>
        <c:lblAlgn val="ctr"/>
        <c:lblOffset val="100"/>
        <c:tickLblSkip val="1"/>
        <c:tickMarkSkip val="1"/>
        <c:noMultiLvlLbl val="0"/>
      </c:catAx>
      <c:valAx>
        <c:axId val="293906304"/>
        <c:scaling>
          <c:orientation val="minMax"/>
        </c:scaling>
        <c:delete val="0"/>
        <c:axPos val="l"/>
        <c:numFmt formatCode="#,##0_);[Red]\(#,##0\)" sourceLinked="0"/>
        <c:majorTickMark val="in"/>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ＭＳ Ｐゴシック"/>
                <a:ea typeface="ＭＳ Ｐゴシック"/>
                <a:cs typeface="ＭＳ Ｐゴシック"/>
              </a:defRPr>
            </a:pPr>
            <a:endParaRPr lang="ja-JP"/>
          </a:p>
        </c:txPr>
        <c:crossAx val="293904768"/>
        <c:crosses val="autoZero"/>
        <c:crossBetween val="between"/>
      </c:valAx>
      <c:spPr>
        <a:solidFill>
          <a:srgbClr val="FFFFFF"/>
        </a:solidFill>
        <a:ln w="25400">
          <a:noFill/>
        </a:ln>
      </c:spPr>
    </c:plotArea>
    <c:legend>
      <c:legendPos val="r"/>
      <c:layout>
        <c:manualLayout>
          <c:xMode val="edge"/>
          <c:yMode val="edge"/>
          <c:x val="0.51777434312210202"/>
          <c:y val="0.18686974734218828"/>
          <c:w val="0.16383307573415762"/>
          <c:h val="0.24747580794824889"/>
        </c:manualLayout>
      </c:layout>
      <c:overlay val="0"/>
      <c:spPr>
        <a:solidFill>
          <a:srgbClr val="FFFFFF"/>
        </a:solidFill>
        <a:ln w="3175">
          <a:solidFill>
            <a:srgbClr val="000000"/>
          </a:solidFill>
          <a:prstDash val="solid"/>
        </a:ln>
      </c:spPr>
      <c:txPr>
        <a:bodyPr/>
        <a:lstStyle/>
        <a:p>
          <a:pPr>
            <a:defRPr sz="735"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9525">
      <a:noFill/>
    </a:ln>
  </c:spPr>
  <c:txPr>
    <a:bodyPr/>
    <a:lstStyle/>
    <a:p>
      <a:pPr>
        <a:defRPr sz="9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50" b="0" i="0" u="none" strike="noStrike" baseline="0">
                <a:solidFill>
                  <a:srgbClr val="000000"/>
                </a:solidFill>
                <a:latin typeface="ＭＳ Ｐゴシック"/>
                <a:ea typeface="ＭＳ Ｐゴシック"/>
                <a:cs typeface="ＭＳ Ｐゴシック"/>
              </a:defRPr>
            </a:pPr>
            <a:r>
              <a:rPr lang="ja-JP" altLang="en-US"/>
              <a:t>雇用創出効果の測定結果</a:t>
            </a:r>
          </a:p>
        </c:rich>
      </c:tx>
      <c:layout>
        <c:manualLayout>
          <c:xMode val="edge"/>
          <c:yMode val="edge"/>
          <c:x val="0.38366750381163833"/>
          <c:y val="2.7777777777777776E-2"/>
        </c:manualLayout>
      </c:layout>
      <c:overlay val="0"/>
      <c:spPr>
        <a:noFill/>
        <a:ln w="25400">
          <a:noFill/>
        </a:ln>
      </c:spPr>
    </c:title>
    <c:autoTitleDeleted val="0"/>
    <c:plotArea>
      <c:layout>
        <c:manualLayout>
          <c:layoutTarget val="inner"/>
          <c:xMode val="edge"/>
          <c:yMode val="edge"/>
          <c:x val="7.5500827219781644E-2"/>
          <c:y val="0.19444549937879438"/>
          <c:w val="0.89368326096884398"/>
          <c:h val="0.65000352649482696"/>
        </c:manualLayout>
      </c:layout>
      <c:barChart>
        <c:barDir val="col"/>
        <c:grouping val="clustered"/>
        <c:varyColors val="0"/>
        <c:ser>
          <c:idx val="1"/>
          <c:order val="0"/>
          <c:tx>
            <c:strRef>
              <c:f>総括表!$B$31</c:f>
              <c:strCache>
                <c:ptCount val="1"/>
                <c:pt idx="0">
                  <c:v>就業誘発者数</c:v>
                </c:pt>
              </c:strCache>
            </c:strRef>
          </c:tx>
          <c:spPr>
            <a:solidFill>
              <a:srgbClr val="CCFFCC"/>
            </a:solidFill>
            <a:ln w="12700">
              <a:solidFill>
                <a:srgbClr val="000000"/>
              </a:solidFill>
              <a:prstDash val="solid"/>
            </a:ln>
          </c:spPr>
          <c:invertIfNegative val="0"/>
          <c:dLbls>
            <c:dLbl>
              <c:idx val="0"/>
              <c:layout>
                <c:manualLayout>
                  <c:x val="1.3662174335678226E-3"/>
                  <c:y val="-6.1052456523923398E-4"/>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0474-440D-AC17-262C550C08E0}"/>
                </c:ext>
              </c:extLst>
            </c:dLbl>
            <c:dLbl>
              <c:idx val="3"/>
              <c:layout>
                <c:manualLayout>
                  <c:x val="-1.7459679818115643E-4"/>
                  <c:y val="9.5585818398314752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0474-440D-AC17-262C550C08E0}"/>
                </c:ext>
              </c:extLst>
            </c:dLbl>
            <c:spPr>
              <a:noFill/>
              <a:ln w="25400">
                <a:noFill/>
              </a:ln>
            </c:spPr>
            <c:txPr>
              <a:bodyPr/>
              <a:lstStyle/>
              <a:p>
                <a:pPr algn="ctr" rtl="1">
                  <a:defRPr sz="9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総括表!$C$27:$F$27</c:f>
              <c:strCache>
                <c:ptCount val="4"/>
                <c:pt idx="0">
                  <c:v>直接効果</c:v>
                </c:pt>
                <c:pt idx="1">
                  <c:v>一次波及効果</c:v>
                </c:pt>
                <c:pt idx="2">
                  <c:v>二次波及効果</c:v>
                </c:pt>
                <c:pt idx="3">
                  <c:v>合計（総合効果）</c:v>
                </c:pt>
              </c:strCache>
            </c:strRef>
          </c:cat>
          <c:val>
            <c:numRef>
              <c:f>総括表!$C$31:$F$31</c:f>
              <c:numCache>
                <c:formatCode>#,##0_);[Red]\(#,##0\)</c:formatCode>
                <c:ptCount val="4"/>
                <c:pt idx="0">
                  <c:v>1427.822430599814</c:v>
                </c:pt>
                <c:pt idx="1">
                  <c:v>528.07409670362108</c:v>
                </c:pt>
                <c:pt idx="2">
                  <c:v>350.67938628296184</c:v>
                </c:pt>
                <c:pt idx="3">
                  <c:v>2306.5759135863968</c:v>
                </c:pt>
              </c:numCache>
            </c:numRef>
          </c:val>
          <c:extLst>
            <c:ext xmlns:c16="http://schemas.microsoft.com/office/drawing/2014/chart" uri="{C3380CC4-5D6E-409C-BE32-E72D297353CC}">
              <c16:uniqueId val="{00000002-0474-440D-AC17-262C550C08E0}"/>
            </c:ext>
          </c:extLst>
        </c:ser>
        <c:ser>
          <c:idx val="2"/>
          <c:order val="1"/>
          <c:tx>
            <c:strRef>
              <c:f>総括表!$B$32</c:f>
              <c:strCache>
                <c:ptCount val="1"/>
                <c:pt idx="0">
                  <c:v>雇用誘発者数</c:v>
                </c:pt>
              </c:strCache>
            </c:strRef>
          </c:tx>
          <c:spPr>
            <a:solidFill>
              <a:srgbClr val="FFCC99"/>
            </a:solidFill>
            <a:ln w="12700">
              <a:solidFill>
                <a:srgbClr val="000000"/>
              </a:solidFill>
              <a:prstDash val="solid"/>
            </a:ln>
          </c:spPr>
          <c:invertIfNegative val="0"/>
          <c:dLbls>
            <c:dLbl>
              <c:idx val="0"/>
              <c:layout>
                <c:manualLayout>
                  <c:x val="5.4751620206631929E-3"/>
                  <c:y val="-1.0920565490821889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0474-440D-AC17-262C550C08E0}"/>
                </c:ext>
              </c:extLst>
            </c:dLbl>
            <c:dLbl>
              <c:idx val="3"/>
              <c:layout>
                <c:manualLayout>
                  <c:x val="8.5268137178029274E-4"/>
                  <c:y val="3.0293129240188182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0474-440D-AC17-262C550C08E0}"/>
                </c:ext>
              </c:extLst>
            </c:dLbl>
            <c:spPr>
              <a:noFill/>
              <a:ln w="25400">
                <a:noFill/>
              </a:ln>
            </c:spPr>
            <c:txPr>
              <a:bodyPr/>
              <a:lstStyle/>
              <a:p>
                <a:pPr algn="ctr" rtl="1">
                  <a:defRPr sz="9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総括表!$C$27:$F$27</c:f>
              <c:strCache>
                <c:ptCount val="4"/>
                <c:pt idx="0">
                  <c:v>直接効果</c:v>
                </c:pt>
                <c:pt idx="1">
                  <c:v>一次波及効果</c:v>
                </c:pt>
                <c:pt idx="2">
                  <c:v>二次波及効果</c:v>
                </c:pt>
                <c:pt idx="3">
                  <c:v>合計（総合効果）</c:v>
                </c:pt>
              </c:strCache>
            </c:strRef>
          </c:cat>
          <c:val>
            <c:numRef>
              <c:f>総括表!$C$32:$F$32</c:f>
              <c:numCache>
                <c:formatCode>#,##0_);[Red]\(#,##0\)</c:formatCode>
                <c:ptCount val="4"/>
                <c:pt idx="0">
                  <c:v>1248.6796645796044</c:v>
                </c:pt>
                <c:pt idx="1">
                  <c:v>488.19570889719347</c:v>
                </c:pt>
                <c:pt idx="2">
                  <c:v>306.82788187573283</c:v>
                </c:pt>
                <c:pt idx="3">
                  <c:v>2043.7032553525307</c:v>
                </c:pt>
              </c:numCache>
            </c:numRef>
          </c:val>
          <c:extLst>
            <c:ext xmlns:c16="http://schemas.microsoft.com/office/drawing/2014/chart" uri="{C3380CC4-5D6E-409C-BE32-E72D297353CC}">
              <c16:uniqueId val="{00000005-0474-440D-AC17-262C550C08E0}"/>
            </c:ext>
          </c:extLst>
        </c:ser>
        <c:dLbls>
          <c:showLegendKey val="0"/>
          <c:showVal val="0"/>
          <c:showCatName val="0"/>
          <c:showSerName val="0"/>
          <c:showPercent val="0"/>
          <c:showBubbleSize val="0"/>
        </c:dLbls>
        <c:gapWidth val="100"/>
        <c:axId val="292908416"/>
        <c:axId val="293237888"/>
      </c:barChart>
      <c:catAx>
        <c:axId val="292908416"/>
        <c:scaling>
          <c:orientation val="minMax"/>
        </c:scaling>
        <c:delete val="0"/>
        <c:axPos val="b"/>
        <c:numFmt formatCode="General" sourceLinked="1"/>
        <c:majorTickMark val="in"/>
        <c:minorTickMark val="none"/>
        <c:tickLblPos val="nextTo"/>
        <c:spPr>
          <a:ln w="3175">
            <a:solidFill>
              <a:srgbClr val="000000"/>
            </a:solidFill>
            <a:prstDash val="solid"/>
          </a:ln>
        </c:spPr>
        <c:txPr>
          <a:bodyPr rot="0" vert="horz"/>
          <a:lstStyle/>
          <a:p>
            <a:pPr>
              <a:defRPr sz="825" b="0" i="0" u="none" strike="noStrike" baseline="0">
                <a:solidFill>
                  <a:srgbClr val="000000"/>
                </a:solidFill>
                <a:latin typeface="ＭＳ Ｐゴシック"/>
                <a:ea typeface="ＭＳ Ｐゴシック"/>
                <a:cs typeface="ＭＳ Ｐゴシック"/>
              </a:defRPr>
            </a:pPr>
            <a:endParaRPr lang="ja-JP"/>
          </a:p>
        </c:txPr>
        <c:crossAx val="293237888"/>
        <c:crosses val="autoZero"/>
        <c:auto val="1"/>
        <c:lblAlgn val="ctr"/>
        <c:lblOffset val="100"/>
        <c:tickLblSkip val="1"/>
        <c:tickMarkSkip val="1"/>
        <c:noMultiLvlLbl val="0"/>
      </c:catAx>
      <c:valAx>
        <c:axId val="293237888"/>
        <c:scaling>
          <c:orientation val="minMax"/>
        </c:scaling>
        <c:delete val="0"/>
        <c:axPos val="l"/>
        <c:numFmt formatCode="#,##0_);[Red]\(#,##0\)" sourceLinked="0"/>
        <c:majorTickMark val="in"/>
        <c:minorTickMark val="none"/>
        <c:tickLblPos val="nextTo"/>
        <c:spPr>
          <a:ln w="3175">
            <a:solidFill>
              <a:srgbClr val="000000"/>
            </a:solidFill>
            <a:prstDash val="solid"/>
          </a:ln>
        </c:spPr>
        <c:txPr>
          <a:bodyPr rot="0" vert="horz"/>
          <a:lstStyle/>
          <a:p>
            <a:pPr>
              <a:defRPr sz="825" b="0" i="0" u="none" strike="noStrike" baseline="0">
                <a:solidFill>
                  <a:srgbClr val="000000"/>
                </a:solidFill>
                <a:latin typeface="ＭＳ Ｐゴシック"/>
                <a:ea typeface="ＭＳ Ｐゴシック"/>
                <a:cs typeface="ＭＳ Ｐゴシック"/>
              </a:defRPr>
            </a:pPr>
            <a:endParaRPr lang="ja-JP"/>
          </a:p>
        </c:txPr>
        <c:crossAx val="292908416"/>
        <c:crosses val="autoZero"/>
        <c:crossBetween val="between"/>
      </c:valAx>
      <c:spPr>
        <a:solidFill>
          <a:srgbClr val="FFFFFF"/>
        </a:solidFill>
        <a:ln w="25400">
          <a:noFill/>
        </a:ln>
      </c:spPr>
    </c:plotArea>
    <c:legend>
      <c:legendPos val="r"/>
      <c:layout>
        <c:manualLayout>
          <c:xMode val="edge"/>
          <c:yMode val="edge"/>
          <c:x val="0.53775087050944526"/>
          <c:y val="0.23333449985418489"/>
          <c:w val="0.12943005390890083"/>
          <c:h val="0.1833344998541849"/>
        </c:manualLayout>
      </c:layout>
      <c:overlay val="0"/>
      <c:spPr>
        <a:solidFill>
          <a:srgbClr val="FFFFFF"/>
        </a:solidFill>
        <a:ln w="3175">
          <a:solidFill>
            <a:srgbClr val="000000"/>
          </a:solidFill>
          <a:prstDash val="solid"/>
        </a:ln>
      </c:spPr>
      <c:txPr>
        <a:bodyPr/>
        <a:lstStyle/>
        <a:p>
          <a:pPr>
            <a:defRPr sz="735"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9525">
      <a:noFill/>
    </a:ln>
  </c:spPr>
  <c:txPr>
    <a:bodyPr/>
    <a:lstStyle/>
    <a:p>
      <a:pPr>
        <a:defRPr sz="82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chartSpace>
</file>

<file path=xl/drawings/_rels/drawing2.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vmlDrawing1.v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0</xdr:colOff>
          <xdr:row>1</xdr:row>
          <xdr:rowOff>323850</xdr:rowOff>
        </xdr:from>
        <xdr:to>
          <xdr:col>12</xdr:col>
          <xdr:colOff>539750</xdr:colOff>
          <xdr:row>3</xdr:row>
          <xdr:rowOff>76200</xdr:rowOff>
        </xdr:to>
        <xdr:sp macro="" textlink="">
          <xdr:nvSpPr>
            <xdr:cNvPr id="1025" name="ComboBox2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18</xdr:row>
          <xdr:rowOff>127000</xdr:rowOff>
        </xdr:from>
        <xdr:to>
          <xdr:col>12</xdr:col>
          <xdr:colOff>177800</xdr:colOff>
          <xdr:row>20</xdr:row>
          <xdr:rowOff>120650</xdr:rowOff>
        </xdr:to>
        <xdr:sp macro="" textlink="">
          <xdr:nvSpPr>
            <xdr:cNvPr id="1026" name="ComboBox22"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xdr:twoCellAnchor>
    <xdr:from>
      <xdr:col>12</xdr:col>
      <xdr:colOff>708025</xdr:colOff>
      <xdr:row>2</xdr:row>
      <xdr:rowOff>136525</xdr:rowOff>
    </xdr:from>
    <xdr:to>
      <xdr:col>15</xdr:col>
      <xdr:colOff>79375</xdr:colOff>
      <xdr:row>3</xdr:row>
      <xdr:rowOff>120650</xdr:rowOff>
    </xdr:to>
    <xdr:sp macro="" textlink="">
      <xdr:nvSpPr>
        <xdr:cNvPr id="6" name="Text Box 16">
          <a:extLst>
            <a:ext uri="{FF2B5EF4-FFF2-40B4-BE49-F238E27FC236}">
              <a16:creationId xmlns:a16="http://schemas.microsoft.com/office/drawing/2014/main" id="{00000000-0008-0000-0000-000006000000}"/>
            </a:ext>
          </a:extLst>
        </xdr:cNvPr>
        <xdr:cNvSpPr txBox="1">
          <a:spLocks noChangeArrowheads="1"/>
        </xdr:cNvSpPr>
      </xdr:nvSpPr>
      <xdr:spPr bwMode="auto">
        <a:xfrm>
          <a:off x="13522325" y="1228725"/>
          <a:ext cx="2800350" cy="18732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18288" anchor="ctr" upright="1"/>
        <a:lstStyle/>
        <a:p>
          <a:pPr algn="l" rtl="0">
            <a:defRPr sz="1000"/>
          </a:pPr>
          <a:r>
            <a:rPr lang="ja-JP" altLang="en-US" sz="1150" b="0" i="0" u="none" strike="noStrike" baseline="0">
              <a:solidFill>
                <a:srgbClr val="000000"/>
              </a:solidFill>
              <a:latin typeface="ＭＳ Ｐゴシック"/>
              <a:ea typeface="ＭＳ Ｐゴシック"/>
            </a:rPr>
            <a:t>プルダウンで下記のリストから選択</a:t>
          </a:r>
        </a:p>
      </xdr:txBody>
    </xdr:sp>
    <xdr:clientData/>
  </xdr:twoCellAnchor>
  <xdr:twoCellAnchor>
    <xdr:from>
      <xdr:col>12</xdr:col>
      <xdr:colOff>469900</xdr:colOff>
      <xdr:row>2</xdr:row>
      <xdr:rowOff>88900</xdr:rowOff>
    </xdr:from>
    <xdr:to>
      <xdr:col>12</xdr:col>
      <xdr:colOff>660400</xdr:colOff>
      <xdr:row>2</xdr:row>
      <xdr:rowOff>184150</xdr:rowOff>
    </xdr:to>
    <xdr:sp macro="" textlink="">
      <xdr:nvSpPr>
        <xdr:cNvPr id="7" name="Line 80">
          <a:extLst>
            <a:ext uri="{FF2B5EF4-FFF2-40B4-BE49-F238E27FC236}">
              <a16:creationId xmlns:a16="http://schemas.microsoft.com/office/drawing/2014/main" id="{00000000-0008-0000-0000-000007000000}"/>
            </a:ext>
          </a:extLst>
        </xdr:cNvPr>
        <xdr:cNvSpPr>
          <a:spLocks noChangeShapeType="1"/>
        </xdr:cNvSpPr>
      </xdr:nvSpPr>
      <xdr:spPr bwMode="auto">
        <a:xfrm flipH="1" flipV="1">
          <a:off x="13284200" y="1181100"/>
          <a:ext cx="190500" cy="952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12</xdr:col>
      <xdr:colOff>63500</xdr:colOff>
      <xdr:row>19</xdr:row>
      <xdr:rowOff>114300</xdr:rowOff>
    </xdr:from>
    <xdr:to>
      <xdr:col>12</xdr:col>
      <xdr:colOff>292100</xdr:colOff>
      <xdr:row>20</xdr:row>
      <xdr:rowOff>6350</xdr:rowOff>
    </xdr:to>
    <xdr:sp macro="" textlink="">
      <xdr:nvSpPr>
        <xdr:cNvPr id="8" name="Line 4">
          <a:extLst>
            <a:ext uri="{FF2B5EF4-FFF2-40B4-BE49-F238E27FC236}">
              <a16:creationId xmlns:a16="http://schemas.microsoft.com/office/drawing/2014/main" id="{00000000-0008-0000-0000-000008000000}"/>
            </a:ext>
          </a:extLst>
        </xdr:cNvPr>
        <xdr:cNvSpPr>
          <a:spLocks noChangeShapeType="1"/>
        </xdr:cNvSpPr>
      </xdr:nvSpPr>
      <xdr:spPr bwMode="auto">
        <a:xfrm flipH="1" flipV="1">
          <a:off x="12877800" y="4241800"/>
          <a:ext cx="228600" cy="952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12</xdr:col>
      <xdr:colOff>377825</xdr:colOff>
      <xdr:row>19</xdr:row>
      <xdr:rowOff>63500</xdr:rowOff>
    </xdr:from>
    <xdr:to>
      <xdr:col>14</xdr:col>
      <xdr:colOff>577850</xdr:colOff>
      <xdr:row>20</xdr:row>
      <xdr:rowOff>127000</xdr:rowOff>
    </xdr:to>
    <xdr:sp macro="" textlink="">
      <xdr:nvSpPr>
        <xdr:cNvPr id="9" name="Text Box 5">
          <a:extLst>
            <a:ext uri="{FF2B5EF4-FFF2-40B4-BE49-F238E27FC236}">
              <a16:creationId xmlns:a16="http://schemas.microsoft.com/office/drawing/2014/main" id="{00000000-0008-0000-0000-000009000000}"/>
            </a:ext>
          </a:extLst>
        </xdr:cNvPr>
        <xdr:cNvSpPr txBox="1">
          <a:spLocks noChangeArrowheads="1"/>
        </xdr:cNvSpPr>
      </xdr:nvSpPr>
      <xdr:spPr bwMode="auto">
        <a:xfrm>
          <a:off x="13192125" y="4191000"/>
          <a:ext cx="2828925" cy="26670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18288" anchor="ctr" upright="1"/>
        <a:lstStyle/>
        <a:p>
          <a:pPr algn="l" rtl="0">
            <a:defRPr sz="1000"/>
          </a:pPr>
          <a:r>
            <a:rPr lang="ja-JP" altLang="en-US" sz="1150" b="0" i="0" u="none" strike="noStrike" baseline="0">
              <a:solidFill>
                <a:srgbClr val="000000"/>
              </a:solidFill>
              <a:latin typeface="ＭＳ Ｐゴシック"/>
              <a:ea typeface="ＭＳ Ｐゴシック"/>
            </a:rPr>
            <a:t>プルダウンで下記のリストから選択</a:t>
          </a:r>
        </a:p>
      </xdr:txBody>
    </xdr:sp>
    <xdr:clientData/>
  </xdr:twoCellAnchor>
  <xdr:twoCellAnchor>
    <xdr:from>
      <xdr:col>11</xdr:col>
      <xdr:colOff>241300</xdr:colOff>
      <xdr:row>4</xdr:row>
      <xdr:rowOff>50800</xdr:rowOff>
    </xdr:from>
    <xdr:to>
      <xdr:col>11</xdr:col>
      <xdr:colOff>1050925</xdr:colOff>
      <xdr:row>5</xdr:row>
      <xdr:rowOff>98425</xdr:rowOff>
    </xdr:to>
    <xdr:sp macro="" textlink="">
      <xdr:nvSpPr>
        <xdr:cNvPr id="10" name="AutoShape 1">
          <a:extLst>
            <a:ext uri="{FF2B5EF4-FFF2-40B4-BE49-F238E27FC236}">
              <a16:creationId xmlns:a16="http://schemas.microsoft.com/office/drawing/2014/main" id="{00000000-0008-0000-0000-00000A000000}"/>
            </a:ext>
          </a:extLst>
        </xdr:cNvPr>
        <xdr:cNvSpPr>
          <a:spLocks noChangeArrowheads="1"/>
        </xdr:cNvSpPr>
      </xdr:nvSpPr>
      <xdr:spPr bwMode="auto">
        <a:xfrm>
          <a:off x="11899900" y="1485900"/>
          <a:ext cx="809625" cy="225425"/>
        </a:xfrm>
        <a:prstGeom prst="upArrow">
          <a:avLst>
            <a:gd name="adj1" fmla="val 44185"/>
            <a:gd name="adj2" fmla="val 42856"/>
          </a:avLst>
        </a:prstGeom>
        <a:solidFill>
          <a:srgbClr xmlns:mc="http://schemas.openxmlformats.org/markup-compatibility/2006" xmlns:a14="http://schemas.microsoft.com/office/drawing/2010/main" val="FF99CC" mc:Ignorable="a14" a14:legacySpreadsheetColorIndex="4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0</xdr:colOff>
      <xdr:row>18</xdr:row>
      <xdr:rowOff>76200</xdr:rowOff>
    </xdr:from>
    <xdr:to>
      <xdr:col>5</xdr:col>
      <xdr:colOff>1057275</xdr:colOff>
      <xdr:row>25</xdr:row>
      <xdr:rowOff>104775</xdr:rowOff>
    </xdr:to>
    <xdr:graphicFrame macro="">
      <xdr:nvGraphicFramePr>
        <xdr:cNvPr id="3" name="グラフ 1">
          <a:extLst>
            <a:ext uri="{FF2B5EF4-FFF2-40B4-BE49-F238E27FC236}">
              <a16:creationId xmlns:a16="http://schemas.microsoft.com/office/drawing/2014/main" id="{00000000-0008-0000-01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104775</xdr:colOff>
      <xdr:row>33</xdr:row>
      <xdr:rowOff>200025</xdr:rowOff>
    </xdr:from>
    <xdr:to>
      <xdr:col>5</xdr:col>
      <xdr:colOff>1057275</xdr:colOff>
      <xdr:row>41</xdr:row>
      <xdr:rowOff>0</xdr:rowOff>
    </xdr:to>
    <xdr:graphicFrame macro="">
      <xdr:nvGraphicFramePr>
        <xdr:cNvPr id="4" name="グラフ 2">
          <a:extLst>
            <a:ext uri="{FF2B5EF4-FFF2-40B4-BE49-F238E27FC236}">
              <a16:creationId xmlns:a16="http://schemas.microsoft.com/office/drawing/2014/main" id="{00000000-0008-0000-01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8</xdr:col>
      <xdr:colOff>19050</xdr:colOff>
      <xdr:row>7</xdr:row>
      <xdr:rowOff>19050</xdr:rowOff>
    </xdr:from>
    <xdr:to>
      <xdr:col>8</xdr:col>
      <xdr:colOff>19050</xdr:colOff>
      <xdr:row>11</xdr:row>
      <xdr:rowOff>28575</xdr:rowOff>
    </xdr:to>
    <xdr:sp macro="" textlink="">
      <xdr:nvSpPr>
        <xdr:cNvPr id="2" name="Line 1">
          <a:extLst>
            <a:ext uri="{FF2B5EF4-FFF2-40B4-BE49-F238E27FC236}">
              <a16:creationId xmlns:a16="http://schemas.microsoft.com/office/drawing/2014/main" id="{00000000-0008-0000-0200-000002000000}"/>
            </a:ext>
          </a:extLst>
        </xdr:cNvPr>
        <xdr:cNvSpPr>
          <a:spLocks noChangeShapeType="1"/>
        </xdr:cNvSpPr>
      </xdr:nvSpPr>
      <xdr:spPr bwMode="auto">
        <a:xfrm>
          <a:off x="2152650" y="1438275"/>
          <a:ext cx="0" cy="809625"/>
        </a:xfrm>
        <a:prstGeom prst="line">
          <a:avLst/>
        </a:prstGeom>
        <a:noFill/>
        <a:ln w="24765">
          <a:pattFill prst="pct75">
            <a:fgClr>
              <a:srgbClr xmlns:mc="http://schemas.openxmlformats.org/markup-compatibility/2006" xmlns:a14="http://schemas.microsoft.com/office/drawing/2010/main" val="000000" mc:Ignorable="a14" a14:legacySpreadsheetColorIndex="8"/>
            </a:fgClr>
            <a:bgClr>
              <a:srgbClr val="FFFFFF"/>
            </a:bgClr>
          </a:patt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15</xdr:col>
      <xdr:colOff>0</xdr:colOff>
      <xdr:row>7</xdr:row>
      <xdr:rowOff>28575</xdr:rowOff>
    </xdr:from>
    <xdr:to>
      <xdr:col>15</xdr:col>
      <xdr:colOff>0</xdr:colOff>
      <xdr:row>11</xdr:row>
      <xdr:rowOff>38100</xdr:rowOff>
    </xdr:to>
    <xdr:sp macro="" textlink="">
      <xdr:nvSpPr>
        <xdr:cNvPr id="3" name="Line 24">
          <a:extLst>
            <a:ext uri="{FF2B5EF4-FFF2-40B4-BE49-F238E27FC236}">
              <a16:creationId xmlns:a16="http://schemas.microsoft.com/office/drawing/2014/main" id="{00000000-0008-0000-0200-000003000000}"/>
            </a:ext>
          </a:extLst>
        </xdr:cNvPr>
        <xdr:cNvSpPr>
          <a:spLocks noChangeShapeType="1"/>
        </xdr:cNvSpPr>
      </xdr:nvSpPr>
      <xdr:spPr bwMode="auto">
        <a:xfrm>
          <a:off x="4648200" y="1447800"/>
          <a:ext cx="0" cy="809625"/>
        </a:xfrm>
        <a:prstGeom prst="line">
          <a:avLst/>
        </a:prstGeom>
        <a:noFill/>
        <a:ln w="24765">
          <a:pattFill prst="pct75">
            <a:fgClr>
              <a:srgbClr xmlns:mc="http://schemas.openxmlformats.org/markup-compatibility/2006" xmlns:a14="http://schemas.microsoft.com/office/drawing/2010/main" val="000000" mc:Ignorable="a14" a14:legacySpreadsheetColorIndex="8"/>
            </a:fgClr>
            <a:bgClr>
              <a:srgbClr val="FFFFFF"/>
            </a:bgClr>
          </a:patt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23</xdr:col>
      <xdr:colOff>0</xdr:colOff>
      <xdr:row>7</xdr:row>
      <xdr:rowOff>0</xdr:rowOff>
    </xdr:from>
    <xdr:to>
      <xdr:col>23</xdr:col>
      <xdr:colOff>0</xdr:colOff>
      <xdr:row>11</xdr:row>
      <xdr:rowOff>9525</xdr:rowOff>
    </xdr:to>
    <xdr:sp macro="" textlink="">
      <xdr:nvSpPr>
        <xdr:cNvPr id="5" name="Line 25">
          <a:extLst>
            <a:ext uri="{FF2B5EF4-FFF2-40B4-BE49-F238E27FC236}">
              <a16:creationId xmlns:a16="http://schemas.microsoft.com/office/drawing/2014/main" id="{00000000-0008-0000-0200-000005000000}"/>
            </a:ext>
          </a:extLst>
        </xdr:cNvPr>
        <xdr:cNvSpPr>
          <a:spLocks noChangeShapeType="1"/>
        </xdr:cNvSpPr>
      </xdr:nvSpPr>
      <xdr:spPr bwMode="auto">
        <a:xfrm>
          <a:off x="7543800" y="1419225"/>
          <a:ext cx="0" cy="809625"/>
        </a:xfrm>
        <a:prstGeom prst="line">
          <a:avLst/>
        </a:prstGeom>
        <a:noFill/>
        <a:ln w="24765">
          <a:pattFill prst="pct75">
            <a:fgClr>
              <a:srgbClr xmlns:mc="http://schemas.openxmlformats.org/markup-compatibility/2006" xmlns:a14="http://schemas.microsoft.com/office/drawing/2010/main" val="000000" mc:Ignorable="a14" a14:legacySpreadsheetColorIndex="8"/>
            </a:fgClr>
            <a:bgClr>
              <a:srgbClr val="FFFFFF"/>
            </a:bgClr>
          </a:patt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31</xdr:col>
      <xdr:colOff>0</xdr:colOff>
      <xdr:row>7</xdr:row>
      <xdr:rowOff>0</xdr:rowOff>
    </xdr:from>
    <xdr:to>
      <xdr:col>31</xdr:col>
      <xdr:colOff>0</xdr:colOff>
      <xdr:row>11</xdr:row>
      <xdr:rowOff>9525</xdr:rowOff>
    </xdr:to>
    <xdr:sp macro="" textlink="">
      <xdr:nvSpPr>
        <xdr:cNvPr id="7" name="Line 29">
          <a:extLst>
            <a:ext uri="{FF2B5EF4-FFF2-40B4-BE49-F238E27FC236}">
              <a16:creationId xmlns:a16="http://schemas.microsoft.com/office/drawing/2014/main" id="{00000000-0008-0000-0200-000007000000}"/>
            </a:ext>
          </a:extLst>
        </xdr:cNvPr>
        <xdr:cNvSpPr>
          <a:spLocks noChangeShapeType="1"/>
        </xdr:cNvSpPr>
      </xdr:nvSpPr>
      <xdr:spPr bwMode="auto">
        <a:xfrm>
          <a:off x="10934700" y="1419225"/>
          <a:ext cx="0" cy="809625"/>
        </a:xfrm>
        <a:prstGeom prst="line">
          <a:avLst/>
        </a:prstGeom>
        <a:noFill/>
        <a:ln w="24765">
          <a:pattFill prst="pct75">
            <a:fgClr>
              <a:srgbClr xmlns:mc="http://schemas.openxmlformats.org/markup-compatibility/2006" xmlns:a14="http://schemas.microsoft.com/office/drawing/2010/main" val="000000" mc:Ignorable="a14" a14:legacySpreadsheetColorIndex="8"/>
            </a:fgClr>
            <a:bgClr>
              <a:srgbClr val="FFFFFF"/>
            </a:bgClr>
          </a:patt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8</xdr:col>
      <xdr:colOff>28575</xdr:colOff>
      <xdr:row>14</xdr:row>
      <xdr:rowOff>19050</xdr:rowOff>
    </xdr:from>
    <xdr:to>
      <xdr:col>8</xdr:col>
      <xdr:colOff>28575</xdr:colOff>
      <xdr:row>18</xdr:row>
      <xdr:rowOff>28575</xdr:rowOff>
    </xdr:to>
    <xdr:sp macro="" textlink="">
      <xdr:nvSpPr>
        <xdr:cNvPr id="8" name="Line 2">
          <a:extLst>
            <a:ext uri="{FF2B5EF4-FFF2-40B4-BE49-F238E27FC236}">
              <a16:creationId xmlns:a16="http://schemas.microsoft.com/office/drawing/2014/main" id="{00000000-0008-0000-0200-000008000000}"/>
            </a:ext>
          </a:extLst>
        </xdr:cNvPr>
        <xdr:cNvSpPr>
          <a:spLocks noChangeShapeType="1"/>
        </xdr:cNvSpPr>
      </xdr:nvSpPr>
      <xdr:spPr bwMode="auto">
        <a:xfrm flipH="1">
          <a:off x="2162175" y="2867025"/>
          <a:ext cx="0" cy="847725"/>
        </a:xfrm>
        <a:prstGeom prst="line">
          <a:avLst/>
        </a:prstGeom>
        <a:noFill/>
        <a:ln w="24765">
          <a:pattFill prst="pct75">
            <a:fgClr>
              <a:srgbClr xmlns:mc="http://schemas.openxmlformats.org/markup-compatibility/2006" xmlns:a14="http://schemas.microsoft.com/office/drawing/2010/main" val="000000" mc:Ignorable="a14" a14:legacySpreadsheetColorIndex="8"/>
            </a:fgClr>
            <a:bgClr>
              <a:srgbClr val="FFFFFF"/>
            </a:bgClr>
          </a:patt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15</xdr:col>
      <xdr:colOff>47625</xdr:colOff>
      <xdr:row>15</xdr:row>
      <xdr:rowOff>95250</xdr:rowOff>
    </xdr:from>
    <xdr:to>
      <xdr:col>15</xdr:col>
      <xdr:colOff>57150</xdr:colOff>
      <xdr:row>17</xdr:row>
      <xdr:rowOff>200025</xdr:rowOff>
    </xdr:to>
    <xdr:sp macro="" textlink="">
      <xdr:nvSpPr>
        <xdr:cNvPr id="9" name="Line 3">
          <a:extLst>
            <a:ext uri="{FF2B5EF4-FFF2-40B4-BE49-F238E27FC236}">
              <a16:creationId xmlns:a16="http://schemas.microsoft.com/office/drawing/2014/main" id="{00000000-0008-0000-0200-000009000000}"/>
            </a:ext>
          </a:extLst>
        </xdr:cNvPr>
        <xdr:cNvSpPr>
          <a:spLocks noChangeShapeType="1"/>
        </xdr:cNvSpPr>
      </xdr:nvSpPr>
      <xdr:spPr bwMode="auto">
        <a:xfrm>
          <a:off x="4695825" y="3152775"/>
          <a:ext cx="9525" cy="523875"/>
        </a:xfrm>
        <a:prstGeom prst="line">
          <a:avLst/>
        </a:prstGeom>
        <a:noFill/>
        <a:ln w="24765">
          <a:pattFill prst="pct75">
            <a:fgClr>
              <a:srgbClr xmlns:mc="http://schemas.openxmlformats.org/markup-compatibility/2006" xmlns:a14="http://schemas.microsoft.com/office/drawing/2010/main" val="000000" mc:Ignorable="a14" a14:legacySpreadsheetColorIndex="8"/>
            </a:fgClr>
            <a:bgClr>
              <a:srgbClr val="FFFFFF"/>
            </a:bgClr>
          </a:patt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20</xdr:col>
      <xdr:colOff>9525</xdr:colOff>
      <xdr:row>14</xdr:row>
      <xdr:rowOff>19050</xdr:rowOff>
    </xdr:from>
    <xdr:to>
      <xdr:col>20</xdr:col>
      <xdr:colOff>9525</xdr:colOff>
      <xdr:row>19</xdr:row>
      <xdr:rowOff>19050</xdr:rowOff>
    </xdr:to>
    <xdr:sp macro="" textlink="">
      <xdr:nvSpPr>
        <xdr:cNvPr id="10" name="Line 4">
          <a:extLst>
            <a:ext uri="{FF2B5EF4-FFF2-40B4-BE49-F238E27FC236}">
              <a16:creationId xmlns:a16="http://schemas.microsoft.com/office/drawing/2014/main" id="{00000000-0008-0000-0200-00000A000000}"/>
            </a:ext>
          </a:extLst>
        </xdr:cNvPr>
        <xdr:cNvSpPr>
          <a:spLocks noChangeShapeType="1"/>
        </xdr:cNvSpPr>
      </xdr:nvSpPr>
      <xdr:spPr bwMode="auto">
        <a:xfrm>
          <a:off x="7000875" y="2867025"/>
          <a:ext cx="0" cy="1047750"/>
        </a:xfrm>
        <a:prstGeom prst="line">
          <a:avLst/>
        </a:prstGeom>
        <a:noFill/>
        <a:ln w="24765">
          <a:pattFill prst="pct75">
            <a:fgClr>
              <a:srgbClr xmlns:mc="http://schemas.openxmlformats.org/markup-compatibility/2006" xmlns:a14="http://schemas.microsoft.com/office/drawing/2010/main" val="000000" mc:Ignorable="a14" a14:legacySpreadsheetColorIndex="8"/>
            </a:fgClr>
            <a:bgClr>
              <a:srgbClr val="FFFFFF"/>
            </a:bgClr>
          </a:patt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29</xdr:col>
      <xdr:colOff>342900</xdr:colOff>
      <xdr:row>15</xdr:row>
      <xdr:rowOff>95250</xdr:rowOff>
    </xdr:from>
    <xdr:to>
      <xdr:col>29</xdr:col>
      <xdr:colOff>342900</xdr:colOff>
      <xdr:row>17</xdr:row>
      <xdr:rowOff>200025</xdr:rowOff>
    </xdr:to>
    <xdr:sp macro="" textlink="">
      <xdr:nvSpPr>
        <xdr:cNvPr id="11" name="Line 17">
          <a:extLst>
            <a:ext uri="{FF2B5EF4-FFF2-40B4-BE49-F238E27FC236}">
              <a16:creationId xmlns:a16="http://schemas.microsoft.com/office/drawing/2014/main" id="{00000000-0008-0000-0200-00000B000000}"/>
            </a:ext>
          </a:extLst>
        </xdr:cNvPr>
        <xdr:cNvSpPr>
          <a:spLocks noChangeShapeType="1"/>
        </xdr:cNvSpPr>
      </xdr:nvSpPr>
      <xdr:spPr bwMode="auto">
        <a:xfrm flipH="1">
          <a:off x="10296525" y="3152775"/>
          <a:ext cx="0" cy="523875"/>
        </a:xfrm>
        <a:prstGeom prst="line">
          <a:avLst/>
        </a:prstGeom>
        <a:noFill/>
        <a:ln w="24765">
          <a:pattFill prst="pct75">
            <a:fgClr>
              <a:srgbClr xmlns:mc="http://schemas.openxmlformats.org/markup-compatibility/2006" xmlns:a14="http://schemas.microsoft.com/office/drawing/2010/main" val="000000" mc:Ignorable="a14" a14:legacySpreadsheetColorIndex="8"/>
            </a:fgClr>
            <a:bgClr>
              <a:srgbClr val="FFFFFF"/>
            </a:bgClr>
          </a:patt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15</xdr:col>
      <xdr:colOff>57150</xdr:colOff>
      <xdr:row>14</xdr:row>
      <xdr:rowOff>9525</xdr:rowOff>
    </xdr:from>
    <xdr:to>
      <xdr:col>31</xdr:col>
      <xdr:colOff>123825</xdr:colOff>
      <xdr:row>15</xdr:row>
      <xdr:rowOff>104775</xdr:rowOff>
    </xdr:to>
    <xdr:sp macro="" textlink="">
      <xdr:nvSpPr>
        <xdr:cNvPr id="12" name="Freeform 30">
          <a:extLst>
            <a:ext uri="{FF2B5EF4-FFF2-40B4-BE49-F238E27FC236}">
              <a16:creationId xmlns:a16="http://schemas.microsoft.com/office/drawing/2014/main" id="{00000000-0008-0000-0200-00000C000000}"/>
            </a:ext>
          </a:extLst>
        </xdr:cNvPr>
        <xdr:cNvSpPr>
          <a:spLocks/>
        </xdr:cNvSpPr>
      </xdr:nvSpPr>
      <xdr:spPr bwMode="auto">
        <a:xfrm>
          <a:off x="4705350" y="2857500"/>
          <a:ext cx="6353175" cy="304800"/>
        </a:xfrm>
        <a:custGeom>
          <a:avLst/>
          <a:gdLst>
            <a:gd name="T0" fmla="*/ 0 w 390"/>
            <a:gd name="T1" fmla="*/ 2147483647 h 22"/>
            <a:gd name="T2" fmla="*/ 2147483647 w 390"/>
            <a:gd name="T3" fmla="*/ 2147483647 h 22"/>
            <a:gd name="T4" fmla="*/ 2147483647 w 390"/>
            <a:gd name="T5" fmla="*/ 0 h 22"/>
            <a:gd name="T6" fmla="*/ 0 60000 65536"/>
            <a:gd name="T7" fmla="*/ 0 60000 65536"/>
            <a:gd name="T8" fmla="*/ 0 60000 65536"/>
          </a:gdLst>
          <a:ahLst/>
          <a:cxnLst>
            <a:cxn ang="T6">
              <a:pos x="T0" y="T1"/>
            </a:cxn>
            <a:cxn ang="T7">
              <a:pos x="T2" y="T3"/>
            </a:cxn>
            <a:cxn ang="T8">
              <a:pos x="T4" y="T5"/>
            </a:cxn>
          </a:cxnLst>
          <a:rect l="0" t="0" r="r" b="b"/>
          <a:pathLst>
            <a:path w="390" h="22">
              <a:moveTo>
                <a:pt x="0" y="22"/>
              </a:moveTo>
              <a:lnTo>
                <a:pt x="390" y="22"/>
              </a:lnTo>
              <a:lnTo>
                <a:pt x="389" y="0"/>
              </a:lnTo>
            </a:path>
          </a:pathLst>
        </a:custGeom>
        <a:noFill/>
        <a:ln w="24765" cmpd="sng">
          <a:pattFill prst="pct75">
            <a:fgClr>
              <a:srgbClr xmlns:mc="http://schemas.openxmlformats.org/markup-compatibility/2006" xmlns:a14="http://schemas.microsoft.com/office/drawing/2010/main" val="000000" mc:Ignorable="a14" a14:legacySpreadsheetColorIndex="64"/>
            </a:fgClr>
            <a:bgClr>
              <a:srgbClr val="FFFFFF"/>
            </a:bgClr>
          </a:pattFill>
          <a:prstDash val="solid"/>
          <a:round/>
          <a:headEnd type="none" w="med" len="med"/>
          <a:tailEnd type="none" w="med" len="med"/>
        </a:ln>
        <a:extLst>
          <a:ext uri="{909E8E84-426E-40DD-AFC4-6F175D3DCCD1}">
            <a14:hiddenFill xmlns:a14="http://schemas.microsoft.com/office/drawing/2010/main">
              <a:solidFill>
                <a:srgbClr val="FFFFFF"/>
              </a:solidFill>
            </a14:hiddenFill>
          </a:ext>
        </a:extLst>
      </xdr:spPr>
    </xdr:sp>
    <xdr:clientData/>
  </xdr:twoCellAnchor>
  <xdr:twoCellAnchor>
    <xdr:from>
      <xdr:col>32</xdr:col>
      <xdr:colOff>152400</xdr:colOff>
      <xdr:row>14</xdr:row>
      <xdr:rowOff>9525</xdr:rowOff>
    </xdr:from>
    <xdr:to>
      <xdr:col>32</xdr:col>
      <xdr:colOff>161925</xdr:colOff>
      <xdr:row>18</xdr:row>
      <xdr:rowOff>9525</xdr:rowOff>
    </xdr:to>
    <xdr:sp macro="" textlink="">
      <xdr:nvSpPr>
        <xdr:cNvPr id="14" name="Line 18">
          <a:extLst>
            <a:ext uri="{FF2B5EF4-FFF2-40B4-BE49-F238E27FC236}">
              <a16:creationId xmlns:a16="http://schemas.microsoft.com/office/drawing/2014/main" id="{00000000-0008-0000-0200-00000E000000}"/>
            </a:ext>
          </a:extLst>
        </xdr:cNvPr>
        <xdr:cNvSpPr>
          <a:spLocks noChangeShapeType="1"/>
        </xdr:cNvSpPr>
      </xdr:nvSpPr>
      <xdr:spPr bwMode="auto">
        <a:xfrm>
          <a:off x="11582400" y="2857500"/>
          <a:ext cx="9525" cy="838200"/>
        </a:xfrm>
        <a:prstGeom prst="line">
          <a:avLst/>
        </a:prstGeom>
        <a:noFill/>
        <a:ln w="24765">
          <a:pattFill prst="pct75">
            <a:fgClr>
              <a:srgbClr xmlns:mc="http://schemas.openxmlformats.org/markup-compatibility/2006" xmlns:a14="http://schemas.microsoft.com/office/drawing/2010/main" val="000000" mc:Ignorable="a14" a14:legacySpreadsheetColorIndex="8"/>
            </a:fgClr>
            <a:bgClr>
              <a:srgbClr val="FFFFFF"/>
            </a:bgClr>
          </a:patt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16</xdr:col>
      <xdr:colOff>9525</xdr:colOff>
      <xdr:row>13</xdr:row>
      <xdr:rowOff>200025</xdr:rowOff>
    </xdr:from>
    <xdr:to>
      <xdr:col>34</xdr:col>
      <xdr:colOff>123825</xdr:colOff>
      <xdr:row>26</xdr:row>
      <xdr:rowOff>104775</xdr:rowOff>
    </xdr:to>
    <xdr:sp macro="" textlink="">
      <xdr:nvSpPr>
        <xdr:cNvPr id="15" name="Freeform 32">
          <a:extLst>
            <a:ext uri="{FF2B5EF4-FFF2-40B4-BE49-F238E27FC236}">
              <a16:creationId xmlns:a16="http://schemas.microsoft.com/office/drawing/2014/main" id="{00000000-0008-0000-0200-00000F000000}"/>
            </a:ext>
          </a:extLst>
        </xdr:cNvPr>
        <xdr:cNvSpPr>
          <a:spLocks/>
        </xdr:cNvSpPr>
      </xdr:nvSpPr>
      <xdr:spPr bwMode="auto">
        <a:xfrm>
          <a:off x="5429250" y="2838450"/>
          <a:ext cx="6810375" cy="2705100"/>
        </a:xfrm>
        <a:custGeom>
          <a:avLst/>
          <a:gdLst>
            <a:gd name="T0" fmla="*/ 0 w 715"/>
            <a:gd name="T1" fmla="*/ 2147483647 h 284"/>
            <a:gd name="T2" fmla="*/ 2147483647 w 715"/>
            <a:gd name="T3" fmla="*/ 2147483647 h 284"/>
            <a:gd name="T4" fmla="*/ 2147483647 w 715"/>
            <a:gd name="T5" fmla="*/ 2147483647 h 284"/>
            <a:gd name="T6" fmla="*/ 2147483647 w 715"/>
            <a:gd name="T7" fmla="*/ 2147483647 h 284"/>
            <a:gd name="T8" fmla="*/ 2147483647 w 715"/>
            <a:gd name="T9" fmla="*/ 2147483647 h 284"/>
            <a:gd name="T10" fmla="*/ 2147483647 w 715"/>
            <a:gd name="T11" fmla="*/ 2147483647 h 284"/>
            <a:gd name="T12" fmla="*/ 2147483647 w 715"/>
            <a:gd name="T13" fmla="*/ 2147483647 h 284"/>
            <a:gd name="T14" fmla="*/ 2147483647 w 715"/>
            <a:gd name="T15" fmla="*/ 2147483647 h 284"/>
            <a:gd name="T16" fmla="*/ 2147483647 w 715"/>
            <a:gd name="T17" fmla="*/ 2147483647 h 284"/>
            <a:gd name="T18" fmla="*/ 2147483647 w 715"/>
            <a:gd name="T19" fmla="*/ 2147483647 h 284"/>
            <a:gd name="T20" fmla="*/ 2147483647 w 715"/>
            <a:gd name="T21" fmla="*/ 2147483647 h 284"/>
            <a:gd name="T22" fmla="*/ 2147483647 w 715"/>
            <a:gd name="T23" fmla="*/ 2147483647 h 284"/>
            <a:gd name="T24" fmla="*/ 2147483647 w 715"/>
            <a:gd name="T25" fmla="*/ 0 h 284"/>
            <a:gd name="T26" fmla="*/ 0 60000 65536"/>
            <a:gd name="T27" fmla="*/ 0 60000 65536"/>
            <a:gd name="T28" fmla="*/ 0 60000 65536"/>
            <a:gd name="T29" fmla="*/ 0 60000 65536"/>
            <a:gd name="T30" fmla="*/ 0 60000 65536"/>
            <a:gd name="T31" fmla="*/ 0 60000 65536"/>
            <a:gd name="T32" fmla="*/ 0 60000 65536"/>
            <a:gd name="T33" fmla="*/ 0 60000 65536"/>
            <a:gd name="T34" fmla="*/ 0 60000 65536"/>
            <a:gd name="T35" fmla="*/ 0 60000 65536"/>
            <a:gd name="T36" fmla="*/ 0 60000 65536"/>
            <a:gd name="T37" fmla="*/ 0 60000 65536"/>
            <a:gd name="T38" fmla="*/ 0 60000 65536"/>
          </a:gdLst>
          <a:ahLst/>
          <a:cxnLst>
            <a:cxn ang="T26">
              <a:pos x="T0" y="T1"/>
            </a:cxn>
            <a:cxn ang="T27">
              <a:pos x="T2" y="T3"/>
            </a:cxn>
            <a:cxn ang="T28">
              <a:pos x="T4" y="T5"/>
            </a:cxn>
            <a:cxn ang="T29">
              <a:pos x="T6" y="T7"/>
            </a:cxn>
            <a:cxn ang="T30">
              <a:pos x="T8" y="T9"/>
            </a:cxn>
            <a:cxn ang="T31">
              <a:pos x="T10" y="T11"/>
            </a:cxn>
            <a:cxn ang="T32">
              <a:pos x="T12" y="T13"/>
            </a:cxn>
            <a:cxn ang="T33">
              <a:pos x="T14" y="T15"/>
            </a:cxn>
            <a:cxn ang="T34">
              <a:pos x="T16" y="T17"/>
            </a:cxn>
            <a:cxn ang="T35">
              <a:pos x="T18" y="T19"/>
            </a:cxn>
            <a:cxn ang="T36">
              <a:pos x="T20" y="T21"/>
            </a:cxn>
            <a:cxn ang="T37">
              <a:pos x="T22" y="T23"/>
            </a:cxn>
            <a:cxn ang="T38">
              <a:pos x="T24" y="T25"/>
            </a:cxn>
          </a:cxnLst>
          <a:rect l="0" t="0" r="r" b="b"/>
          <a:pathLst>
            <a:path w="715" h="284">
              <a:moveTo>
                <a:pt x="0" y="284"/>
              </a:moveTo>
              <a:lnTo>
                <a:pt x="103" y="284"/>
              </a:lnTo>
              <a:lnTo>
                <a:pt x="103" y="202"/>
              </a:lnTo>
              <a:lnTo>
                <a:pt x="379" y="200"/>
              </a:lnTo>
              <a:lnTo>
                <a:pt x="379" y="196"/>
              </a:lnTo>
              <a:lnTo>
                <a:pt x="384" y="190"/>
              </a:lnTo>
              <a:cubicBezTo>
                <a:pt x="386" y="189"/>
                <a:pt x="387" y="188"/>
                <a:pt x="389" y="188"/>
              </a:cubicBezTo>
              <a:cubicBezTo>
                <a:pt x="391" y="188"/>
                <a:pt x="395" y="188"/>
                <a:pt x="397" y="189"/>
              </a:cubicBezTo>
              <a:lnTo>
                <a:pt x="403" y="194"/>
              </a:lnTo>
              <a:lnTo>
                <a:pt x="405" y="199"/>
              </a:lnTo>
              <a:lnTo>
                <a:pt x="714" y="200"/>
              </a:lnTo>
              <a:lnTo>
                <a:pt x="715" y="23"/>
              </a:lnTo>
              <a:lnTo>
                <a:pt x="674" y="0"/>
              </a:lnTo>
            </a:path>
          </a:pathLst>
        </a:custGeom>
        <a:noFill/>
        <a:ln w="24765" cmpd="sng">
          <a:pattFill prst="pct75">
            <a:fgClr>
              <a:srgbClr xmlns:mc="http://schemas.openxmlformats.org/markup-compatibility/2006" xmlns:a14="http://schemas.microsoft.com/office/drawing/2010/main" val="000000" mc:Ignorable="a14" a14:legacySpreadsheetColorIndex="64"/>
            </a:fgClr>
            <a:bgClr>
              <a:srgbClr val="FFFFFF"/>
            </a:bgClr>
          </a:pattFill>
          <a:prstDash val="solid"/>
          <a:round/>
          <a:headEnd type="none" w="med" len="med"/>
          <a:tailEnd type="none" w="med" len="med"/>
        </a:ln>
        <a:extLst>
          <a:ext uri="{909E8E84-426E-40DD-AFC4-6F175D3DCCD1}">
            <a14:hiddenFill xmlns:a14="http://schemas.microsoft.com/office/drawing/2010/main">
              <a:solidFill>
                <a:srgbClr val="FFFFFF"/>
              </a:solidFill>
            </a14:hiddenFill>
          </a:ext>
        </a:extLst>
      </xdr:spPr>
    </xdr:sp>
    <xdr:clientData/>
  </xdr:twoCellAnchor>
  <xdr:twoCellAnchor>
    <xdr:from>
      <xdr:col>27</xdr:col>
      <xdr:colOff>0</xdr:colOff>
      <xdr:row>21</xdr:row>
      <xdr:rowOff>0</xdr:rowOff>
    </xdr:from>
    <xdr:to>
      <xdr:col>27</xdr:col>
      <xdr:colOff>0</xdr:colOff>
      <xdr:row>24</xdr:row>
      <xdr:rowOff>0</xdr:rowOff>
    </xdr:to>
    <xdr:sp macro="" textlink="">
      <xdr:nvSpPr>
        <xdr:cNvPr id="16" name="Line 9">
          <a:extLst>
            <a:ext uri="{FF2B5EF4-FFF2-40B4-BE49-F238E27FC236}">
              <a16:creationId xmlns:a16="http://schemas.microsoft.com/office/drawing/2014/main" id="{00000000-0008-0000-0200-000010000000}"/>
            </a:ext>
          </a:extLst>
        </xdr:cNvPr>
        <xdr:cNvSpPr>
          <a:spLocks noChangeShapeType="1"/>
        </xdr:cNvSpPr>
      </xdr:nvSpPr>
      <xdr:spPr bwMode="auto">
        <a:xfrm>
          <a:off x="9163050" y="4314825"/>
          <a:ext cx="0" cy="628650"/>
        </a:xfrm>
        <a:prstGeom prst="line">
          <a:avLst/>
        </a:prstGeom>
        <a:noFill/>
        <a:ln w="24765">
          <a:pattFill prst="pct75">
            <a:fgClr>
              <a:srgbClr xmlns:mc="http://schemas.openxmlformats.org/markup-compatibility/2006" xmlns:a14="http://schemas.microsoft.com/office/drawing/2010/main" val="000000" mc:Ignorable="a14" a14:legacySpreadsheetColorIndex="8"/>
            </a:fgClr>
            <a:bgClr>
              <a:srgbClr val="FFFFFF"/>
            </a:bgClr>
          </a:patt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16</xdr:col>
      <xdr:colOff>19050</xdr:colOff>
      <xdr:row>26</xdr:row>
      <xdr:rowOff>114300</xdr:rowOff>
    </xdr:from>
    <xdr:to>
      <xdr:col>16</xdr:col>
      <xdr:colOff>19050</xdr:colOff>
      <xdr:row>30</xdr:row>
      <xdr:rowOff>19050</xdr:rowOff>
    </xdr:to>
    <xdr:sp macro="" textlink="">
      <xdr:nvSpPr>
        <xdr:cNvPr id="17" name="Line 31">
          <a:extLst>
            <a:ext uri="{FF2B5EF4-FFF2-40B4-BE49-F238E27FC236}">
              <a16:creationId xmlns:a16="http://schemas.microsoft.com/office/drawing/2014/main" id="{00000000-0008-0000-0200-000011000000}"/>
            </a:ext>
          </a:extLst>
        </xdr:cNvPr>
        <xdr:cNvSpPr>
          <a:spLocks noChangeShapeType="1"/>
        </xdr:cNvSpPr>
      </xdr:nvSpPr>
      <xdr:spPr bwMode="auto">
        <a:xfrm>
          <a:off x="5438775" y="5553075"/>
          <a:ext cx="0" cy="742950"/>
        </a:xfrm>
        <a:prstGeom prst="line">
          <a:avLst/>
        </a:prstGeom>
        <a:noFill/>
        <a:ln w="24765">
          <a:pattFill prst="pct75">
            <a:fgClr>
              <a:srgbClr xmlns:mc="http://schemas.openxmlformats.org/markup-compatibility/2006" xmlns:a14="http://schemas.microsoft.com/office/drawing/2010/main" val="000000" mc:Ignorable="a14" a14:legacySpreadsheetColorIndex="8"/>
            </a:fgClr>
            <a:bgClr>
              <a:srgbClr val="FFFFFF"/>
            </a:bgClr>
          </a:patt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8</xdr:col>
      <xdr:colOff>38100</xdr:colOff>
      <xdr:row>21</xdr:row>
      <xdr:rowOff>0</xdr:rowOff>
    </xdr:from>
    <xdr:to>
      <xdr:col>8</xdr:col>
      <xdr:colOff>38100</xdr:colOff>
      <xdr:row>24</xdr:row>
      <xdr:rowOff>0</xdr:rowOff>
    </xdr:to>
    <xdr:sp macro="" textlink="">
      <xdr:nvSpPr>
        <xdr:cNvPr id="18" name="Line 5">
          <a:extLst>
            <a:ext uri="{FF2B5EF4-FFF2-40B4-BE49-F238E27FC236}">
              <a16:creationId xmlns:a16="http://schemas.microsoft.com/office/drawing/2014/main" id="{00000000-0008-0000-0200-000012000000}"/>
            </a:ext>
          </a:extLst>
        </xdr:cNvPr>
        <xdr:cNvSpPr>
          <a:spLocks noChangeShapeType="1"/>
        </xdr:cNvSpPr>
      </xdr:nvSpPr>
      <xdr:spPr bwMode="auto">
        <a:xfrm>
          <a:off x="2171700" y="4314825"/>
          <a:ext cx="0" cy="628650"/>
        </a:xfrm>
        <a:prstGeom prst="line">
          <a:avLst/>
        </a:prstGeom>
        <a:noFill/>
        <a:ln w="24765">
          <a:pattFill prst="pct75">
            <a:fgClr>
              <a:srgbClr xmlns:mc="http://schemas.openxmlformats.org/markup-compatibility/2006" xmlns:a14="http://schemas.microsoft.com/office/drawing/2010/main" val="000000" mc:Ignorable="a14" a14:legacySpreadsheetColorIndex="8"/>
            </a:fgClr>
            <a:bgClr>
              <a:srgbClr val="FFFFFF"/>
            </a:bgClr>
          </a:patt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8</xdr:col>
      <xdr:colOff>38100</xdr:colOff>
      <xdr:row>26</xdr:row>
      <xdr:rowOff>0</xdr:rowOff>
    </xdr:from>
    <xdr:to>
      <xdr:col>8</xdr:col>
      <xdr:colOff>38100</xdr:colOff>
      <xdr:row>30</xdr:row>
      <xdr:rowOff>9525</xdr:rowOff>
    </xdr:to>
    <xdr:sp macro="" textlink="">
      <xdr:nvSpPr>
        <xdr:cNvPr id="19" name="Line 6">
          <a:extLst>
            <a:ext uri="{FF2B5EF4-FFF2-40B4-BE49-F238E27FC236}">
              <a16:creationId xmlns:a16="http://schemas.microsoft.com/office/drawing/2014/main" id="{00000000-0008-0000-0200-000013000000}"/>
            </a:ext>
          </a:extLst>
        </xdr:cNvPr>
        <xdr:cNvSpPr>
          <a:spLocks noChangeShapeType="1"/>
        </xdr:cNvSpPr>
      </xdr:nvSpPr>
      <xdr:spPr bwMode="auto">
        <a:xfrm>
          <a:off x="2171700" y="5438775"/>
          <a:ext cx="0" cy="847725"/>
        </a:xfrm>
        <a:prstGeom prst="line">
          <a:avLst/>
        </a:prstGeom>
        <a:noFill/>
        <a:ln w="24765">
          <a:pattFill prst="pct75">
            <a:fgClr>
              <a:srgbClr xmlns:mc="http://schemas.openxmlformats.org/markup-compatibility/2006" xmlns:a14="http://schemas.microsoft.com/office/drawing/2010/main" val="000000" mc:Ignorable="a14" a14:legacySpreadsheetColorIndex="8"/>
            </a:fgClr>
            <a:bgClr>
              <a:srgbClr val="FFFFFF"/>
            </a:bgClr>
          </a:patt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27</xdr:col>
      <xdr:colOff>19050</xdr:colOff>
      <xdr:row>27</xdr:row>
      <xdr:rowOff>0</xdr:rowOff>
    </xdr:from>
    <xdr:to>
      <xdr:col>27</xdr:col>
      <xdr:colOff>19050</xdr:colOff>
      <xdr:row>30</xdr:row>
      <xdr:rowOff>0</xdr:rowOff>
    </xdr:to>
    <xdr:sp macro="" textlink="">
      <xdr:nvSpPr>
        <xdr:cNvPr id="20" name="Line 10">
          <a:extLst>
            <a:ext uri="{FF2B5EF4-FFF2-40B4-BE49-F238E27FC236}">
              <a16:creationId xmlns:a16="http://schemas.microsoft.com/office/drawing/2014/main" id="{00000000-0008-0000-0200-000014000000}"/>
            </a:ext>
          </a:extLst>
        </xdr:cNvPr>
        <xdr:cNvSpPr>
          <a:spLocks noChangeShapeType="1"/>
        </xdr:cNvSpPr>
      </xdr:nvSpPr>
      <xdr:spPr bwMode="auto">
        <a:xfrm>
          <a:off x="9182100" y="5648325"/>
          <a:ext cx="0" cy="628650"/>
        </a:xfrm>
        <a:prstGeom prst="line">
          <a:avLst/>
        </a:prstGeom>
        <a:noFill/>
        <a:ln w="24765">
          <a:pattFill prst="pct75">
            <a:fgClr>
              <a:srgbClr xmlns:mc="http://schemas.openxmlformats.org/markup-compatibility/2006" xmlns:a14="http://schemas.microsoft.com/office/drawing/2010/main" val="000000" mc:Ignorable="a14" a14:legacySpreadsheetColorIndex="8"/>
            </a:fgClr>
            <a:bgClr>
              <a:srgbClr val="FFFFFF"/>
            </a:bgClr>
          </a:patt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27</xdr:col>
      <xdr:colOff>0</xdr:colOff>
      <xdr:row>33</xdr:row>
      <xdr:rowOff>0</xdr:rowOff>
    </xdr:from>
    <xdr:to>
      <xdr:col>27</xdr:col>
      <xdr:colOff>0</xdr:colOff>
      <xdr:row>36</xdr:row>
      <xdr:rowOff>0</xdr:rowOff>
    </xdr:to>
    <xdr:sp macro="" textlink="">
      <xdr:nvSpPr>
        <xdr:cNvPr id="21" name="Line 11">
          <a:extLst>
            <a:ext uri="{FF2B5EF4-FFF2-40B4-BE49-F238E27FC236}">
              <a16:creationId xmlns:a16="http://schemas.microsoft.com/office/drawing/2014/main" id="{00000000-0008-0000-0200-000015000000}"/>
            </a:ext>
          </a:extLst>
        </xdr:cNvPr>
        <xdr:cNvSpPr>
          <a:spLocks noChangeShapeType="1"/>
        </xdr:cNvSpPr>
      </xdr:nvSpPr>
      <xdr:spPr bwMode="auto">
        <a:xfrm>
          <a:off x="9163050" y="6905625"/>
          <a:ext cx="0" cy="628650"/>
        </a:xfrm>
        <a:prstGeom prst="line">
          <a:avLst/>
        </a:prstGeom>
        <a:noFill/>
        <a:ln w="24765">
          <a:pattFill prst="pct75">
            <a:fgClr>
              <a:srgbClr xmlns:mc="http://schemas.openxmlformats.org/markup-compatibility/2006" xmlns:a14="http://schemas.microsoft.com/office/drawing/2010/main" val="000000" mc:Ignorable="a14" a14:legacySpreadsheetColorIndex="8"/>
            </a:fgClr>
            <a:bgClr>
              <a:srgbClr val="FFFFFF"/>
            </a:bgClr>
          </a:patt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27</xdr:col>
      <xdr:colOff>0</xdr:colOff>
      <xdr:row>39</xdr:row>
      <xdr:rowOff>0</xdr:rowOff>
    </xdr:from>
    <xdr:to>
      <xdr:col>27</xdr:col>
      <xdr:colOff>0</xdr:colOff>
      <xdr:row>42</xdr:row>
      <xdr:rowOff>0</xdr:rowOff>
    </xdr:to>
    <xdr:sp macro="" textlink="">
      <xdr:nvSpPr>
        <xdr:cNvPr id="22" name="Line 16">
          <a:extLst>
            <a:ext uri="{FF2B5EF4-FFF2-40B4-BE49-F238E27FC236}">
              <a16:creationId xmlns:a16="http://schemas.microsoft.com/office/drawing/2014/main" id="{00000000-0008-0000-0200-000016000000}"/>
            </a:ext>
          </a:extLst>
        </xdr:cNvPr>
        <xdr:cNvSpPr>
          <a:spLocks noChangeShapeType="1"/>
        </xdr:cNvSpPr>
      </xdr:nvSpPr>
      <xdr:spPr bwMode="auto">
        <a:xfrm>
          <a:off x="9163050" y="8162925"/>
          <a:ext cx="0" cy="628650"/>
        </a:xfrm>
        <a:prstGeom prst="line">
          <a:avLst/>
        </a:prstGeom>
        <a:noFill/>
        <a:ln w="24765">
          <a:pattFill prst="pct75">
            <a:fgClr>
              <a:srgbClr xmlns:mc="http://schemas.openxmlformats.org/markup-compatibility/2006" xmlns:a14="http://schemas.microsoft.com/office/drawing/2010/main" val="000000" mc:Ignorable="a14" a14:legacySpreadsheetColorIndex="8"/>
            </a:fgClr>
            <a:bgClr>
              <a:srgbClr val="FFFFFF"/>
            </a:bgClr>
          </a:patt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43</xdr:row>
      <xdr:rowOff>38100</xdr:rowOff>
    </xdr:from>
    <xdr:to>
      <xdr:col>22</xdr:col>
      <xdr:colOff>0</xdr:colOff>
      <xdr:row>43</xdr:row>
      <xdr:rowOff>47625</xdr:rowOff>
    </xdr:to>
    <xdr:sp macro="" textlink="">
      <xdr:nvSpPr>
        <xdr:cNvPr id="23" name="Line 15">
          <a:extLst>
            <a:ext uri="{FF2B5EF4-FFF2-40B4-BE49-F238E27FC236}">
              <a16:creationId xmlns:a16="http://schemas.microsoft.com/office/drawing/2014/main" id="{00000000-0008-0000-0200-000017000000}"/>
            </a:ext>
          </a:extLst>
        </xdr:cNvPr>
        <xdr:cNvSpPr>
          <a:spLocks noChangeShapeType="1"/>
        </xdr:cNvSpPr>
      </xdr:nvSpPr>
      <xdr:spPr bwMode="auto">
        <a:xfrm>
          <a:off x="5629275" y="9039225"/>
          <a:ext cx="1819275" cy="9525"/>
        </a:xfrm>
        <a:prstGeom prst="line">
          <a:avLst/>
        </a:prstGeom>
        <a:noFill/>
        <a:ln w="24765">
          <a:pattFill prst="pct75">
            <a:fgClr>
              <a:srgbClr xmlns:mc="http://schemas.openxmlformats.org/markup-compatibility/2006" xmlns:a14="http://schemas.microsoft.com/office/drawing/2010/main" val="000000" mc:Ignorable="a14" a14:legacySpreadsheetColorIndex="8"/>
            </a:fgClr>
            <a:bgClr>
              <a:srgbClr val="FFFFFF"/>
            </a:bgClr>
          </a:pattFill>
          <a:round/>
          <a:headEnd type="triangle" w="med" len="med"/>
          <a:tailEnd/>
        </a:ln>
        <a:extLst>
          <a:ext uri="{909E8E84-426E-40DD-AFC4-6F175D3DCCD1}">
            <a14:hiddenFill xmlns:a14="http://schemas.microsoft.com/office/drawing/2010/main">
              <a:noFill/>
            </a14:hiddenFill>
          </a:ext>
        </a:extLst>
      </xdr:spPr>
    </xdr:sp>
    <xdr:clientData/>
  </xdr:twoCellAnchor>
  <xdr:twoCellAnchor>
    <xdr:from>
      <xdr:col>13</xdr:col>
      <xdr:colOff>314325</xdr:colOff>
      <xdr:row>45</xdr:row>
      <xdr:rowOff>19050</xdr:rowOff>
    </xdr:from>
    <xdr:to>
      <xdr:col>13</xdr:col>
      <xdr:colOff>314325</xdr:colOff>
      <xdr:row>48</xdr:row>
      <xdr:rowOff>28575</xdr:rowOff>
    </xdr:to>
    <xdr:sp macro="" textlink="">
      <xdr:nvSpPr>
        <xdr:cNvPr id="24" name="Line 22">
          <a:extLst>
            <a:ext uri="{FF2B5EF4-FFF2-40B4-BE49-F238E27FC236}">
              <a16:creationId xmlns:a16="http://schemas.microsoft.com/office/drawing/2014/main" id="{00000000-0008-0000-0200-000018000000}"/>
            </a:ext>
          </a:extLst>
        </xdr:cNvPr>
        <xdr:cNvSpPr>
          <a:spLocks noChangeShapeType="1"/>
        </xdr:cNvSpPr>
      </xdr:nvSpPr>
      <xdr:spPr bwMode="auto">
        <a:xfrm flipH="1">
          <a:off x="3933825" y="9439275"/>
          <a:ext cx="0" cy="638175"/>
        </a:xfrm>
        <a:prstGeom prst="line">
          <a:avLst/>
        </a:prstGeom>
        <a:noFill/>
        <a:ln w="24765">
          <a:pattFill prst="pct75">
            <a:fgClr>
              <a:srgbClr xmlns:mc="http://schemas.openxmlformats.org/markup-compatibility/2006" xmlns:a14="http://schemas.microsoft.com/office/drawing/2010/main" val="000000" mc:Ignorable="a14" a14:legacySpreadsheetColorIndex="8"/>
            </a:fgClr>
            <a:bgClr>
              <a:srgbClr val="FFFFFF"/>
            </a:bgClr>
          </a:patt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15</xdr:col>
      <xdr:colOff>666750</xdr:colOff>
      <xdr:row>45</xdr:row>
      <xdr:rowOff>19050</xdr:rowOff>
    </xdr:from>
    <xdr:to>
      <xdr:col>15</xdr:col>
      <xdr:colOff>666750</xdr:colOff>
      <xdr:row>48</xdr:row>
      <xdr:rowOff>28575</xdr:rowOff>
    </xdr:to>
    <xdr:sp macro="" textlink="">
      <xdr:nvSpPr>
        <xdr:cNvPr id="25" name="Line 23">
          <a:extLst>
            <a:ext uri="{FF2B5EF4-FFF2-40B4-BE49-F238E27FC236}">
              <a16:creationId xmlns:a16="http://schemas.microsoft.com/office/drawing/2014/main" id="{00000000-0008-0000-0200-000019000000}"/>
            </a:ext>
          </a:extLst>
        </xdr:cNvPr>
        <xdr:cNvSpPr>
          <a:spLocks noChangeShapeType="1"/>
        </xdr:cNvSpPr>
      </xdr:nvSpPr>
      <xdr:spPr bwMode="auto">
        <a:xfrm flipH="1">
          <a:off x="5314950" y="9439275"/>
          <a:ext cx="0" cy="638175"/>
        </a:xfrm>
        <a:prstGeom prst="line">
          <a:avLst/>
        </a:prstGeom>
        <a:noFill/>
        <a:ln w="24765">
          <a:pattFill prst="pct75">
            <a:fgClr>
              <a:srgbClr xmlns:mc="http://schemas.openxmlformats.org/markup-compatibility/2006" xmlns:a14="http://schemas.microsoft.com/office/drawing/2010/main" val="000000" mc:Ignorable="a14" a14:legacySpreadsheetColorIndex="8"/>
            </a:fgClr>
            <a:bgClr>
              <a:srgbClr val="FFFFFF"/>
            </a:bgClr>
          </a:patt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133350</xdr:colOff>
      <xdr:row>45</xdr:row>
      <xdr:rowOff>19050</xdr:rowOff>
    </xdr:from>
    <xdr:to>
      <xdr:col>6</xdr:col>
      <xdr:colOff>133350</xdr:colOff>
      <xdr:row>48</xdr:row>
      <xdr:rowOff>19050</xdr:rowOff>
    </xdr:to>
    <xdr:sp macro="" textlink="">
      <xdr:nvSpPr>
        <xdr:cNvPr id="26" name="Line 26">
          <a:extLst>
            <a:ext uri="{FF2B5EF4-FFF2-40B4-BE49-F238E27FC236}">
              <a16:creationId xmlns:a16="http://schemas.microsoft.com/office/drawing/2014/main" id="{00000000-0008-0000-0200-00001A000000}"/>
            </a:ext>
          </a:extLst>
        </xdr:cNvPr>
        <xdr:cNvSpPr>
          <a:spLocks noChangeShapeType="1"/>
        </xdr:cNvSpPr>
      </xdr:nvSpPr>
      <xdr:spPr bwMode="auto">
        <a:xfrm>
          <a:off x="1209675" y="9439275"/>
          <a:ext cx="0" cy="628650"/>
        </a:xfrm>
        <a:prstGeom prst="line">
          <a:avLst/>
        </a:prstGeom>
        <a:noFill/>
        <a:ln w="24765">
          <a:pattFill prst="pct75">
            <a:fgClr>
              <a:srgbClr xmlns:mc="http://schemas.openxmlformats.org/markup-compatibility/2006" xmlns:a14="http://schemas.microsoft.com/office/drawing/2010/main" val="000000" mc:Ignorable="a14" a14:legacySpreadsheetColorIndex="8"/>
            </a:fgClr>
            <a:bgClr>
              <a:srgbClr val="FFFFFF"/>
            </a:bgClr>
          </a:patt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9</xdr:col>
      <xdr:colOff>295275</xdr:colOff>
      <xdr:row>45</xdr:row>
      <xdr:rowOff>9525</xdr:rowOff>
    </xdr:from>
    <xdr:to>
      <xdr:col>9</xdr:col>
      <xdr:colOff>295275</xdr:colOff>
      <xdr:row>49</xdr:row>
      <xdr:rowOff>19050</xdr:rowOff>
    </xdr:to>
    <xdr:sp macro="" textlink="">
      <xdr:nvSpPr>
        <xdr:cNvPr id="27" name="Line 27">
          <a:extLst>
            <a:ext uri="{FF2B5EF4-FFF2-40B4-BE49-F238E27FC236}">
              <a16:creationId xmlns:a16="http://schemas.microsoft.com/office/drawing/2014/main" id="{00000000-0008-0000-0200-00001B000000}"/>
            </a:ext>
          </a:extLst>
        </xdr:cNvPr>
        <xdr:cNvSpPr>
          <a:spLocks noChangeShapeType="1"/>
        </xdr:cNvSpPr>
      </xdr:nvSpPr>
      <xdr:spPr bwMode="auto">
        <a:xfrm>
          <a:off x="2771775" y="9429750"/>
          <a:ext cx="0" cy="847725"/>
        </a:xfrm>
        <a:prstGeom prst="line">
          <a:avLst/>
        </a:prstGeom>
        <a:noFill/>
        <a:ln w="24765">
          <a:pattFill prst="pct75">
            <a:fgClr>
              <a:srgbClr xmlns:mc="http://schemas.openxmlformats.org/markup-compatibility/2006" xmlns:a14="http://schemas.microsoft.com/office/drawing/2010/main" val="000000" mc:Ignorable="a14" a14:legacySpreadsheetColorIndex="8"/>
            </a:fgClr>
            <a:bgClr>
              <a:srgbClr val="FFFFFF"/>
            </a:bgClr>
          </a:patt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19050</xdr:colOff>
      <xdr:row>33</xdr:row>
      <xdr:rowOff>142875</xdr:rowOff>
    </xdr:from>
    <xdr:to>
      <xdr:col>6</xdr:col>
      <xdr:colOff>19050</xdr:colOff>
      <xdr:row>35</xdr:row>
      <xdr:rowOff>200025</xdr:rowOff>
    </xdr:to>
    <xdr:sp macro="" textlink="">
      <xdr:nvSpPr>
        <xdr:cNvPr id="28" name="Line 7">
          <a:extLst>
            <a:ext uri="{FF2B5EF4-FFF2-40B4-BE49-F238E27FC236}">
              <a16:creationId xmlns:a16="http://schemas.microsoft.com/office/drawing/2014/main" id="{00000000-0008-0000-0200-00001C000000}"/>
            </a:ext>
          </a:extLst>
        </xdr:cNvPr>
        <xdr:cNvSpPr>
          <a:spLocks noChangeShapeType="1"/>
        </xdr:cNvSpPr>
      </xdr:nvSpPr>
      <xdr:spPr bwMode="auto">
        <a:xfrm>
          <a:off x="1095375" y="7048500"/>
          <a:ext cx="0" cy="476250"/>
        </a:xfrm>
        <a:prstGeom prst="line">
          <a:avLst/>
        </a:prstGeom>
        <a:noFill/>
        <a:ln w="24765">
          <a:pattFill prst="pct75">
            <a:fgClr>
              <a:srgbClr xmlns:mc="http://schemas.openxmlformats.org/markup-compatibility/2006" xmlns:a14="http://schemas.microsoft.com/office/drawing/2010/main" val="000000" mc:Ignorable="a14" a14:legacySpreadsheetColorIndex="8"/>
            </a:fgClr>
            <a:bgClr>
              <a:srgbClr val="FFFFFF"/>
            </a:bgClr>
          </a:patt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11</xdr:col>
      <xdr:colOff>47625</xdr:colOff>
      <xdr:row>33</xdr:row>
      <xdr:rowOff>171450</xdr:rowOff>
    </xdr:from>
    <xdr:to>
      <xdr:col>11</xdr:col>
      <xdr:colOff>47625</xdr:colOff>
      <xdr:row>37</xdr:row>
      <xdr:rowOff>0</xdr:rowOff>
    </xdr:to>
    <xdr:sp macro="" textlink="">
      <xdr:nvSpPr>
        <xdr:cNvPr id="29" name="Line 8">
          <a:extLst>
            <a:ext uri="{FF2B5EF4-FFF2-40B4-BE49-F238E27FC236}">
              <a16:creationId xmlns:a16="http://schemas.microsoft.com/office/drawing/2014/main" id="{00000000-0008-0000-0200-00001D000000}"/>
            </a:ext>
          </a:extLst>
        </xdr:cNvPr>
        <xdr:cNvSpPr>
          <a:spLocks noChangeShapeType="1"/>
        </xdr:cNvSpPr>
      </xdr:nvSpPr>
      <xdr:spPr bwMode="auto">
        <a:xfrm>
          <a:off x="3105150" y="7077075"/>
          <a:ext cx="0" cy="666750"/>
        </a:xfrm>
        <a:prstGeom prst="line">
          <a:avLst/>
        </a:prstGeom>
        <a:noFill/>
        <a:ln w="24765">
          <a:pattFill prst="pct75">
            <a:fgClr>
              <a:srgbClr xmlns:mc="http://schemas.openxmlformats.org/markup-compatibility/2006" xmlns:a14="http://schemas.microsoft.com/office/drawing/2010/main" val="000000" mc:Ignorable="a14" a14:legacySpreadsheetColorIndex="8"/>
            </a:fgClr>
            <a:bgClr>
              <a:srgbClr val="FFFFFF"/>
            </a:bgClr>
          </a:patt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15</xdr:col>
      <xdr:colOff>352425</xdr:colOff>
      <xdr:row>33</xdr:row>
      <xdr:rowOff>161925</xdr:rowOff>
    </xdr:from>
    <xdr:to>
      <xdr:col>15</xdr:col>
      <xdr:colOff>352425</xdr:colOff>
      <xdr:row>35</xdr:row>
      <xdr:rowOff>200025</xdr:rowOff>
    </xdr:to>
    <xdr:sp macro="" textlink="">
      <xdr:nvSpPr>
        <xdr:cNvPr id="30" name="Line 19">
          <a:extLst>
            <a:ext uri="{FF2B5EF4-FFF2-40B4-BE49-F238E27FC236}">
              <a16:creationId xmlns:a16="http://schemas.microsoft.com/office/drawing/2014/main" id="{00000000-0008-0000-0200-00001E000000}"/>
            </a:ext>
          </a:extLst>
        </xdr:cNvPr>
        <xdr:cNvSpPr>
          <a:spLocks noChangeShapeType="1"/>
        </xdr:cNvSpPr>
      </xdr:nvSpPr>
      <xdr:spPr bwMode="auto">
        <a:xfrm flipH="1">
          <a:off x="5000625" y="7067550"/>
          <a:ext cx="0" cy="457200"/>
        </a:xfrm>
        <a:prstGeom prst="line">
          <a:avLst/>
        </a:prstGeom>
        <a:noFill/>
        <a:ln w="24765">
          <a:pattFill prst="pct75">
            <a:fgClr>
              <a:srgbClr xmlns:mc="http://schemas.openxmlformats.org/markup-compatibility/2006" xmlns:a14="http://schemas.microsoft.com/office/drawing/2010/main" val="000000" mc:Ignorable="a14" a14:legacySpreadsheetColorIndex="8"/>
            </a:fgClr>
            <a:bgClr>
              <a:srgbClr val="FFFFFF"/>
            </a:bgClr>
          </a:patt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18</xdr:col>
      <xdr:colOff>390525</xdr:colOff>
      <xdr:row>33</xdr:row>
      <xdr:rowOff>152400</xdr:rowOff>
    </xdr:from>
    <xdr:to>
      <xdr:col>18</xdr:col>
      <xdr:colOff>400050</xdr:colOff>
      <xdr:row>35</xdr:row>
      <xdr:rowOff>200025</xdr:rowOff>
    </xdr:to>
    <xdr:sp macro="" textlink="">
      <xdr:nvSpPr>
        <xdr:cNvPr id="31" name="Line 20">
          <a:extLst>
            <a:ext uri="{FF2B5EF4-FFF2-40B4-BE49-F238E27FC236}">
              <a16:creationId xmlns:a16="http://schemas.microsoft.com/office/drawing/2014/main" id="{00000000-0008-0000-0200-00001F000000}"/>
            </a:ext>
          </a:extLst>
        </xdr:cNvPr>
        <xdr:cNvSpPr>
          <a:spLocks noChangeShapeType="1"/>
        </xdr:cNvSpPr>
      </xdr:nvSpPr>
      <xdr:spPr bwMode="auto">
        <a:xfrm flipH="1">
          <a:off x="6286500" y="7058025"/>
          <a:ext cx="9525" cy="466725"/>
        </a:xfrm>
        <a:prstGeom prst="line">
          <a:avLst/>
        </a:prstGeom>
        <a:noFill/>
        <a:ln w="24765">
          <a:pattFill prst="pct75">
            <a:fgClr>
              <a:srgbClr xmlns:mc="http://schemas.openxmlformats.org/markup-compatibility/2006" xmlns:a14="http://schemas.microsoft.com/office/drawing/2010/main" val="000000" mc:Ignorable="a14" a14:legacySpreadsheetColorIndex="8"/>
            </a:fgClr>
            <a:bgClr>
              <a:srgbClr val="FFFFFF"/>
            </a:bgClr>
          </a:patt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0</xdr:colOff>
      <xdr:row>33</xdr:row>
      <xdr:rowOff>161925</xdr:rowOff>
    </xdr:from>
    <xdr:to>
      <xdr:col>18</xdr:col>
      <xdr:colOff>390525</xdr:colOff>
      <xdr:row>34</xdr:row>
      <xdr:rowOff>66675</xdr:rowOff>
    </xdr:to>
    <xdr:sp macro="" textlink="">
      <xdr:nvSpPr>
        <xdr:cNvPr id="32" name="Freeform 33">
          <a:extLst>
            <a:ext uri="{FF2B5EF4-FFF2-40B4-BE49-F238E27FC236}">
              <a16:creationId xmlns:a16="http://schemas.microsoft.com/office/drawing/2014/main" id="{00000000-0008-0000-0200-000020000000}"/>
            </a:ext>
          </a:extLst>
        </xdr:cNvPr>
        <xdr:cNvSpPr>
          <a:spLocks/>
        </xdr:cNvSpPr>
      </xdr:nvSpPr>
      <xdr:spPr bwMode="auto">
        <a:xfrm>
          <a:off x="1076325" y="7067550"/>
          <a:ext cx="5210175" cy="114300"/>
        </a:xfrm>
        <a:custGeom>
          <a:avLst/>
          <a:gdLst>
            <a:gd name="T0" fmla="*/ 0 w 454"/>
            <a:gd name="T1" fmla="*/ 0 h 1"/>
            <a:gd name="T2" fmla="*/ 2147483647 w 454"/>
            <a:gd name="T3" fmla="*/ 0 h 1"/>
            <a:gd name="T4" fmla="*/ 0 60000 65536"/>
            <a:gd name="T5" fmla="*/ 0 60000 65536"/>
          </a:gdLst>
          <a:ahLst/>
          <a:cxnLst>
            <a:cxn ang="T4">
              <a:pos x="T0" y="T1"/>
            </a:cxn>
            <a:cxn ang="T5">
              <a:pos x="T2" y="T3"/>
            </a:cxn>
          </a:cxnLst>
          <a:rect l="0" t="0" r="r" b="b"/>
          <a:pathLst>
            <a:path w="454" h="1">
              <a:moveTo>
                <a:pt x="0" y="0"/>
              </a:moveTo>
              <a:lnTo>
                <a:pt x="454" y="0"/>
              </a:lnTo>
            </a:path>
          </a:pathLst>
        </a:custGeom>
        <a:noFill/>
        <a:ln w="24765" cmpd="sng">
          <a:pattFill prst="pct75">
            <a:fgClr>
              <a:srgbClr xmlns:mc="http://schemas.openxmlformats.org/markup-compatibility/2006" xmlns:a14="http://schemas.microsoft.com/office/drawing/2010/main" val="000000" mc:Ignorable="a14" a14:legacySpreadsheetColorIndex="64"/>
            </a:fgClr>
            <a:bgClr>
              <a:srgbClr val="FFFFFF"/>
            </a:bgClr>
          </a:pattFill>
          <a:prstDash val="solid"/>
          <a:round/>
          <a:headEnd type="none" w="med" len="med"/>
          <a:tailEnd type="none" w="med" len="med"/>
        </a:ln>
        <a:extLst>
          <a:ext uri="{909E8E84-426E-40DD-AFC4-6F175D3DCCD1}">
            <a14:hiddenFill xmlns:a14="http://schemas.microsoft.com/office/drawing/2010/main">
              <a:solidFill>
                <a:srgbClr val="FFFFFF"/>
              </a:solidFill>
            </a14:hiddenFill>
          </a:ext>
        </a:extLst>
      </xdr:spPr>
    </xdr:sp>
    <xdr:clientData/>
  </xdr:twoCellAnchor>
  <xdr:twoCellAnchor>
    <xdr:from>
      <xdr:col>15</xdr:col>
      <xdr:colOff>352425</xdr:colOff>
      <xdr:row>32</xdr:row>
      <xdr:rowOff>0</xdr:rowOff>
    </xdr:from>
    <xdr:to>
      <xdr:col>15</xdr:col>
      <xdr:colOff>361950</xdr:colOff>
      <xdr:row>33</xdr:row>
      <xdr:rowOff>190500</xdr:rowOff>
    </xdr:to>
    <xdr:sp macro="" textlink="">
      <xdr:nvSpPr>
        <xdr:cNvPr id="33" name="Freeform 34">
          <a:extLst>
            <a:ext uri="{FF2B5EF4-FFF2-40B4-BE49-F238E27FC236}">
              <a16:creationId xmlns:a16="http://schemas.microsoft.com/office/drawing/2014/main" id="{00000000-0008-0000-0200-000021000000}"/>
            </a:ext>
          </a:extLst>
        </xdr:cNvPr>
        <xdr:cNvSpPr>
          <a:spLocks/>
        </xdr:cNvSpPr>
      </xdr:nvSpPr>
      <xdr:spPr bwMode="auto">
        <a:xfrm>
          <a:off x="5000625" y="6696075"/>
          <a:ext cx="9525" cy="400050"/>
        </a:xfrm>
        <a:custGeom>
          <a:avLst/>
          <a:gdLst>
            <a:gd name="T0" fmla="*/ 0 w 1"/>
            <a:gd name="T1" fmla="*/ 2147483647 h 42"/>
            <a:gd name="T2" fmla="*/ 0 w 1"/>
            <a:gd name="T3" fmla="*/ 0 h 42"/>
            <a:gd name="T4" fmla="*/ 0 60000 65536"/>
            <a:gd name="T5" fmla="*/ 0 60000 65536"/>
          </a:gdLst>
          <a:ahLst/>
          <a:cxnLst>
            <a:cxn ang="T4">
              <a:pos x="T0" y="T1"/>
            </a:cxn>
            <a:cxn ang="T5">
              <a:pos x="T2" y="T3"/>
            </a:cxn>
          </a:cxnLst>
          <a:rect l="0" t="0" r="r" b="b"/>
          <a:pathLst>
            <a:path w="1" h="42">
              <a:moveTo>
                <a:pt x="0" y="42"/>
              </a:moveTo>
              <a:lnTo>
                <a:pt x="0" y="0"/>
              </a:lnTo>
            </a:path>
          </a:pathLst>
        </a:custGeom>
        <a:noFill/>
        <a:ln w="24765" cmpd="sng">
          <a:pattFill prst="pct75">
            <a:fgClr>
              <a:srgbClr xmlns:mc="http://schemas.openxmlformats.org/markup-compatibility/2006" xmlns:a14="http://schemas.microsoft.com/office/drawing/2010/main" val="000000" mc:Ignorable="a14" a14:legacySpreadsheetColorIndex="64"/>
            </a:fgClr>
            <a:bgClr>
              <a:srgbClr val="FFFFFF"/>
            </a:bgClr>
          </a:pattFill>
          <a:prstDash val="solid"/>
          <a:round/>
          <a:headEnd type="none" w="med" len="med"/>
          <a:tailEnd type="none" w="med" len="me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276225</xdr:colOff>
      <xdr:row>31</xdr:row>
      <xdr:rowOff>190500</xdr:rowOff>
    </xdr:from>
    <xdr:to>
      <xdr:col>7</xdr:col>
      <xdr:colOff>285750</xdr:colOff>
      <xdr:row>33</xdr:row>
      <xdr:rowOff>171450</xdr:rowOff>
    </xdr:to>
    <xdr:sp macro="" textlink="">
      <xdr:nvSpPr>
        <xdr:cNvPr id="34" name="Freeform 36">
          <a:extLst>
            <a:ext uri="{FF2B5EF4-FFF2-40B4-BE49-F238E27FC236}">
              <a16:creationId xmlns:a16="http://schemas.microsoft.com/office/drawing/2014/main" id="{00000000-0008-0000-0200-000022000000}"/>
            </a:ext>
          </a:extLst>
        </xdr:cNvPr>
        <xdr:cNvSpPr>
          <a:spLocks/>
        </xdr:cNvSpPr>
      </xdr:nvSpPr>
      <xdr:spPr bwMode="auto">
        <a:xfrm>
          <a:off x="1733550" y="6677025"/>
          <a:ext cx="9525" cy="400050"/>
        </a:xfrm>
        <a:custGeom>
          <a:avLst/>
          <a:gdLst>
            <a:gd name="T0" fmla="*/ 0 w 1"/>
            <a:gd name="T1" fmla="*/ 2147483647 h 42"/>
            <a:gd name="T2" fmla="*/ 0 w 1"/>
            <a:gd name="T3" fmla="*/ 0 h 42"/>
            <a:gd name="T4" fmla="*/ 0 60000 65536"/>
            <a:gd name="T5" fmla="*/ 0 60000 65536"/>
          </a:gdLst>
          <a:ahLst/>
          <a:cxnLst>
            <a:cxn ang="T4">
              <a:pos x="T0" y="T1"/>
            </a:cxn>
            <a:cxn ang="T5">
              <a:pos x="T2" y="T3"/>
            </a:cxn>
          </a:cxnLst>
          <a:rect l="0" t="0" r="r" b="b"/>
          <a:pathLst>
            <a:path w="1" h="42">
              <a:moveTo>
                <a:pt x="0" y="42"/>
              </a:moveTo>
              <a:lnTo>
                <a:pt x="0" y="0"/>
              </a:lnTo>
            </a:path>
          </a:pathLst>
        </a:custGeom>
        <a:noFill/>
        <a:ln w="24765" cmpd="sng">
          <a:pattFill prst="pct75">
            <a:fgClr>
              <a:srgbClr xmlns:mc="http://schemas.openxmlformats.org/markup-compatibility/2006" xmlns:a14="http://schemas.microsoft.com/office/drawing/2010/main" val="000000" mc:Ignorable="a14" a14:legacySpreadsheetColorIndex="64"/>
            </a:fgClr>
            <a:bgClr>
              <a:srgbClr val="FFFFFF"/>
            </a:bgClr>
          </a:pattFill>
          <a:prstDash val="solid"/>
          <a:round/>
          <a:headEnd type="none" w="med" len="med"/>
          <a:tailEnd type="none" w="med" len="med"/>
        </a:ln>
        <a:extLst>
          <a:ext uri="{909E8E84-426E-40DD-AFC4-6F175D3DCCD1}">
            <a14:hiddenFill xmlns:a14="http://schemas.microsoft.com/office/drawing/2010/main">
              <a:solidFill>
                <a:srgbClr val="FFFFFF"/>
              </a:solidFill>
            </a14:hiddenFill>
          </a:ext>
        </a:extLst>
      </xdr:spPr>
    </xdr:sp>
    <xdr:clientData/>
  </xdr:twoCellAnchor>
  <xdr:twoCellAnchor>
    <xdr:from>
      <xdr:col>20</xdr:col>
      <xdr:colOff>104775</xdr:colOff>
      <xdr:row>26</xdr:row>
      <xdr:rowOff>9525</xdr:rowOff>
    </xdr:from>
    <xdr:to>
      <xdr:col>20</xdr:col>
      <xdr:colOff>314325</xdr:colOff>
      <xdr:row>26</xdr:row>
      <xdr:rowOff>9525</xdr:rowOff>
    </xdr:to>
    <xdr:sp macro="" textlink="">
      <xdr:nvSpPr>
        <xdr:cNvPr id="39" name="Line 12">
          <a:extLst>
            <a:ext uri="{FF2B5EF4-FFF2-40B4-BE49-F238E27FC236}">
              <a16:creationId xmlns:a16="http://schemas.microsoft.com/office/drawing/2014/main" id="{00000000-0008-0000-0200-000027000000}"/>
            </a:ext>
          </a:extLst>
        </xdr:cNvPr>
        <xdr:cNvSpPr>
          <a:spLocks noChangeShapeType="1"/>
        </xdr:cNvSpPr>
      </xdr:nvSpPr>
      <xdr:spPr bwMode="auto">
        <a:xfrm>
          <a:off x="7096125" y="5448300"/>
          <a:ext cx="209550" cy="0"/>
        </a:xfrm>
        <a:prstGeom prst="line">
          <a:avLst/>
        </a:prstGeom>
        <a:noFill/>
        <a:ln w="24765">
          <a:pattFill prst="pct75">
            <a:fgClr>
              <a:srgbClr xmlns:mc="http://schemas.openxmlformats.org/markup-compatibility/2006" xmlns:a14="http://schemas.microsoft.com/office/drawing/2010/main" val="000000" mc:Ignorable="a14" a14:legacySpreadsheetColorIndex="8"/>
            </a:fgClr>
            <a:bgClr>
              <a:srgbClr val="FFFFFF"/>
            </a:bgClr>
          </a:patt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20</xdr:col>
      <xdr:colOff>104775</xdr:colOff>
      <xdr:row>26</xdr:row>
      <xdr:rowOff>9525</xdr:rowOff>
    </xdr:from>
    <xdr:to>
      <xdr:col>20</xdr:col>
      <xdr:colOff>114300</xdr:colOff>
      <xdr:row>39</xdr:row>
      <xdr:rowOff>142875</xdr:rowOff>
    </xdr:to>
    <xdr:sp macro="" textlink="">
      <xdr:nvSpPr>
        <xdr:cNvPr id="40" name="Line 13">
          <a:extLst>
            <a:ext uri="{FF2B5EF4-FFF2-40B4-BE49-F238E27FC236}">
              <a16:creationId xmlns:a16="http://schemas.microsoft.com/office/drawing/2014/main" id="{00000000-0008-0000-0200-000028000000}"/>
            </a:ext>
          </a:extLst>
        </xdr:cNvPr>
        <xdr:cNvSpPr>
          <a:spLocks noChangeShapeType="1"/>
        </xdr:cNvSpPr>
      </xdr:nvSpPr>
      <xdr:spPr bwMode="auto">
        <a:xfrm flipH="1">
          <a:off x="7096125" y="5448300"/>
          <a:ext cx="9525" cy="2857500"/>
        </a:xfrm>
        <a:prstGeom prst="line">
          <a:avLst/>
        </a:prstGeom>
        <a:noFill/>
        <a:ln w="24765">
          <a:pattFill prst="pct75">
            <a:fgClr>
              <a:srgbClr xmlns:mc="http://schemas.openxmlformats.org/markup-compatibility/2006" xmlns:a14="http://schemas.microsoft.com/office/drawing/2010/main" val="000000" mc:Ignorable="a14" a14:legacySpreadsheetColorIndex="8"/>
            </a:fgClr>
            <a:bgClr>
              <a:srgbClr val="FFFFFF"/>
            </a:bgClr>
          </a:pattFill>
          <a:round/>
          <a:headEnd/>
          <a:tailEnd/>
        </a:ln>
        <a:extLst>
          <a:ext uri="{909E8E84-426E-40DD-AFC4-6F175D3DCCD1}">
            <a14:hiddenFill xmlns:a14="http://schemas.microsoft.com/office/drawing/2010/main">
              <a:noFill/>
            </a14:hiddenFill>
          </a:ext>
        </a:extLst>
      </xdr:spPr>
    </xdr:sp>
    <xdr:clientData/>
  </xdr:twoCellAnchor>
  <xdr:twoCellAnchor>
    <xdr:from>
      <xdr:col>12</xdr:col>
      <xdr:colOff>247650</xdr:colOff>
      <xdr:row>39</xdr:row>
      <xdr:rowOff>9525</xdr:rowOff>
    </xdr:from>
    <xdr:to>
      <xdr:col>14</xdr:col>
      <xdr:colOff>0</xdr:colOff>
      <xdr:row>39</xdr:row>
      <xdr:rowOff>123825</xdr:rowOff>
    </xdr:to>
    <xdr:sp macro="" textlink="">
      <xdr:nvSpPr>
        <xdr:cNvPr id="41" name="Line 14">
          <a:extLst>
            <a:ext uri="{FF2B5EF4-FFF2-40B4-BE49-F238E27FC236}">
              <a16:creationId xmlns:a16="http://schemas.microsoft.com/office/drawing/2014/main" id="{00000000-0008-0000-0200-000029000000}"/>
            </a:ext>
          </a:extLst>
        </xdr:cNvPr>
        <xdr:cNvSpPr>
          <a:spLocks noChangeShapeType="1"/>
        </xdr:cNvSpPr>
      </xdr:nvSpPr>
      <xdr:spPr bwMode="auto">
        <a:xfrm>
          <a:off x="3609975" y="8172450"/>
          <a:ext cx="695325" cy="114300"/>
        </a:xfrm>
        <a:prstGeom prst="line">
          <a:avLst/>
        </a:prstGeom>
        <a:noFill/>
        <a:ln w="24765">
          <a:pattFill prst="pct75">
            <a:fgClr>
              <a:srgbClr xmlns:mc="http://schemas.openxmlformats.org/markup-compatibility/2006" xmlns:a14="http://schemas.microsoft.com/office/drawing/2010/main" val="000000" mc:Ignorable="a14" a14:legacySpreadsheetColorIndex="8"/>
            </a:fgClr>
            <a:bgClr>
              <a:srgbClr val="FFFFFF"/>
            </a:bgClr>
          </a:pattFill>
          <a:round/>
          <a:headEnd/>
          <a:tailEnd/>
        </a:ln>
        <a:extLst>
          <a:ext uri="{909E8E84-426E-40DD-AFC4-6F175D3DCCD1}">
            <a14:hiddenFill xmlns:a14="http://schemas.microsoft.com/office/drawing/2010/main">
              <a:noFill/>
            </a14:hiddenFill>
          </a:ext>
        </a:extLst>
      </xdr:spPr>
    </xdr:sp>
    <xdr:clientData/>
  </xdr:twoCellAnchor>
  <xdr:twoCellAnchor>
    <xdr:from>
      <xdr:col>14</xdr:col>
      <xdr:colOff>0</xdr:colOff>
      <xdr:row>39</xdr:row>
      <xdr:rowOff>123825</xdr:rowOff>
    </xdr:from>
    <xdr:to>
      <xdr:col>20</xdr:col>
      <xdr:colOff>133350</xdr:colOff>
      <xdr:row>39</xdr:row>
      <xdr:rowOff>133350</xdr:rowOff>
    </xdr:to>
    <xdr:sp macro="" textlink="">
      <xdr:nvSpPr>
        <xdr:cNvPr id="42" name="Line 21">
          <a:extLst>
            <a:ext uri="{FF2B5EF4-FFF2-40B4-BE49-F238E27FC236}">
              <a16:creationId xmlns:a16="http://schemas.microsoft.com/office/drawing/2014/main" id="{00000000-0008-0000-0200-00002A000000}"/>
            </a:ext>
          </a:extLst>
        </xdr:cNvPr>
        <xdr:cNvSpPr>
          <a:spLocks noChangeShapeType="1"/>
        </xdr:cNvSpPr>
      </xdr:nvSpPr>
      <xdr:spPr bwMode="auto">
        <a:xfrm>
          <a:off x="4305300" y="8286750"/>
          <a:ext cx="2819400" cy="9525"/>
        </a:xfrm>
        <a:prstGeom prst="line">
          <a:avLst/>
        </a:prstGeom>
        <a:noFill/>
        <a:ln w="24765">
          <a:pattFill prst="pct75">
            <a:fgClr>
              <a:srgbClr xmlns:mc="http://schemas.openxmlformats.org/markup-compatibility/2006" xmlns:a14="http://schemas.microsoft.com/office/drawing/2010/main" val="000000" mc:Ignorable="a14" a14:legacySpreadsheetColorIndex="8"/>
            </a:fgClr>
            <a:bgClr>
              <a:srgbClr val="FFFFFF"/>
            </a:bgClr>
          </a:pattFill>
          <a:round/>
          <a:headEnd/>
          <a:tailEnd/>
        </a:ln>
        <a:extLst>
          <a:ext uri="{909E8E84-426E-40DD-AFC4-6F175D3DCCD1}">
            <a14:hiddenFill xmlns:a14="http://schemas.microsoft.com/office/drawing/2010/main">
              <a:no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14</xdr:col>
      <xdr:colOff>9525</xdr:colOff>
      <xdr:row>1</xdr:row>
      <xdr:rowOff>95250</xdr:rowOff>
    </xdr:from>
    <xdr:to>
      <xdr:col>17</xdr:col>
      <xdr:colOff>19050</xdr:colOff>
      <xdr:row>3</xdr:row>
      <xdr:rowOff>171450</xdr:rowOff>
    </xdr:to>
    <xdr:sp macro="" textlink="">
      <xdr:nvSpPr>
        <xdr:cNvPr id="2" name="Freeform 2">
          <a:extLst>
            <a:ext uri="{FF2B5EF4-FFF2-40B4-BE49-F238E27FC236}">
              <a16:creationId xmlns:a16="http://schemas.microsoft.com/office/drawing/2014/main" id="{00000000-0008-0000-0500-000002000000}"/>
            </a:ext>
          </a:extLst>
        </xdr:cNvPr>
        <xdr:cNvSpPr>
          <a:spLocks/>
        </xdr:cNvSpPr>
      </xdr:nvSpPr>
      <xdr:spPr bwMode="auto">
        <a:xfrm>
          <a:off x="8601075" y="285750"/>
          <a:ext cx="1381125" cy="600075"/>
        </a:xfrm>
        <a:custGeom>
          <a:avLst/>
          <a:gdLst>
            <a:gd name="T0" fmla="*/ 0 w 160"/>
            <a:gd name="T1" fmla="*/ 2147483647 h 46"/>
            <a:gd name="T2" fmla="*/ 2147483647 w 160"/>
            <a:gd name="T3" fmla="*/ 2147483647 h 46"/>
            <a:gd name="T4" fmla="*/ 2147483647 w 160"/>
            <a:gd name="T5" fmla="*/ 0 h 46"/>
            <a:gd name="T6" fmla="*/ 2147483647 w 160"/>
            <a:gd name="T7" fmla="*/ 2147483647 h 46"/>
            <a:gd name="T8" fmla="*/ 0 60000 65536"/>
            <a:gd name="T9" fmla="*/ 0 60000 65536"/>
            <a:gd name="T10" fmla="*/ 0 60000 65536"/>
            <a:gd name="T11" fmla="*/ 0 60000 65536"/>
          </a:gdLst>
          <a:ahLst/>
          <a:cxnLst>
            <a:cxn ang="T8">
              <a:pos x="T0" y="T1"/>
            </a:cxn>
            <a:cxn ang="T9">
              <a:pos x="T2" y="T3"/>
            </a:cxn>
            <a:cxn ang="T10">
              <a:pos x="T4" y="T5"/>
            </a:cxn>
            <a:cxn ang="T11">
              <a:pos x="T6" y="T7"/>
            </a:cxn>
          </a:cxnLst>
          <a:rect l="0" t="0" r="r" b="b"/>
          <a:pathLst>
            <a:path w="160" h="46">
              <a:moveTo>
                <a:pt x="0" y="46"/>
              </a:moveTo>
              <a:lnTo>
                <a:pt x="37" y="1"/>
              </a:lnTo>
              <a:lnTo>
                <a:pt x="147" y="0"/>
              </a:lnTo>
              <a:lnTo>
                <a:pt x="160" y="9"/>
              </a:lnTo>
            </a:path>
          </a:pathLst>
        </a:custGeom>
        <a:noFill/>
        <a:ln w="19050" cap="flat" cmpd="sng">
          <a:solidFill>
            <a:srgbClr xmlns:mc="http://schemas.openxmlformats.org/markup-compatibility/2006" xmlns:a14="http://schemas.microsoft.com/office/drawing/2010/main" val="FF0000" mc:Ignorable="a14" a14:legacySpreadsheetColorIndex="10"/>
          </a:solidFill>
          <a:prstDash val="solid"/>
          <a:round/>
          <a:headEnd type="none" w="med" len="med"/>
          <a:tailEnd type="triangle" w="sm" len="sm"/>
        </a:ln>
        <a:extLst>
          <a:ext uri="{909E8E84-426E-40DD-AFC4-6F175D3DCCD1}">
            <a14:hiddenFill xmlns:a14="http://schemas.microsoft.com/office/drawing/2010/main">
              <a:solidFill>
                <a:srgbClr val="FFFFFF"/>
              </a:solidFill>
            </a14:hiddenFill>
          </a:ext>
        </a:extLst>
      </xdr:spPr>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image" Target="../media/image2.emf"/><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ontrol" Target="../activeX/activeX2.xml"/><Relationship Id="rId5" Type="http://schemas.openxmlformats.org/officeDocument/2006/relationships/image" Target="../media/image1.emf"/><Relationship Id="rId4" Type="http://schemas.openxmlformats.org/officeDocument/2006/relationships/control" Target="../activeX/activeX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6.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W55"/>
  <sheetViews>
    <sheetView showGridLines="0" tabSelected="1" zoomScale="70" zoomScaleNormal="70" workbookViewId="0">
      <pane xSplit="3" ySplit="7" topLeftCell="D8" activePane="bottomRight" state="frozen"/>
      <selection pane="topRight" activeCell="D1" sqref="D1"/>
      <selection pane="bottomLeft" activeCell="A8" sqref="A8"/>
      <selection pane="bottomRight"/>
    </sheetView>
  </sheetViews>
  <sheetFormatPr defaultRowHeight="13"/>
  <cols>
    <col min="1" max="1" width="2.36328125" style="449" customWidth="1"/>
    <col min="2" max="2" width="3.6328125" style="449" customWidth="1"/>
    <col min="3" max="3" width="28" style="449" customWidth="1"/>
    <col min="4" max="8" width="24.6328125" style="449" customWidth="1"/>
    <col min="9" max="10" width="2.453125" style="449" customWidth="1"/>
    <col min="11" max="11" width="13.6328125" style="449" customWidth="1"/>
    <col min="12" max="12" width="15.08984375" style="449" customWidth="1"/>
    <col min="13" max="13" width="26.6328125" style="449" customWidth="1"/>
    <col min="14" max="14" width="14.08984375" style="449" customWidth="1"/>
    <col min="15" max="15" width="10.453125" style="449" customWidth="1"/>
    <col min="16" max="16" width="11" style="449" customWidth="1"/>
    <col min="17" max="17" width="10.453125" style="449" customWidth="1"/>
    <col min="18" max="18" width="13.90625" style="573" customWidth="1"/>
    <col min="19" max="23" width="5.26953125" style="573" customWidth="1"/>
    <col min="24" max="103" width="5.26953125" style="449" customWidth="1"/>
    <col min="104" max="144" width="8.6328125" style="449" customWidth="1"/>
    <col min="145" max="256" width="9" style="449"/>
    <col min="257" max="257" width="2.36328125" style="449" customWidth="1"/>
    <col min="258" max="258" width="3.6328125" style="449" customWidth="1"/>
    <col min="259" max="259" width="28" style="449" customWidth="1"/>
    <col min="260" max="260" width="25.6328125" style="449" customWidth="1"/>
    <col min="261" max="261" width="18.90625" style="449" customWidth="1"/>
    <col min="262" max="262" width="19.26953125" style="449" customWidth="1"/>
    <col min="263" max="263" width="17.08984375" style="449" customWidth="1"/>
    <col min="264" max="264" width="19.26953125" style="449" customWidth="1"/>
    <col min="265" max="266" width="2.453125" style="449" customWidth="1"/>
    <col min="267" max="267" width="13.6328125" style="449" customWidth="1"/>
    <col min="268" max="268" width="15.08984375" style="449" customWidth="1"/>
    <col min="269" max="269" width="20.36328125" style="449" customWidth="1"/>
    <col min="270" max="270" width="14.08984375" style="449" customWidth="1"/>
    <col min="271" max="271" width="10.453125" style="449" customWidth="1"/>
    <col min="272" max="272" width="3.90625" style="449" customWidth="1"/>
    <col min="273" max="273" width="10.453125" style="449" customWidth="1"/>
    <col min="274" max="274" width="13.90625" style="449" customWidth="1"/>
    <col min="275" max="359" width="5.26953125" style="449" customWidth="1"/>
    <col min="360" max="400" width="8.6328125" style="449" customWidth="1"/>
    <col min="401" max="512" width="9" style="449"/>
    <col min="513" max="513" width="2.36328125" style="449" customWidth="1"/>
    <col min="514" max="514" width="3.6328125" style="449" customWidth="1"/>
    <col min="515" max="515" width="28" style="449" customWidth="1"/>
    <col min="516" max="516" width="25.6328125" style="449" customWidth="1"/>
    <col min="517" max="517" width="18.90625" style="449" customWidth="1"/>
    <col min="518" max="518" width="19.26953125" style="449" customWidth="1"/>
    <col min="519" max="519" width="17.08984375" style="449" customWidth="1"/>
    <col min="520" max="520" width="19.26953125" style="449" customWidth="1"/>
    <col min="521" max="522" width="2.453125" style="449" customWidth="1"/>
    <col min="523" max="523" width="13.6328125" style="449" customWidth="1"/>
    <col min="524" max="524" width="15.08984375" style="449" customWidth="1"/>
    <col min="525" max="525" width="20.36328125" style="449" customWidth="1"/>
    <col min="526" max="526" width="14.08984375" style="449" customWidth="1"/>
    <col min="527" max="527" width="10.453125" style="449" customWidth="1"/>
    <col min="528" max="528" width="3.90625" style="449" customWidth="1"/>
    <col min="529" max="529" width="10.453125" style="449" customWidth="1"/>
    <col min="530" max="530" width="13.90625" style="449" customWidth="1"/>
    <col min="531" max="615" width="5.26953125" style="449" customWidth="1"/>
    <col min="616" max="656" width="8.6328125" style="449" customWidth="1"/>
    <col min="657" max="768" width="9" style="449"/>
    <col min="769" max="769" width="2.36328125" style="449" customWidth="1"/>
    <col min="770" max="770" width="3.6328125" style="449" customWidth="1"/>
    <col min="771" max="771" width="28" style="449" customWidth="1"/>
    <col min="772" max="772" width="25.6328125" style="449" customWidth="1"/>
    <col min="773" max="773" width="18.90625" style="449" customWidth="1"/>
    <col min="774" max="774" width="19.26953125" style="449" customWidth="1"/>
    <col min="775" max="775" width="17.08984375" style="449" customWidth="1"/>
    <col min="776" max="776" width="19.26953125" style="449" customWidth="1"/>
    <col min="777" max="778" width="2.453125" style="449" customWidth="1"/>
    <col min="779" max="779" width="13.6328125" style="449" customWidth="1"/>
    <col min="780" max="780" width="15.08984375" style="449" customWidth="1"/>
    <col min="781" max="781" width="20.36328125" style="449" customWidth="1"/>
    <col min="782" max="782" width="14.08984375" style="449" customWidth="1"/>
    <col min="783" max="783" width="10.453125" style="449" customWidth="1"/>
    <col min="784" max="784" width="3.90625" style="449" customWidth="1"/>
    <col min="785" max="785" width="10.453125" style="449" customWidth="1"/>
    <col min="786" max="786" width="13.90625" style="449" customWidth="1"/>
    <col min="787" max="871" width="5.26953125" style="449" customWidth="1"/>
    <col min="872" max="912" width="8.6328125" style="449" customWidth="1"/>
    <col min="913" max="1024" width="9" style="449"/>
    <col min="1025" max="1025" width="2.36328125" style="449" customWidth="1"/>
    <col min="1026" max="1026" width="3.6328125" style="449" customWidth="1"/>
    <col min="1027" max="1027" width="28" style="449" customWidth="1"/>
    <col min="1028" max="1028" width="25.6328125" style="449" customWidth="1"/>
    <col min="1029" max="1029" width="18.90625" style="449" customWidth="1"/>
    <col min="1030" max="1030" width="19.26953125" style="449" customWidth="1"/>
    <col min="1031" max="1031" width="17.08984375" style="449" customWidth="1"/>
    <col min="1032" max="1032" width="19.26953125" style="449" customWidth="1"/>
    <col min="1033" max="1034" width="2.453125" style="449" customWidth="1"/>
    <col min="1035" max="1035" width="13.6328125" style="449" customWidth="1"/>
    <col min="1036" max="1036" width="15.08984375" style="449" customWidth="1"/>
    <col min="1037" max="1037" width="20.36328125" style="449" customWidth="1"/>
    <col min="1038" max="1038" width="14.08984375" style="449" customWidth="1"/>
    <col min="1039" max="1039" width="10.453125" style="449" customWidth="1"/>
    <col min="1040" max="1040" width="3.90625" style="449" customWidth="1"/>
    <col min="1041" max="1041" width="10.453125" style="449" customWidth="1"/>
    <col min="1042" max="1042" width="13.90625" style="449" customWidth="1"/>
    <col min="1043" max="1127" width="5.26953125" style="449" customWidth="1"/>
    <col min="1128" max="1168" width="8.6328125" style="449" customWidth="1"/>
    <col min="1169" max="1280" width="9" style="449"/>
    <col min="1281" max="1281" width="2.36328125" style="449" customWidth="1"/>
    <col min="1282" max="1282" width="3.6328125" style="449" customWidth="1"/>
    <col min="1283" max="1283" width="28" style="449" customWidth="1"/>
    <col min="1284" max="1284" width="25.6328125" style="449" customWidth="1"/>
    <col min="1285" max="1285" width="18.90625" style="449" customWidth="1"/>
    <col min="1286" max="1286" width="19.26953125" style="449" customWidth="1"/>
    <col min="1287" max="1287" width="17.08984375" style="449" customWidth="1"/>
    <col min="1288" max="1288" width="19.26953125" style="449" customWidth="1"/>
    <col min="1289" max="1290" width="2.453125" style="449" customWidth="1"/>
    <col min="1291" max="1291" width="13.6328125" style="449" customWidth="1"/>
    <col min="1292" max="1292" width="15.08984375" style="449" customWidth="1"/>
    <col min="1293" max="1293" width="20.36328125" style="449" customWidth="1"/>
    <col min="1294" max="1294" width="14.08984375" style="449" customWidth="1"/>
    <col min="1295" max="1295" width="10.453125" style="449" customWidth="1"/>
    <col min="1296" max="1296" width="3.90625" style="449" customWidth="1"/>
    <col min="1297" max="1297" width="10.453125" style="449" customWidth="1"/>
    <col min="1298" max="1298" width="13.90625" style="449" customWidth="1"/>
    <col min="1299" max="1383" width="5.26953125" style="449" customWidth="1"/>
    <col min="1384" max="1424" width="8.6328125" style="449" customWidth="1"/>
    <col min="1425" max="1536" width="9" style="449"/>
    <col min="1537" max="1537" width="2.36328125" style="449" customWidth="1"/>
    <col min="1538" max="1538" width="3.6328125" style="449" customWidth="1"/>
    <col min="1539" max="1539" width="28" style="449" customWidth="1"/>
    <col min="1540" max="1540" width="25.6328125" style="449" customWidth="1"/>
    <col min="1541" max="1541" width="18.90625" style="449" customWidth="1"/>
    <col min="1542" max="1542" width="19.26953125" style="449" customWidth="1"/>
    <col min="1543" max="1543" width="17.08984375" style="449" customWidth="1"/>
    <col min="1544" max="1544" width="19.26953125" style="449" customWidth="1"/>
    <col min="1545" max="1546" width="2.453125" style="449" customWidth="1"/>
    <col min="1547" max="1547" width="13.6328125" style="449" customWidth="1"/>
    <col min="1548" max="1548" width="15.08984375" style="449" customWidth="1"/>
    <col min="1549" max="1549" width="20.36328125" style="449" customWidth="1"/>
    <col min="1550" max="1550" width="14.08984375" style="449" customWidth="1"/>
    <col min="1551" max="1551" width="10.453125" style="449" customWidth="1"/>
    <col min="1552" max="1552" width="3.90625" style="449" customWidth="1"/>
    <col min="1553" max="1553" width="10.453125" style="449" customWidth="1"/>
    <col min="1554" max="1554" width="13.90625" style="449" customWidth="1"/>
    <col min="1555" max="1639" width="5.26953125" style="449" customWidth="1"/>
    <col min="1640" max="1680" width="8.6328125" style="449" customWidth="1"/>
    <col min="1681" max="1792" width="9" style="449"/>
    <col min="1793" max="1793" width="2.36328125" style="449" customWidth="1"/>
    <col min="1794" max="1794" width="3.6328125" style="449" customWidth="1"/>
    <col min="1795" max="1795" width="28" style="449" customWidth="1"/>
    <col min="1796" max="1796" width="25.6328125" style="449" customWidth="1"/>
    <col min="1797" max="1797" width="18.90625" style="449" customWidth="1"/>
    <col min="1798" max="1798" width="19.26953125" style="449" customWidth="1"/>
    <col min="1799" max="1799" width="17.08984375" style="449" customWidth="1"/>
    <col min="1800" max="1800" width="19.26953125" style="449" customWidth="1"/>
    <col min="1801" max="1802" width="2.453125" style="449" customWidth="1"/>
    <col min="1803" max="1803" width="13.6328125" style="449" customWidth="1"/>
    <col min="1804" max="1804" width="15.08984375" style="449" customWidth="1"/>
    <col min="1805" max="1805" width="20.36328125" style="449" customWidth="1"/>
    <col min="1806" max="1806" width="14.08984375" style="449" customWidth="1"/>
    <col min="1807" max="1807" width="10.453125" style="449" customWidth="1"/>
    <col min="1808" max="1808" width="3.90625" style="449" customWidth="1"/>
    <col min="1809" max="1809" width="10.453125" style="449" customWidth="1"/>
    <col min="1810" max="1810" width="13.90625" style="449" customWidth="1"/>
    <col min="1811" max="1895" width="5.26953125" style="449" customWidth="1"/>
    <col min="1896" max="1936" width="8.6328125" style="449" customWidth="1"/>
    <col min="1937" max="2048" width="9" style="449"/>
    <col min="2049" max="2049" width="2.36328125" style="449" customWidth="1"/>
    <col min="2050" max="2050" width="3.6328125" style="449" customWidth="1"/>
    <col min="2051" max="2051" width="28" style="449" customWidth="1"/>
    <col min="2052" max="2052" width="25.6328125" style="449" customWidth="1"/>
    <col min="2053" max="2053" width="18.90625" style="449" customWidth="1"/>
    <col min="2054" max="2054" width="19.26953125" style="449" customWidth="1"/>
    <col min="2055" max="2055" width="17.08984375" style="449" customWidth="1"/>
    <col min="2056" max="2056" width="19.26953125" style="449" customWidth="1"/>
    <col min="2057" max="2058" width="2.453125" style="449" customWidth="1"/>
    <col min="2059" max="2059" width="13.6328125" style="449" customWidth="1"/>
    <col min="2060" max="2060" width="15.08984375" style="449" customWidth="1"/>
    <col min="2061" max="2061" width="20.36328125" style="449" customWidth="1"/>
    <col min="2062" max="2062" width="14.08984375" style="449" customWidth="1"/>
    <col min="2063" max="2063" width="10.453125" style="449" customWidth="1"/>
    <col min="2064" max="2064" width="3.90625" style="449" customWidth="1"/>
    <col min="2065" max="2065" width="10.453125" style="449" customWidth="1"/>
    <col min="2066" max="2066" width="13.90625" style="449" customWidth="1"/>
    <col min="2067" max="2151" width="5.26953125" style="449" customWidth="1"/>
    <col min="2152" max="2192" width="8.6328125" style="449" customWidth="1"/>
    <col min="2193" max="2304" width="9" style="449"/>
    <col min="2305" max="2305" width="2.36328125" style="449" customWidth="1"/>
    <col min="2306" max="2306" width="3.6328125" style="449" customWidth="1"/>
    <col min="2307" max="2307" width="28" style="449" customWidth="1"/>
    <col min="2308" max="2308" width="25.6328125" style="449" customWidth="1"/>
    <col min="2309" max="2309" width="18.90625" style="449" customWidth="1"/>
    <col min="2310" max="2310" width="19.26953125" style="449" customWidth="1"/>
    <col min="2311" max="2311" width="17.08984375" style="449" customWidth="1"/>
    <col min="2312" max="2312" width="19.26953125" style="449" customWidth="1"/>
    <col min="2313" max="2314" width="2.453125" style="449" customWidth="1"/>
    <col min="2315" max="2315" width="13.6328125" style="449" customWidth="1"/>
    <col min="2316" max="2316" width="15.08984375" style="449" customWidth="1"/>
    <col min="2317" max="2317" width="20.36328125" style="449" customWidth="1"/>
    <col min="2318" max="2318" width="14.08984375" style="449" customWidth="1"/>
    <col min="2319" max="2319" width="10.453125" style="449" customWidth="1"/>
    <col min="2320" max="2320" width="3.90625" style="449" customWidth="1"/>
    <col min="2321" max="2321" width="10.453125" style="449" customWidth="1"/>
    <col min="2322" max="2322" width="13.90625" style="449" customWidth="1"/>
    <col min="2323" max="2407" width="5.26953125" style="449" customWidth="1"/>
    <col min="2408" max="2448" width="8.6328125" style="449" customWidth="1"/>
    <col min="2449" max="2560" width="9" style="449"/>
    <col min="2561" max="2561" width="2.36328125" style="449" customWidth="1"/>
    <col min="2562" max="2562" width="3.6328125" style="449" customWidth="1"/>
    <col min="2563" max="2563" width="28" style="449" customWidth="1"/>
    <col min="2564" max="2564" width="25.6328125" style="449" customWidth="1"/>
    <col min="2565" max="2565" width="18.90625" style="449" customWidth="1"/>
    <col min="2566" max="2566" width="19.26953125" style="449" customWidth="1"/>
    <col min="2567" max="2567" width="17.08984375" style="449" customWidth="1"/>
    <col min="2568" max="2568" width="19.26953125" style="449" customWidth="1"/>
    <col min="2569" max="2570" width="2.453125" style="449" customWidth="1"/>
    <col min="2571" max="2571" width="13.6328125" style="449" customWidth="1"/>
    <col min="2572" max="2572" width="15.08984375" style="449" customWidth="1"/>
    <col min="2573" max="2573" width="20.36328125" style="449" customWidth="1"/>
    <col min="2574" max="2574" width="14.08984375" style="449" customWidth="1"/>
    <col min="2575" max="2575" width="10.453125" style="449" customWidth="1"/>
    <col min="2576" max="2576" width="3.90625" style="449" customWidth="1"/>
    <col min="2577" max="2577" width="10.453125" style="449" customWidth="1"/>
    <col min="2578" max="2578" width="13.90625" style="449" customWidth="1"/>
    <col min="2579" max="2663" width="5.26953125" style="449" customWidth="1"/>
    <col min="2664" max="2704" width="8.6328125" style="449" customWidth="1"/>
    <col min="2705" max="2816" width="9" style="449"/>
    <col min="2817" max="2817" width="2.36328125" style="449" customWidth="1"/>
    <col min="2818" max="2818" width="3.6328125" style="449" customWidth="1"/>
    <col min="2819" max="2819" width="28" style="449" customWidth="1"/>
    <col min="2820" max="2820" width="25.6328125" style="449" customWidth="1"/>
    <col min="2821" max="2821" width="18.90625" style="449" customWidth="1"/>
    <col min="2822" max="2822" width="19.26953125" style="449" customWidth="1"/>
    <col min="2823" max="2823" width="17.08984375" style="449" customWidth="1"/>
    <col min="2824" max="2824" width="19.26953125" style="449" customWidth="1"/>
    <col min="2825" max="2826" width="2.453125" style="449" customWidth="1"/>
    <col min="2827" max="2827" width="13.6328125" style="449" customWidth="1"/>
    <col min="2828" max="2828" width="15.08984375" style="449" customWidth="1"/>
    <col min="2829" max="2829" width="20.36328125" style="449" customWidth="1"/>
    <col min="2830" max="2830" width="14.08984375" style="449" customWidth="1"/>
    <col min="2831" max="2831" width="10.453125" style="449" customWidth="1"/>
    <col min="2832" max="2832" width="3.90625" style="449" customWidth="1"/>
    <col min="2833" max="2833" width="10.453125" style="449" customWidth="1"/>
    <col min="2834" max="2834" width="13.90625" style="449" customWidth="1"/>
    <col min="2835" max="2919" width="5.26953125" style="449" customWidth="1"/>
    <col min="2920" max="2960" width="8.6328125" style="449" customWidth="1"/>
    <col min="2961" max="3072" width="9" style="449"/>
    <col min="3073" max="3073" width="2.36328125" style="449" customWidth="1"/>
    <col min="3074" max="3074" width="3.6328125" style="449" customWidth="1"/>
    <col min="3075" max="3075" width="28" style="449" customWidth="1"/>
    <col min="3076" max="3076" width="25.6328125" style="449" customWidth="1"/>
    <col min="3077" max="3077" width="18.90625" style="449" customWidth="1"/>
    <col min="3078" max="3078" width="19.26953125" style="449" customWidth="1"/>
    <col min="3079" max="3079" width="17.08984375" style="449" customWidth="1"/>
    <col min="3080" max="3080" width="19.26953125" style="449" customWidth="1"/>
    <col min="3081" max="3082" width="2.453125" style="449" customWidth="1"/>
    <col min="3083" max="3083" width="13.6328125" style="449" customWidth="1"/>
    <col min="3084" max="3084" width="15.08984375" style="449" customWidth="1"/>
    <col min="3085" max="3085" width="20.36328125" style="449" customWidth="1"/>
    <col min="3086" max="3086" width="14.08984375" style="449" customWidth="1"/>
    <col min="3087" max="3087" width="10.453125" style="449" customWidth="1"/>
    <col min="3088" max="3088" width="3.90625" style="449" customWidth="1"/>
    <col min="3089" max="3089" width="10.453125" style="449" customWidth="1"/>
    <col min="3090" max="3090" width="13.90625" style="449" customWidth="1"/>
    <col min="3091" max="3175" width="5.26953125" style="449" customWidth="1"/>
    <col min="3176" max="3216" width="8.6328125" style="449" customWidth="1"/>
    <col min="3217" max="3328" width="9" style="449"/>
    <col min="3329" max="3329" width="2.36328125" style="449" customWidth="1"/>
    <col min="3330" max="3330" width="3.6328125" style="449" customWidth="1"/>
    <col min="3331" max="3331" width="28" style="449" customWidth="1"/>
    <col min="3332" max="3332" width="25.6328125" style="449" customWidth="1"/>
    <col min="3333" max="3333" width="18.90625" style="449" customWidth="1"/>
    <col min="3334" max="3334" width="19.26953125" style="449" customWidth="1"/>
    <col min="3335" max="3335" width="17.08984375" style="449" customWidth="1"/>
    <col min="3336" max="3336" width="19.26953125" style="449" customWidth="1"/>
    <col min="3337" max="3338" width="2.453125" style="449" customWidth="1"/>
    <col min="3339" max="3339" width="13.6328125" style="449" customWidth="1"/>
    <col min="3340" max="3340" width="15.08984375" style="449" customWidth="1"/>
    <col min="3341" max="3341" width="20.36328125" style="449" customWidth="1"/>
    <col min="3342" max="3342" width="14.08984375" style="449" customWidth="1"/>
    <col min="3343" max="3343" width="10.453125" style="449" customWidth="1"/>
    <col min="3344" max="3344" width="3.90625" style="449" customWidth="1"/>
    <col min="3345" max="3345" width="10.453125" style="449" customWidth="1"/>
    <col min="3346" max="3346" width="13.90625" style="449" customWidth="1"/>
    <col min="3347" max="3431" width="5.26953125" style="449" customWidth="1"/>
    <col min="3432" max="3472" width="8.6328125" style="449" customWidth="1"/>
    <col min="3473" max="3584" width="9" style="449"/>
    <col min="3585" max="3585" width="2.36328125" style="449" customWidth="1"/>
    <col min="3586" max="3586" width="3.6328125" style="449" customWidth="1"/>
    <col min="3587" max="3587" width="28" style="449" customWidth="1"/>
    <col min="3588" max="3588" width="25.6328125" style="449" customWidth="1"/>
    <col min="3589" max="3589" width="18.90625" style="449" customWidth="1"/>
    <col min="3590" max="3590" width="19.26953125" style="449" customWidth="1"/>
    <col min="3591" max="3591" width="17.08984375" style="449" customWidth="1"/>
    <col min="3592" max="3592" width="19.26953125" style="449" customWidth="1"/>
    <col min="3593" max="3594" width="2.453125" style="449" customWidth="1"/>
    <col min="3595" max="3595" width="13.6328125" style="449" customWidth="1"/>
    <col min="3596" max="3596" width="15.08984375" style="449" customWidth="1"/>
    <col min="3597" max="3597" width="20.36328125" style="449" customWidth="1"/>
    <col min="3598" max="3598" width="14.08984375" style="449" customWidth="1"/>
    <col min="3599" max="3599" width="10.453125" style="449" customWidth="1"/>
    <col min="3600" max="3600" width="3.90625" style="449" customWidth="1"/>
    <col min="3601" max="3601" width="10.453125" style="449" customWidth="1"/>
    <col min="3602" max="3602" width="13.90625" style="449" customWidth="1"/>
    <col min="3603" max="3687" width="5.26953125" style="449" customWidth="1"/>
    <col min="3688" max="3728" width="8.6328125" style="449" customWidth="1"/>
    <col min="3729" max="3840" width="9" style="449"/>
    <col min="3841" max="3841" width="2.36328125" style="449" customWidth="1"/>
    <col min="3842" max="3842" width="3.6328125" style="449" customWidth="1"/>
    <col min="3843" max="3843" width="28" style="449" customWidth="1"/>
    <col min="3844" max="3844" width="25.6328125" style="449" customWidth="1"/>
    <col min="3845" max="3845" width="18.90625" style="449" customWidth="1"/>
    <col min="3846" max="3846" width="19.26953125" style="449" customWidth="1"/>
    <col min="3847" max="3847" width="17.08984375" style="449" customWidth="1"/>
    <col min="3848" max="3848" width="19.26953125" style="449" customWidth="1"/>
    <col min="3849" max="3850" width="2.453125" style="449" customWidth="1"/>
    <col min="3851" max="3851" width="13.6328125" style="449" customWidth="1"/>
    <col min="3852" max="3852" width="15.08984375" style="449" customWidth="1"/>
    <col min="3853" max="3853" width="20.36328125" style="449" customWidth="1"/>
    <col min="3854" max="3854" width="14.08984375" style="449" customWidth="1"/>
    <col min="3855" max="3855" width="10.453125" style="449" customWidth="1"/>
    <col min="3856" max="3856" width="3.90625" style="449" customWidth="1"/>
    <col min="3857" max="3857" width="10.453125" style="449" customWidth="1"/>
    <col min="3858" max="3858" width="13.90625" style="449" customWidth="1"/>
    <col min="3859" max="3943" width="5.26953125" style="449" customWidth="1"/>
    <col min="3944" max="3984" width="8.6328125" style="449" customWidth="1"/>
    <col min="3985" max="4096" width="9" style="449"/>
    <col min="4097" max="4097" width="2.36328125" style="449" customWidth="1"/>
    <col min="4098" max="4098" width="3.6328125" style="449" customWidth="1"/>
    <col min="4099" max="4099" width="28" style="449" customWidth="1"/>
    <col min="4100" max="4100" width="25.6328125" style="449" customWidth="1"/>
    <col min="4101" max="4101" width="18.90625" style="449" customWidth="1"/>
    <col min="4102" max="4102" width="19.26953125" style="449" customWidth="1"/>
    <col min="4103" max="4103" width="17.08984375" style="449" customWidth="1"/>
    <col min="4104" max="4104" width="19.26953125" style="449" customWidth="1"/>
    <col min="4105" max="4106" width="2.453125" style="449" customWidth="1"/>
    <col min="4107" max="4107" width="13.6328125" style="449" customWidth="1"/>
    <col min="4108" max="4108" width="15.08984375" style="449" customWidth="1"/>
    <col min="4109" max="4109" width="20.36328125" style="449" customWidth="1"/>
    <col min="4110" max="4110" width="14.08984375" style="449" customWidth="1"/>
    <col min="4111" max="4111" width="10.453125" style="449" customWidth="1"/>
    <col min="4112" max="4112" width="3.90625" style="449" customWidth="1"/>
    <col min="4113" max="4113" width="10.453125" style="449" customWidth="1"/>
    <col min="4114" max="4114" width="13.90625" style="449" customWidth="1"/>
    <col min="4115" max="4199" width="5.26953125" style="449" customWidth="1"/>
    <col min="4200" max="4240" width="8.6328125" style="449" customWidth="1"/>
    <col min="4241" max="4352" width="9" style="449"/>
    <col min="4353" max="4353" width="2.36328125" style="449" customWidth="1"/>
    <col min="4354" max="4354" width="3.6328125" style="449" customWidth="1"/>
    <col min="4355" max="4355" width="28" style="449" customWidth="1"/>
    <col min="4356" max="4356" width="25.6328125" style="449" customWidth="1"/>
    <col min="4357" max="4357" width="18.90625" style="449" customWidth="1"/>
    <col min="4358" max="4358" width="19.26953125" style="449" customWidth="1"/>
    <col min="4359" max="4359" width="17.08984375" style="449" customWidth="1"/>
    <col min="4360" max="4360" width="19.26953125" style="449" customWidth="1"/>
    <col min="4361" max="4362" width="2.453125" style="449" customWidth="1"/>
    <col min="4363" max="4363" width="13.6328125" style="449" customWidth="1"/>
    <col min="4364" max="4364" width="15.08984375" style="449" customWidth="1"/>
    <col min="4365" max="4365" width="20.36328125" style="449" customWidth="1"/>
    <col min="4366" max="4366" width="14.08984375" style="449" customWidth="1"/>
    <col min="4367" max="4367" width="10.453125" style="449" customWidth="1"/>
    <col min="4368" max="4368" width="3.90625" style="449" customWidth="1"/>
    <col min="4369" max="4369" width="10.453125" style="449" customWidth="1"/>
    <col min="4370" max="4370" width="13.90625" style="449" customWidth="1"/>
    <col min="4371" max="4455" width="5.26953125" style="449" customWidth="1"/>
    <col min="4456" max="4496" width="8.6328125" style="449" customWidth="1"/>
    <col min="4497" max="4608" width="9" style="449"/>
    <col min="4609" max="4609" width="2.36328125" style="449" customWidth="1"/>
    <col min="4610" max="4610" width="3.6328125" style="449" customWidth="1"/>
    <col min="4611" max="4611" width="28" style="449" customWidth="1"/>
    <col min="4612" max="4612" width="25.6328125" style="449" customWidth="1"/>
    <col min="4613" max="4613" width="18.90625" style="449" customWidth="1"/>
    <col min="4614" max="4614" width="19.26953125" style="449" customWidth="1"/>
    <col min="4615" max="4615" width="17.08984375" style="449" customWidth="1"/>
    <col min="4616" max="4616" width="19.26953125" style="449" customWidth="1"/>
    <col min="4617" max="4618" width="2.453125" style="449" customWidth="1"/>
    <col min="4619" max="4619" width="13.6328125" style="449" customWidth="1"/>
    <col min="4620" max="4620" width="15.08984375" style="449" customWidth="1"/>
    <col min="4621" max="4621" width="20.36328125" style="449" customWidth="1"/>
    <col min="4622" max="4622" width="14.08984375" style="449" customWidth="1"/>
    <col min="4623" max="4623" width="10.453125" style="449" customWidth="1"/>
    <col min="4624" max="4624" width="3.90625" style="449" customWidth="1"/>
    <col min="4625" max="4625" width="10.453125" style="449" customWidth="1"/>
    <col min="4626" max="4626" width="13.90625" style="449" customWidth="1"/>
    <col min="4627" max="4711" width="5.26953125" style="449" customWidth="1"/>
    <col min="4712" max="4752" width="8.6328125" style="449" customWidth="1"/>
    <col min="4753" max="4864" width="9" style="449"/>
    <col min="4865" max="4865" width="2.36328125" style="449" customWidth="1"/>
    <col min="4866" max="4866" width="3.6328125" style="449" customWidth="1"/>
    <col min="4867" max="4867" width="28" style="449" customWidth="1"/>
    <col min="4868" max="4868" width="25.6328125" style="449" customWidth="1"/>
    <col min="4869" max="4869" width="18.90625" style="449" customWidth="1"/>
    <col min="4870" max="4870" width="19.26953125" style="449" customWidth="1"/>
    <col min="4871" max="4871" width="17.08984375" style="449" customWidth="1"/>
    <col min="4872" max="4872" width="19.26953125" style="449" customWidth="1"/>
    <col min="4873" max="4874" width="2.453125" style="449" customWidth="1"/>
    <col min="4875" max="4875" width="13.6328125" style="449" customWidth="1"/>
    <col min="4876" max="4876" width="15.08984375" style="449" customWidth="1"/>
    <col min="4877" max="4877" width="20.36328125" style="449" customWidth="1"/>
    <col min="4878" max="4878" width="14.08984375" style="449" customWidth="1"/>
    <col min="4879" max="4879" width="10.453125" style="449" customWidth="1"/>
    <col min="4880" max="4880" width="3.90625" style="449" customWidth="1"/>
    <col min="4881" max="4881" width="10.453125" style="449" customWidth="1"/>
    <col min="4882" max="4882" width="13.90625" style="449" customWidth="1"/>
    <col min="4883" max="4967" width="5.26953125" style="449" customWidth="1"/>
    <col min="4968" max="5008" width="8.6328125" style="449" customWidth="1"/>
    <col min="5009" max="5120" width="9" style="449"/>
    <col min="5121" max="5121" width="2.36328125" style="449" customWidth="1"/>
    <col min="5122" max="5122" width="3.6328125" style="449" customWidth="1"/>
    <col min="5123" max="5123" width="28" style="449" customWidth="1"/>
    <col min="5124" max="5124" width="25.6328125" style="449" customWidth="1"/>
    <col min="5125" max="5125" width="18.90625" style="449" customWidth="1"/>
    <col min="5126" max="5126" width="19.26953125" style="449" customWidth="1"/>
    <col min="5127" max="5127" width="17.08984375" style="449" customWidth="1"/>
    <col min="5128" max="5128" width="19.26953125" style="449" customWidth="1"/>
    <col min="5129" max="5130" width="2.453125" style="449" customWidth="1"/>
    <col min="5131" max="5131" width="13.6328125" style="449" customWidth="1"/>
    <col min="5132" max="5132" width="15.08984375" style="449" customWidth="1"/>
    <col min="5133" max="5133" width="20.36328125" style="449" customWidth="1"/>
    <col min="5134" max="5134" width="14.08984375" style="449" customWidth="1"/>
    <col min="5135" max="5135" width="10.453125" style="449" customWidth="1"/>
    <col min="5136" max="5136" width="3.90625" style="449" customWidth="1"/>
    <col min="5137" max="5137" width="10.453125" style="449" customWidth="1"/>
    <col min="5138" max="5138" width="13.90625" style="449" customWidth="1"/>
    <col min="5139" max="5223" width="5.26953125" style="449" customWidth="1"/>
    <col min="5224" max="5264" width="8.6328125" style="449" customWidth="1"/>
    <col min="5265" max="5376" width="9" style="449"/>
    <col min="5377" max="5377" width="2.36328125" style="449" customWidth="1"/>
    <col min="5378" max="5378" width="3.6328125" style="449" customWidth="1"/>
    <col min="5379" max="5379" width="28" style="449" customWidth="1"/>
    <col min="5380" max="5380" width="25.6328125" style="449" customWidth="1"/>
    <col min="5381" max="5381" width="18.90625" style="449" customWidth="1"/>
    <col min="5382" max="5382" width="19.26953125" style="449" customWidth="1"/>
    <col min="5383" max="5383" width="17.08984375" style="449" customWidth="1"/>
    <col min="5384" max="5384" width="19.26953125" style="449" customWidth="1"/>
    <col min="5385" max="5386" width="2.453125" style="449" customWidth="1"/>
    <col min="5387" max="5387" width="13.6328125" style="449" customWidth="1"/>
    <col min="5388" max="5388" width="15.08984375" style="449" customWidth="1"/>
    <col min="5389" max="5389" width="20.36328125" style="449" customWidth="1"/>
    <col min="5390" max="5390" width="14.08984375" style="449" customWidth="1"/>
    <col min="5391" max="5391" width="10.453125" style="449" customWidth="1"/>
    <col min="5392" max="5392" width="3.90625" style="449" customWidth="1"/>
    <col min="5393" max="5393" width="10.453125" style="449" customWidth="1"/>
    <col min="5394" max="5394" width="13.90625" style="449" customWidth="1"/>
    <col min="5395" max="5479" width="5.26953125" style="449" customWidth="1"/>
    <col min="5480" max="5520" width="8.6328125" style="449" customWidth="1"/>
    <col min="5521" max="5632" width="9" style="449"/>
    <col min="5633" max="5633" width="2.36328125" style="449" customWidth="1"/>
    <col min="5634" max="5634" width="3.6328125" style="449" customWidth="1"/>
    <col min="5635" max="5635" width="28" style="449" customWidth="1"/>
    <col min="5636" max="5636" width="25.6328125" style="449" customWidth="1"/>
    <col min="5637" max="5637" width="18.90625" style="449" customWidth="1"/>
    <col min="5638" max="5638" width="19.26953125" style="449" customWidth="1"/>
    <col min="5639" max="5639" width="17.08984375" style="449" customWidth="1"/>
    <col min="5640" max="5640" width="19.26953125" style="449" customWidth="1"/>
    <col min="5641" max="5642" width="2.453125" style="449" customWidth="1"/>
    <col min="5643" max="5643" width="13.6328125" style="449" customWidth="1"/>
    <col min="5644" max="5644" width="15.08984375" style="449" customWidth="1"/>
    <col min="5645" max="5645" width="20.36328125" style="449" customWidth="1"/>
    <col min="5646" max="5646" width="14.08984375" style="449" customWidth="1"/>
    <col min="5647" max="5647" width="10.453125" style="449" customWidth="1"/>
    <col min="5648" max="5648" width="3.90625" style="449" customWidth="1"/>
    <col min="5649" max="5649" width="10.453125" style="449" customWidth="1"/>
    <col min="5650" max="5650" width="13.90625" style="449" customWidth="1"/>
    <col min="5651" max="5735" width="5.26953125" style="449" customWidth="1"/>
    <col min="5736" max="5776" width="8.6328125" style="449" customWidth="1"/>
    <col min="5777" max="5888" width="9" style="449"/>
    <col min="5889" max="5889" width="2.36328125" style="449" customWidth="1"/>
    <col min="5890" max="5890" width="3.6328125" style="449" customWidth="1"/>
    <col min="5891" max="5891" width="28" style="449" customWidth="1"/>
    <col min="5892" max="5892" width="25.6328125" style="449" customWidth="1"/>
    <col min="5893" max="5893" width="18.90625" style="449" customWidth="1"/>
    <col min="5894" max="5894" width="19.26953125" style="449" customWidth="1"/>
    <col min="5895" max="5895" width="17.08984375" style="449" customWidth="1"/>
    <col min="5896" max="5896" width="19.26953125" style="449" customWidth="1"/>
    <col min="5897" max="5898" width="2.453125" style="449" customWidth="1"/>
    <col min="5899" max="5899" width="13.6328125" style="449" customWidth="1"/>
    <col min="5900" max="5900" width="15.08984375" style="449" customWidth="1"/>
    <col min="5901" max="5901" width="20.36328125" style="449" customWidth="1"/>
    <col min="5902" max="5902" width="14.08984375" style="449" customWidth="1"/>
    <col min="5903" max="5903" width="10.453125" style="449" customWidth="1"/>
    <col min="5904" max="5904" width="3.90625" style="449" customWidth="1"/>
    <col min="5905" max="5905" width="10.453125" style="449" customWidth="1"/>
    <col min="5906" max="5906" width="13.90625" style="449" customWidth="1"/>
    <col min="5907" max="5991" width="5.26953125" style="449" customWidth="1"/>
    <col min="5992" max="6032" width="8.6328125" style="449" customWidth="1"/>
    <col min="6033" max="6144" width="9" style="449"/>
    <col min="6145" max="6145" width="2.36328125" style="449" customWidth="1"/>
    <col min="6146" max="6146" width="3.6328125" style="449" customWidth="1"/>
    <col min="6147" max="6147" width="28" style="449" customWidth="1"/>
    <col min="6148" max="6148" width="25.6328125" style="449" customWidth="1"/>
    <col min="6149" max="6149" width="18.90625" style="449" customWidth="1"/>
    <col min="6150" max="6150" width="19.26953125" style="449" customWidth="1"/>
    <col min="6151" max="6151" width="17.08984375" style="449" customWidth="1"/>
    <col min="6152" max="6152" width="19.26953125" style="449" customWidth="1"/>
    <col min="6153" max="6154" width="2.453125" style="449" customWidth="1"/>
    <col min="6155" max="6155" width="13.6328125" style="449" customWidth="1"/>
    <col min="6156" max="6156" width="15.08984375" style="449" customWidth="1"/>
    <col min="6157" max="6157" width="20.36328125" style="449" customWidth="1"/>
    <col min="6158" max="6158" width="14.08984375" style="449" customWidth="1"/>
    <col min="6159" max="6159" width="10.453125" style="449" customWidth="1"/>
    <col min="6160" max="6160" width="3.90625" style="449" customWidth="1"/>
    <col min="6161" max="6161" width="10.453125" style="449" customWidth="1"/>
    <col min="6162" max="6162" width="13.90625" style="449" customWidth="1"/>
    <col min="6163" max="6247" width="5.26953125" style="449" customWidth="1"/>
    <col min="6248" max="6288" width="8.6328125" style="449" customWidth="1"/>
    <col min="6289" max="6400" width="9" style="449"/>
    <col min="6401" max="6401" width="2.36328125" style="449" customWidth="1"/>
    <col min="6402" max="6402" width="3.6328125" style="449" customWidth="1"/>
    <col min="6403" max="6403" width="28" style="449" customWidth="1"/>
    <col min="6404" max="6404" width="25.6328125" style="449" customWidth="1"/>
    <col min="6405" max="6405" width="18.90625" style="449" customWidth="1"/>
    <col min="6406" max="6406" width="19.26953125" style="449" customWidth="1"/>
    <col min="6407" max="6407" width="17.08984375" style="449" customWidth="1"/>
    <col min="6408" max="6408" width="19.26953125" style="449" customWidth="1"/>
    <col min="6409" max="6410" width="2.453125" style="449" customWidth="1"/>
    <col min="6411" max="6411" width="13.6328125" style="449" customWidth="1"/>
    <col min="6412" max="6412" width="15.08984375" style="449" customWidth="1"/>
    <col min="6413" max="6413" width="20.36328125" style="449" customWidth="1"/>
    <col min="6414" max="6414" width="14.08984375" style="449" customWidth="1"/>
    <col min="6415" max="6415" width="10.453125" style="449" customWidth="1"/>
    <col min="6416" max="6416" width="3.90625" style="449" customWidth="1"/>
    <col min="6417" max="6417" width="10.453125" style="449" customWidth="1"/>
    <col min="6418" max="6418" width="13.90625" style="449" customWidth="1"/>
    <col min="6419" max="6503" width="5.26953125" style="449" customWidth="1"/>
    <col min="6504" max="6544" width="8.6328125" style="449" customWidth="1"/>
    <col min="6545" max="6656" width="9" style="449"/>
    <col min="6657" max="6657" width="2.36328125" style="449" customWidth="1"/>
    <col min="6658" max="6658" width="3.6328125" style="449" customWidth="1"/>
    <col min="6659" max="6659" width="28" style="449" customWidth="1"/>
    <col min="6660" max="6660" width="25.6328125" style="449" customWidth="1"/>
    <col min="6661" max="6661" width="18.90625" style="449" customWidth="1"/>
    <col min="6662" max="6662" width="19.26953125" style="449" customWidth="1"/>
    <col min="6663" max="6663" width="17.08984375" style="449" customWidth="1"/>
    <col min="6664" max="6664" width="19.26953125" style="449" customWidth="1"/>
    <col min="6665" max="6666" width="2.453125" style="449" customWidth="1"/>
    <col min="6667" max="6667" width="13.6328125" style="449" customWidth="1"/>
    <col min="6668" max="6668" width="15.08984375" style="449" customWidth="1"/>
    <col min="6669" max="6669" width="20.36328125" style="449" customWidth="1"/>
    <col min="6670" max="6670" width="14.08984375" style="449" customWidth="1"/>
    <col min="6671" max="6671" width="10.453125" style="449" customWidth="1"/>
    <col min="6672" max="6672" width="3.90625" style="449" customWidth="1"/>
    <col min="6673" max="6673" width="10.453125" style="449" customWidth="1"/>
    <col min="6674" max="6674" width="13.90625" style="449" customWidth="1"/>
    <col min="6675" max="6759" width="5.26953125" style="449" customWidth="1"/>
    <col min="6760" max="6800" width="8.6328125" style="449" customWidth="1"/>
    <col min="6801" max="6912" width="9" style="449"/>
    <col min="6913" max="6913" width="2.36328125" style="449" customWidth="1"/>
    <col min="6914" max="6914" width="3.6328125" style="449" customWidth="1"/>
    <col min="6915" max="6915" width="28" style="449" customWidth="1"/>
    <col min="6916" max="6916" width="25.6328125" style="449" customWidth="1"/>
    <col min="6917" max="6917" width="18.90625" style="449" customWidth="1"/>
    <col min="6918" max="6918" width="19.26953125" style="449" customWidth="1"/>
    <col min="6919" max="6919" width="17.08984375" style="449" customWidth="1"/>
    <col min="6920" max="6920" width="19.26953125" style="449" customWidth="1"/>
    <col min="6921" max="6922" width="2.453125" style="449" customWidth="1"/>
    <col min="6923" max="6923" width="13.6328125" style="449" customWidth="1"/>
    <col min="6924" max="6924" width="15.08984375" style="449" customWidth="1"/>
    <col min="6925" max="6925" width="20.36328125" style="449" customWidth="1"/>
    <col min="6926" max="6926" width="14.08984375" style="449" customWidth="1"/>
    <col min="6927" max="6927" width="10.453125" style="449" customWidth="1"/>
    <col min="6928" max="6928" width="3.90625" style="449" customWidth="1"/>
    <col min="6929" max="6929" width="10.453125" style="449" customWidth="1"/>
    <col min="6930" max="6930" width="13.90625" style="449" customWidth="1"/>
    <col min="6931" max="7015" width="5.26953125" style="449" customWidth="1"/>
    <col min="7016" max="7056" width="8.6328125" style="449" customWidth="1"/>
    <col min="7057" max="7168" width="9" style="449"/>
    <col min="7169" max="7169" width="2.36328125" style="449" customWidth="1"/>
    <col min="7170" max="7170" width="3.6328125" style="449" customWidth="1"/>
    <col min="7171" max="7171" width="28" style="449" customWidth="1"/>
    <col min="7172" max="7172" width="25.6328125" style="449" customWidth="1"/>
    <col min="7173" max="7173" width="18.90625" style="449" customWidth="1"/>
    <col min="7174" max="7174" width="19.26953125" style="449" customWidth="1"/>
    <col min="7175" max="7175" width="17.08984375" style="449" customWidth="1"/>
    <col min="7176" max="7176" width="19.26953125" style="449" customWidth="1"/>
    <col min="7177" max="7178" width="2.453125" style="449" customWidth="1"/>
    <col min="7179" max="7179" width="13.6328125" style="449" customWidth="1"/>
    <col min="7180" max="7180" width="15.08984375" style="449" customWidth="1"/>
    <col min="7181" max="7181" width="20.36328125" style="449" customWidth="1"/>
    <col min="7182" max="7182" width="14.08984375" style="449" customWidth="1"/>
    <col min="7183" max="7183" width="10.453125" style="449" customWidth="1"/>
    <col min="7184" max="7184" width="3.90625" style="449" customWidth="1"/>
    <col min="7185" max="7185" width="10.453125" style="449" customWidth="1"/>
    <col min="7186" max="7186" width="13.90625" style="449" customWidth="1"/>
    <col min="7187" max="7271" width="5.26953125" style="449" customWidth="1"/>
    <col min="7272" max="7312" width="8.6328125" style="449" customWidth="1"/>
    <col min="7313" max="7424" width="9" style="449"/>
    <col min="7425" max="7425" width="2.36328125" style="449" customWidth="1"/>
    <col min="7426" max="7426" width="3.6328125" style="449" customWidth="1"/>
    <col min="7427" max="7427" width="28" style="449" customWidth="1"/>
    <col min="7428" max="7428" width="25.6328125" style="449" customWidth="1"/>
    <col min="7429" max="7429" width="18.90625" style="449" customWidth="1"/>
    <col min="7430" max="7430" width="19.26953125" style="449" customWidth="1"/>
    <col min="7431" max="7431" width="17.08984375" style="449" customWidth="1"/>
    <col min="7432" max="7432" width="19.26953125" style="449" customWidth="1"/>
    <col min="7433" max="7434" width="2.453125" style="449" customWidth="1"/>
    <col min="7435" max="7435" width="13.6328125" style="449" customWidth="1"/>
    <col min="7436" max="7436" width="15.08984375" style="449" customWidth="1"/>
    <col min="7437" max="7437" width="20.36328125" style="449" customWidth="1"/>
    <col min="7438" max="7438" width="14.08984375" style="449" customWidth="1"/>
    <col min="7439" max="7439" width="10.453125" style="449" customWidth="1"/>
    <col min="7440" max="7440" width="3.90625" style="449" customWidth="1"/>
    <col min="7441" max="7441" width="10.453125" style="449" customWidth="1"/>
    <col min="7442" max="7442" width="13.90625" style="449" customWidth="1"/>
    <col min="7443" max="7527" width="5.26953125" style="449" customWidth="1"/>
    <col min="7528" max="7568" width="8.6328125" style="449" customWidth="1"/>
    <col min="7569" max="7680" width="9" style="449"/>
    <col min="7681" max="7681" width="2.36328125" style="449" customWidth="1"/>
    <col min="7682" max="7682" width="3.6328125" style="449" customWidth="1"/>
    <col min="7683" max="7683" width="28" style="449" customWidth="1"/>
    <col min="7684" max="7684" width="25.6328125" style="449" customWidth="1"/>
    <col min="7685" max="7685" width="18.90625" style="449" customWidth="1"/>
    <col min="7686" max="7686" width="19.26953125" style="449" customWidth="1"/>
    <col min="7687" max="7687" width="17.08984375" style="449" customWidth="1"/>
    <col min="7688" max="7688" width="19.26953125" style="449" customWidth="1"/>
    <col min="7689" max="7690" width="2.453125" style="449" customWidth="1"/>
    <col min="7691" max="7691" width="13.6328125" style="449" customWidth="1"/>
    <col min="7692" max="7692" width="15.08984375" style="449" customWidth="1"/>
    <col min="7693" max="7693" width="20.36328125" style="449" customWidth="1"/>
    <col min="7694" max="7694" width="14.08984375" style="449" customWidth="1"/>
    <col min="7695" max="7695" width="10.453125" style="449" customWidth="1"/>
    <col min="7696" max="7696" width="3.90625" style="449" customWidth="1"/>
    <col min="7697" max="7697" width="10.453125" style="449" customWidth="1"/>
    <col min="7698" max="7698" width="13.90625" style="449" customWidth="1"/>
    <col min="7699" max="7783" width="5.26953125" style="449" customWidth="1"/>
    <col min="7784" max="7824" width="8.6328125" style="449" customWidth="1"/>
    <col min="7825" max="7936" width="9" style="449"/>
    <col min="7937" max="7937" width="2.36328125" style="449" customWidth="1"/>
    <col min="7938" max="7938" width="3.6328125" style="449" customWidth="1"/>
    <col min="7939" max="7939" width="28" style="449" customWidth="1"/>
    <col min="7940" max="7940" width="25.6328125" style="449" customWidth="1"/>
    <col min="7941" max="7941" width="18.90625" style="449" customWidth="1"/>
    <col min="7942" max="7942" width="19.26953125" style="449" customWidth="1"/>
    <col min="7943" max="7943" width="17.08984375" style="449" customWidth="1"/>
    <col min="7944" max="7944" width="19.26953125" style="449" customWidth="1"/>
    <col min="7945" max="7946" width="2.453125" style="449" customWidth="1"/>
    <col min="7947" max="7947" width="13.6328125" style="449" customWidth="1"/>
    <col min="7948" max="7948" width="15.08984375" style="449" customWidth="1"/>
    <col min="7949" max="7949" width="20.36328125" style="449" customWidth="1"/>
    <col min="7950" max="7950" width="14.08984375" style="449" customWidth="1"/>
    <col min="7951" max="7951" width="10.453125" style="449" customWidth="1"/>
    <col min="7952" max="7952" width="3.90625" style="449" customWidth="1"/>
    <col min="7953" max="7953" width="10.453125" style="449" customWidth="1"/>
    <col min="7954" max="7954" width="13.90625" style="449" customWidth="1"/>
    <col min="7955" max="8039" width="5.26953125" style="449" customWidth="1"/>
    <col min="8040" max="8080" width="8.6328125" style="449" customWidth="1"/>
    <col min="8081" max="8192" width="9" style="449"/>
    <col min="8193" max="8193" width="2.36328125" style="449" customWidth="1"/>
    <col min="8194" max="8194" width="3.6328125" style="449" customWidth="1"/>
    <col min="8195" max="8195" width="28" style="449" customWidth="1"/>
    <col min="8196" max="8196" width="25.6328125" style="449" customWidth="1"/>
    <col min="8197" max="8197" width="18.90625" style="449" customWidth="1"/>
    <col min="8198" max="8198" width="19.26953125" style="449" customWidth="1"/>
    <col min="8199" max="8199" width="17.08984375" style="449" customWidth="1"/>
    <col min="8200" max="8200" width="19.26953125" style="449" customWidth="1"/>
    <col min="8201" max="8202" width="2.453125" style="449" customWidth="1"/>
    <col min="8203" max="8203" width="13.6328125" style="449" customWidth="1"/>
    <col min="8204" max="8204" width="15.08984375" style="449" customWidth="1"/>
    <col min="8205" max="8205" width="20.36328125" style="449" customWidth="1"/>
    <col min="8206" max="8206" width="14.08984375" style="449" customWidth="1"/>
    <col min="8207" max="8207" width="10.453125" style="449" customWidth="1"/>
    <col min="8208" max="8208" width="3.90625" style="449" customWidth="1"/>
    <col min="8209" max="8209" width="10.453125" style="449" customWidth="1"/>
    <col min="8210" max="8210" width="13.90625" style="449" customWidth="1"/>
    <col min="8211" max="8295" width="5.26953125" style="449" customWidth="1"/>
    <col min="8296" max="8336" width="8.6328125" style="449" customWidth="1"/>
    <col min="8337" max="8448" width="9" style="449"/>
    <col min="8449" max="8449" width="2.36328125" style="449" customWidth="1"/>
    <col min="8450" max="8450" width="3.6328125" style="449" customWidth="1"/>
    <col min="8451" max="8451" width="28" style="449" customWidth="1"/>
    <col min="8452" max="8452" width="25.6328125" style="449" customWidth="1"/>
    <col min="8453" max="8453" width="18.90625" style="449" customWidth="1"/>
    <col min="8454" max="8454" width="19.26953125" style="449" customWidth="1"/>
    <col min="8455" max="8455" width="17.08984375" style="449" customWidth="1"/>
    <col min="8456" max="8456" width="19.26953125" style="449" customWidth="1"/>
    <col min="8457" max="8458" width="2.453125" style="449" customWidth="1"/>
    <col min="8459" max="8459" width="13.6328125" style="449" customWidth="1"/>
    <col min="8460" max="8460" width="15.08984375" style="449" customWidth="1"/>
    <col min="8461" max="8461" width="20.36328125" style="449" customWidth="1"/>
    <col min="8462" max="8462" width="14.08984375" style="449" customWidth="1"/>
    <col min="8463" max="8463" width="10.453125" style="449" customWidth="1"/>
    <col min="8464" max="8464" width="3.90625" style="449" customWidth="1"/>
    <col min="8465" max="8465" width="10.453125" style="449" customWidth="1"/>
    <col min="8466" max="8466" width="13.90625" style="449" customWidth="1"/>
    <col min="8467" max="8551" width="5.26953125" style="449" customWidth="1"/>
    <col min="8552" max="8592" width="8.6328125" style="449" customWidth="1"/>
    <col min="8593" max="8704" width="9" style="449"/>
    <col min="8705" max="8705" width="2.36328125" style="449" customWidth="1"/>
    <col min="8706" max="8706" width="3.6328125" style="449" customWidth="1"/>
    <col min="8707" max="8707" width="28" style="449" customWidth="1"/>
    <col min="8708" max="8708" width="25.6328125" style="449" customWidth="1"/>
    <col min="8709" max="8709" width="18.90625" style="449" customWidth="1"/>
    <col min="8710" max="8710" width="19.26953125" style="449" customWidth="1"/>
    <col min="8711" max="8711" width="17.08984375" style="449" customWidth="1"/>
    <col min="8712" max="8712" width="19.26953125" style="449" customWidth="1"/>
    <col min="8713" max="8714" width="2.453125" style="449" customWidth="1"/>
    <col min="8715" max="8715" width="13.6328125" style="449" customWidth="1"/>
    <col min="8716" max="8716" width="15.08984375" style="449" customWidth="1"/>
    <col min="8717" max="8717" width="20.36328125" style="449" customWidth="1"/>
    <col min="8718" max="8718" width="14.08984375" style="449" customWidth="1"/>
    <col min="8719" max="8719" width="10.453125" style="449" customWidth="1"/>
    <col min="8720" max="8720" width="3.90625" style="449" customWidth="1"/>
    <col min="8721" max="8721" width="10.453125" style="449" customWidth="1"/>
    <col min="8722" max="8722" width="13.90625" style="449" customWidth="1"/>
    <col min="8723" max="8807" width="5.26953125" style="449" customWidth="1"/>
    <col min="8808" max="8848" width="8.6328125" style="449" customWidth="1"/>
    <col min="8849" max="8960" width="9" style="449"/>
    <col min="8961" max="8961" width="2.36328125" style="449" customWidth="1"/>
    <col min="8962" max="8962" width="3.6328125" style="449" customWidth="1"/>
    <col min="8963" max="8963" width="28" style="449" customWidth="1"/>
    <col min="8964" max="8964" width="25.6328125" style="449" customWidth="1"/>
    <col min="8965" max="8965" width="18.90625" style="449" customWidth="1"/>
    <col min="8966" max="8966" width="19.26953125" style="449" customWidth="1"/>
    <col min="8967" max="8967" width="17.08984375" style="449" customWidth="1"/>
    <col min="8968" max="8968" width="19.26953125" style="449" customWidth="1"/>
    <col min="8969" max="8970" width="2.453125" style="449" customWidth="1"/>
    <col min="8971" max="8971" width="13.6328125" style="449" customWidth="1"/>
    <col min="8972" max="8972" width="15.08984375" style="449" customWidth="1"/>
    <col min="8973" max="8973" width="20.36328125" style="449" customWidth="1"/>
    <col min="8974" max="8974" width="14.08984375" style="449" customWidth="1"/>
    <col min="8975" max="8975" width="10.453125" style="449" customWidth="1"/>
    <col min="8976" max="8976" width="3.90625" style="449" customWidth="1"/>
    <col min="8977" max="8977" width="10.453125" style="449" customWidth="1"/>
    <col min="8978" max="8978" width="13.90625" style="449" customWidth="1"/>
    <col min="8979" max="9063" width="5.26953125" style="449" customWidth="1"/>
    <col min="9064" max="9104" width="8.6328125" style="449" customWidth="1"/>
    <col min="9105" max="9216" width="9" style="449"/>
    <col min="9217" max="9217" width="2.36328125" style="449" customWidth="1"/>
    <col min="9218" max="9218" width="3.6328125" style="449" customWidth="1"/>
    <col min="9219" max="9219" width="28" style="449" customWidth="1"/>
    <col min="9220" max="9220" width="25.6328125" style="449" customWidth="1"/>
    <col min="9221" max="9221" width="18.90625" style="449" customWidth="1"/>
    <col min="9222" max="9222" width="19.26953125" style="449" customWidth="1"/>
    <col min="9223" max="9223" width="17.08984375" style="449" customWidth="1"/>
    <col min="9224" max="9224" width="19.26953125" style="449" customWidth="1"/>
    <col min="9225" max="9226" width="2.453125" style="449" customWidth="1"/>
    <col min="9227" max="9227" width="13.6328125" style="449" customWidth="1"/>
    <col min="9228" max="9228" width="15.08984375" style="449" customWidth="1"/>
    <col min="9229" max="9229" width="20.36328125" style="449" customWidth="1"/>
    <col min="9230" max="9230" width="14.08984375" style="449" customWidth="1"/>
    <col min="9231" max="9231" width="10.453125" style="449" customWidth="1"/>
    <col min="9232" max="9232" width="3.90625" style="449" customWidth="1"/>
    <col min="9233" max="9233" width="10.453125" style="449" customWidth="1"/>
    <col min="9234" max="9234" width="13.90625" style="449" customWidth="1"/>
    <col min="9235" max="9319" width="5.26953125" style="449" customWidth="1"/>
    <col min="9320" max="9360" width="8.6328125" style="449" customWidth="1"/>
    <col min="9361" max="9472" width="9" style="449"/>
    <col min="9473" max="9473" width="2.36328125" style="449" customWidth="1"/>
    <col min="9474" max="9474" width="3.6328125" style="449" customWidth="1"/>
    <col min="9475" max="9475" width="28" style="449" customWidth="1"/>
    <col min="9476" max="9476" width="25.6328125" style="449" customWidth="1"/>
    <col min="9477" max="9477" width="18.90625" style="449" customWidth="1"/>
    <col min="9478" max="9478" width="19.26953125" style="449" customWidth="1"/>
    <col min="9479" max="9479" width="17.08984375" style="449" customWidth="1"/>
    <col min="9480" max="9480" width="19.26953125" style="449" customWidth="1"/>
    <col min="9481" max="9482" width="2.453125" style="449" customWidth="1"/>
    <col min="9483" max="9483" width="13.6328125" style="449" customWidth="1"/>
    <col min="9484" max="9484" width="15.08984375" style="449" customWidth="1"/>
    <col min="9485" max="9485" width="20.36328125" style="449" customWidth="1"/>
    <col min="9486" max="9486" width="14.08984375" style="449" customWidth="1"/>
    <col min="9487" max="9487" width="10.453125" style="449" customWidth="1"/>
    <col min="9488" max="9488" width="3.90625" style="449" customWidth="1"/>
    <col min="9489" max="9489" width="10.453125" style="449" customWidth="1"/>
    <col min="9490" max="9490" width="13.90625" style="449" customWidth="1"/>
    <col min="9491" max="9575" width="5.26953125" style="449" customWidth="1"/>
    <col min="9576" max="9616" width="8.6328125" style="449" customWidth="1"/>
    <col min="9617" max="9728" width="9" style="449"/>
    <col min="9729" max="9729" width="2.36328125" style="449" customWidth="1"/>
    <col min="9730" max="9730" width="3.6328125" style="449" customWidth="1"/>
    <col min="9731" max="9731" width="28" style="449" customWidth="1"/>
    <col min="9732" max="9732" width="25.6328125" style="449" customWidth="1"/>
    <col min="9733" max="9733" width="18.90625" style="449" customWidth="1"/>
    <col min="9734" max="9734" width="19.26953125" style="449" customWidth="1"/>
    <col min="9735" max="9735" width="17.08984375" style="449" customWidth="1"/>
    <col min="9736" max="9736" width="19.26953125" style="449" customWidth="1"/>
    <col min="9737" max="9738" width="2.453125" style="449" customWidth="1"/>
    <col min="9739" max="9739" width="13.6328125" style="449" customWidth="1"/>
    <col min="9740" max="9740" width="15.08984375" style="449" customWidth="1"/>
    <col min="9741" max="9741" width="20.36328125" style="449" customWidth="1"/>
    <col min="9742" max="9742" width="14.08984375" style="449" customWidth="1"/>
    <col min="9743" max="9743" width="10.453125" style="449" customWidth="1"/>
    <col min="9744" max="9744" width="3.90625" style="449" customWidth="1"/>
    <col min="9745" max="9745" width="10.453125" style="449" customWidth="1"/>
    <col min="9746" max="9746" width="13.90625" style="449" customWidth="1"/>
    <col min="9747" max="9831" width="5.26953125" style="449" customWidth="1"/>
    <col min="9832" max="9872" width="8.6328125" style="449" customWidth="1"/>
    <col min="9873" max="9984" width="9" style="449"/>
    <col min="9985" max="9985" width="2.36328125" style="449" customWidth="1"/>
    <col min="9986" max="9986" width="3.6328125" style="449" customWidth="1"/>
    <col min="9987" max="9987" width="28" style="449" customWidth="1"/>
    <col min="9988" max="9988" width="25.6328125" style="449" customWidth="1"/>
    <col min="9989" max="9989" width="18.90625" style="449" customWidth="1"/>
    <col min="9990" max="9990" width="19.26953125" style="449" customWidth="1"/>
    <col min="9991" max="9991" width="17.08984375" style="449" customWidth="1"/>
    <col min="9992" max="9992" width="19.26953125" style="449" customWidth="1"/>
    <col min="9993" max="9994" width="2.453125" style="449" customWidth="1"/>
    <col min="9995" max="9995" width="13.6328125" style="449" customWidth="1"/>
    <col min="9996" max="9996" width="15.08984375" style="449" customWidth="1"/>
    <col min="9997" max="9997" width="20.36328125" style="449" customWidth="1"/>
    <col min="9998" max="9998" width="14.08984375" style="449" customWidth="1"/>
    <col min="9999" max="9999" width="10.453125" style="449" customWidth="1"/>
    <col min="10000" max="10000" width="3.90625" style="449" customWidth="1"/>
    <col min="10001" max="10001" width="10.453125" style="449" customWidth="1"/>
    <col min="10002" max="10002" width="13.90625" style="449" customWidth="1"/>
    <col min="10003" max="10087" width="5.26953125" style="449" customWidth="1"/>
    <col min="10088" max="10128" width="8.6328125" style="449" customWidth="1"/>
    <col min="10129" max="10240" width="9" style="449"/>
    <col min="10241" max="10241" width="2.36328125" style="449" customWidth="1"/>
    <col min="10242" max="10242" width="3.6328125" style="449" customWidth="1"/>
    <col min="10243" max="10243" width="28" style="449" customWidth="1"/>
    <col min="10244" max="10244" width="25.6328125" style="449" customWidth="1"/>
    <col min="10245" max="10245" width="18.90625" style="449" customWidth="1"/>
    <col min="10246" max="10246" width="19.26953125" style="449" customWidth="1"/>
    <col min="10247" max="10247" width="17.08984375" style="449" customWidth="1"/>
    <col min="10248" max="10248" width="19.26953125" style="449" customWidth="1"/>
    <col min="10249" max="10250" width="2.453125" style="449" customWidth="1"/>
    <col min="10251" max="10251" width="13.6328125" style="449" customWidth="1"/>
    <col min="10252" max="10252" width="15.08984375" style="449" customWidth="1"/>
    <col min="10253" max="10253" width="20.36328125" style="449" customWidth="1"/>
    <col min="10254" max="10254" width="14.08984375" style="449" customWidth="1"/>
    <col min="10255" max="10255" width="10.453125" style="449" customWidth="1"/>
    <col min="10256" max="10256" width="3.90625" style="449" customWidth="1"/>
    <col min="10257" max="10257" width="10.453125" style="449" customWidth="1"/>
    <col min="10258" max="10258" width="13.90625" style="449" customWidth="1"/>
    <col min="10259" max="10343" width="5.26953125" style="449" customWidth="1"/>
    <col min="10344" max="10384" width="8.6328125" style="449" customWidth="1"/>
    <col min="10385" max="10496" width="9" style="449"/>
    <col min="10497" max="10497" width="2.36328125" style="449" customWidth="1"/>
    <col min="10498" max="10498" width="3.6328125" style="449" customWidth="1"/>
    <col min="10499" max="10499" width="28" style="449" customWidth="1"/>
    <col min="10500" max="10500" width="25.6328125" style="449" customWidth="1"/>
    <col min="10501" max="10501" width="18.90625" style="449" customWidth="1"/>
    <col min="10502" max="10502" width="19.26953125" style="449" customWidth="1"/>
    <col min="10503" max="10503" width="17.08984375" style="449" customWidth="1"/>
    <col min="10504" max="10504" width="19.26953125" style="449" customWidth="1"/>
    <col min="10505" max="10506" width="2.453125" style="449" customWidth="1"/>
    <col min="10507" max="10507" width="13.6328125" style="449" customWidth="1"/>
    <col min="10508" max="10508" width="15.08984375" style="449" customWidth="1"/>
    <col min="10509" max="10509" width="20.36328125" style="449" customWidth="1"/>
    <col min="10510" max="10510" width="14.08984375" style="449" customWidth="1"/>
    <col min="10511" max="10511" width="10.453125" style="449" customWidth="1"/>
    <col min="10512" max="10512" width="3.90625" style="449" customWidth="1"/>
    <col min="10513" max="10513" width="10.453125" style="449" customWidth="1"/>
    <col min="10514" max="10514" width="13.90625" style="449" customWidth="1"/>
    <col min="10515" max="10599" width="5.26953125" style="449" customWidth="1"/>
    <col min="10600" max="10640" width="8.6328125" style="449" customWidth="1"/>
    <col min="10641" max="10752" width="9" style="449"/>
    <col min="10753" max="10753" width="2.36328125" style="449" customWidth="1"/>
    <col min="10754" max="10754" width="3.6328125" style="449" customWidth="1"/>
    <col min="10755" max="10755" width="28" style="449" customWidth="1"/>
    <col min="10756" max="10756" width="25.6328125" style="449" customWidth="1"/>
    <col min="10757" max="10757" width="18.90625" style="449" customWidth="1"/>
    <col min="10758" max="10758" width="19.26953125" style="449" customWidth="1"/>
    <col min="10759" max="10759" width="17.08984375" style="449" customWidth="1"/>
    <col min="10760" max="10760" width="19.26953125" style="449" customWidth="1"/>
    <col min="10761" max="10762" width="2.453125" style="449" customWidth="1"/>
    <col min="10763" max="10763" width="13.6328125" style="449" customWidth="1"/>
    <col min="10764" max="10764" width="15.08984375" style="449" customWidth="1"/>
    <col min="10765" max="10765" width="20.36328125" style="449" customWidth="1"/>
    <col min="10766" max="10766" width="14.08984375" style="449" customWidth="1"/>
    <col min="10767" max="10767" width="10.453125" style="449" customWidth="1"/>
    <col min="10768" max="10768" width="3.90625" style="449" customWidth="1"/>
    <col min="10769" max="10769" width="10.453125" style="449" customWidth="1"/>
    <col min="10770" max="10770" width="13.90625" style="449" customWidth="1"/>
    <col min="10771" max="10855" width="5.26953125" style="449" customWidth="1"/>
    <col min="10856" max="10896" width="8.6328125" style="449" customWidth="1"/>
    <col min="10897" max="11008" width="9" style="449"/>
    <col min="11009" max="11009" width="2.36328125" style="449" customWidth="1"/>
    <col min="11010" max="11010" width="3.6328125" style="449" customWidth="1"/>
    <col min="11011" max="11011" width="28" style="449" customWidth="1"/>
    <col min="11012" max="11012" width="25.6328125" style="449" customWidth="1"/>
    <col min="11013" max="11013" width="18.90625" style="449" customWidth="1"/>
    <col min="11014" max="11014" width="19.26953125" style="449" customWidth="1"/>
    <col min="11015" max="11015" width="17.08984375" style="449" customWidth="1"/>
    <col min="11016" max="11016" width="19.26953125" style="449" customWidth="1"/>
    <col min="11017" max="11018" width="2.453125" style="449" customWidth="1"/>
    <col min="11019" max="11019" width="13.6328125" style="449" customWidth="1"/>
    <col min="11020" max="11020" width="15.08984375" style="449" customWidth="1"/>
    <col min="11021" max="11021" width="20.36328125" style="449" customWidth="1"/>
    <col min="11022" max="11022" width="14.08984375" style="449" customWidth="1"/>
    <col min="11023" max="11023" width="10.453125" style="449" customWidth="1"/>
    <col min="11024" max="11024" width="3.90625" style="449" customWidth="1"/>
    <col min="11025" max="11025" width="10.453125" style="449" customWidth="1"/>
    <col min="11026" max="11026" width="13.90625" style="449" customWidth="1"/>
    <col min="11027" max="11111" width="5.26953125" style="449" customWidth="1"/>
    <col min="11112" max="11152" width="8.6328125" style="449" customWidth="1"/>
    <col min="11153" max="11264" width="9" style="449"/>
    <col min="11265" max="11265" width="2.36328125" style="449" customWidth="1"/>
    <col min="11266" max="11266" width="3.6328125" style="449" customWidth="1"/>
    <col min="11267" max="11267" width="28" style="449" customWidth="1"/>
    <col min="11268" max="11268" width="25.6328125" style="449" customWidth="1"/>
    <col min="11269" max="11269" width="18.90625" style="449" customWidth="1"/>
    <col min="11270" max="11270" width="19.26953125" style="449" customWidth="1"/>
    <col min="11271" max="11271" width="17.08984375" style="449" customWidth="1"/>
    <col min="11272" max="11272" width="19.26953125" style="449" customWidth="1"/>
    <col min="11273" max="11274" width="2.453125" style="449" customWidth="1"/>
    <col min="11275" max="11275" width="13.6328125" style="449" customWidth="1"/>
    <col min="11276" max="11276" width="15.08984375" style="449" customWidth="1"/>
    <col min="11277" max="11277" width="20.36328125" style="449" customWidth="1"/>
    <col min="11278" max="11278" width="14.08984375" style="449" customWidth="1"/>
    <col min="11279" max="11279" width="10.453125" style="449" customWidth="1"/>
    <col min="11280" max="11280" width="3.90625" style="449" customWidth="1"/>
    <col min="11281" max="11281" width="10.453125" style="449" customWidth="1"/>
    <col min="11282" max="11282" width="13.90625" style="449" customWidth="1"/>
    <col min="11283" max="11367" width="5.26953125" style="449" customWidth="1"/>
    <col min="11368" max="11408" width="8.6328125" style="449" customWidth="1"/>
    <col min="11409" max="11520" width="9" style="449"/>
    <col min="11521" max="11521" width="2.36328125" style="449" customWidth="1"/>
    <col min="11522" max="11522" width="3.6328125" style="449" customWidth="1"/>
    <col min="11523" max="11523" width="28" style="449" customWidth="1"/>
    <col min="11524" max="11524" width="25.6328125" style="449" customWidth="1"/>
    <col min="11525" max="11525" width="18.90625" style="449" customWidth="1"/>
    <col min="11526" max="11526" width="19.26953125" style="449" customWidth="1"/>
    <col min="11527" max="11527" width="17.08984375" style="449" customWidth="1"/>
    <col min="11528" max="11528" width="19.26953125" style="449" customWidth="1"/>
    <col min="11529" max="11530" width="2.453125" style="449" customWidth="1"/>
    <col min="11531" max="11531" width="13.6328125" style="449" customWidth="1"/>
    <col min="11532" max="11532" width="15.08984375" style="449" customWidth="1"/>
    <col min="11533" max="11533" width="20.36328125" style="449" customWidth="1"/>
    <col min="11534" max="11534" width="14.08984375" style="449" customWidth="1"/>
    <col min="11535" max="11535" width="10.453125" style="449" customWidth="1"/>
    <col min="11536" max="11536" width="3.90625" style="449" customWidth="1"/>
    <col min="11537" max="11537" width="10.453125" style="449" customWidth="1"/>
    <col min="11538" max="11538" width="13.90625" style="449" customWidth="1"/>
    <col min="11539" max="11623" width="5.26953125" style="449" customWidth="1"/>
    <col min="11624" max="11664" width="8.6328125" style="449" customWidth="1"/>
    <col min="11665" max="11776" width="9" style="449"/>
    <col min="11777" max="11777" width="2.36328125" style="449" customWidth="1"/>
    <col min="11778" max="11778" width="3.6328125" style="449" customWidth="1"/>
    <col min="11779" max="11779" width="28" style="449" customWidth="1"/>
    <col min="11780" max="11780" width="25.6328125" style="449" customWidth="1"/>
    <col min="11781" max="11781" width="18.90625" style="449" customWidth="1"/>
    <col min="11782" max="11782" width="19.26953125" style="449" customWidth="1"/>
    <col min="11783" max="11783" width="17.08984375" style="449" customWidth="1"/>
    <col min="11784" max="11784" width="19.26953125" style="449" customWidth="1"/>
    <col min="11785" max="11786" width="2.453125" style="449" customWidth="1"/>
    <col min="11787" max="11787" width="13.6328125" style="449" customWidth="1"/>
    <col min="11788" max="11788" width="15.08984375" style="449" customWidth="1"/>
    <col min="11789" max="11789" width="20.36328125" style="449" customWidth="1"/>
    <col min="11790" max="11790" width="14.08984375" style="449" customWidth="1"/>
    <col min="11791" max="11791" width="10.453125" style="449" customWidth="1"/>
    <col min="11792" max="11792" width="3.90625" style="449" customWidth="1"/>
    <col min="11793" max="11793" width="10.453125" style="449" customWidth="1"/>
    <col min="11794" max="11794" width="13.90625" style="449" customWidth="1"/>
    <col min="11795" max="11879" width="5.26953125" style="449" customWidth="1"/>
    <col min="11880" max="11920" width="8.6328125" style="449" customWidth="1"/>
    <col min="11921" max="12032" width="9" style="449"/>
    <col min="12033" max="12033" width="2.36328125" style="449" customWidth="1"/>
    <col min="12034" max="12034" width="3.6328125" style="449" customWidth="1"/>
    <col min="12035" max="12035" width="28" style="449" customWidth="1"/>
    <col min="12036" max="12036" width="25.6328125" style="449" customWidth="1"/>
    <col min="12037" max="12037" width="18.90625" style="449" customWidth="1"/>
    <col min="12038" max="12038" width="19.26953125" style="449" customWidth="1"/>
    <col min="12039" max="12039" width="17.08984375" style="449" customWidth="1"/>
    <col min="12040" max="12040" width="19.26953125" style="449" customWidth="1"/>
    <col min="12041" max="12042" width="2.453125" style="449" customWidth="1"/>
    <col min="12043" max="12043" width="13.6328125" style="449" customWidth="1"/>
    <col min="12044" max="12044" width="15.08984375" style="449" customWidth="1"/>
    <col min="12045" max="12045" width="20.36328125" style="449" customWidth="1"/>
    <col min="12046" max="12046" width="14.08984375" style="449" customWidth="1"/>
    <col min="12047" max="12047" width="10.453125" style="449" customWidth="1"/>
    <col min="12048" max="12048" width="3.90625" style="449" customWidth="1"/>
    <col min="12049" max="12049" width="10.453125" style="449" customWidth="1"/>
    <col min="12050" max="12050" width="13.90625" style="449" customWidth="1"/>
    <col min="12051" max="12135" width="5.26953125" style="449" customWidth="1"/>
    <col min="12136" max="12176" width="8.6328125" style="449" customWidth="1"/>
    <col min="12177" max="12288" width="9" style="449"/>
    <col min="12289" max="12289" width="2.36328125" style="449" customWidth="1"/>
    <col min="12290" max="12290" width="3.6328125" style="449" customWidth="1"/>
    <col min="12291" max="12291" width="28" style="449" customWidth="1"/>
    <col min="12292" max="12292" width="25.6328125" style="449" customWidth="1"/>
    <col min="12293" max="12293" width="18.90625" style="449" customWidth="1"/>
    <col min="12294" max="12294" width="19.26953125" style="449" customWidth="1"/>
    <col min="12295" max="12295" width="17.08984375" style="449" customWidth="1"/>
    <col min="12296" max="12296" width="19.26953125" style="449" customWidth="1"/>
    <col min="12297" max="12298" width="2.453125" style="449" customWidth="1"/>
    <col min="12299" max="12299" width="13.6328125" style="449" customWidth="1"/>
    <col min="12300" max="12300" width="15.08984375" style="449" customWidth="1"/>
    <col min="12301" max="12301" width="20.36328125" style="449" customWidth="1"/>
    <col min="12302" max="12302" width="14.08984375" style="449" customWidth="1"/>
    <col min="12303" max="12303" width="10.453125" style="449" customWidth="1"/>
    <col min="12304" max="12304" width="3.90625" style="449" customWidth="1"/>
    <col min="12305" max="12305" width="10.453125" style="449" customWidth="1"/>
    <col min="12306" max="12306" width="13.90625" style="449" customWidth="1"/>
    <col min="12307" max="12391" width="5.26953125" style="449" customWidth="1"/>
    <col min="12392" max="12432" width="8.6328125" style="449" customWidth="1"/>
    <col min="12433" max="12544" width="9" style="449"/>
    <col min="12545" max="12545" width="2.36328125" style="449" customWidth="1"/>
    <col min="12546" max="12546" width="3.6328125" style="449" customWidth="1"/>
    <col min="12547" max="12547" width="28" style="449" customWidth="1"/>
    <col min="12548" max="12548" width="25.6328125" style="449" customWidth="1"/>
    <col min="12549" max="12549" width="18.90625" style="449" customWidth="1"/>
    <col min="12550" max="12550" width="19.26953125" style="449" customWidth="1"/>
    <col min="12551" max="12551" width="17.08984375" style="449" customWidth="1"/>
    <col min="12552" max="12552" width="19.26953125" style="449" customWidth="1"/>
    <col min="12553" max="12554" width="2.453125" style="449" customWidth="1"/>
    <col min="12555" max="12555" width="13.6328125" style="449" customWidth="1"/>
    <col min="12556" max="12556" width="15.08984375" style="449" customWidth="1"/>
    <col min="12557" max="12557" width="20.36328125" style="449" customWidth="1"/>
    <col min="12558" max="12558" width="14.08984375" style="449" customWidth="1"/>
    <col min="12559" max="12559" width="10.453125" style="449" customWidth="1"/>
    <col min="12560" max="12560" width="3.90625" style="449" customWidth="1"/>
    <col min="12561" max="12561" width="10.453125" style="449" customWidth="1"/>
    <col min="12562" max="12562" width="13.90625" style="449" customWidth="1"/>
    <col min="12563" max="12647" width="5.26953125" style="449" customWidth="1"/>
    <col min="12648" max="12688" width="8.6328125" style="449" customWidth="1"/>
    <col min="12689" max="12800" width="9" style="449"/>
    <col min="12801" max="12801" width="2.36328125" style="449" customWidth="1"/>
    <col min="12802" max="12802" width="3.6328125" style="449" customWidth="1"/>
    <col min="12803" max="12803" width="28" style="449" customWidth="1"/>
    <col min="12804" max="12804" width="25.6328125" style="449" customWidth="1"/>
    <col min="12805" max="12805" width="18.90625" style="449" customWidth="1"/>
    <col min="12806" max="12806" width="19.26953125" style="449" customWidth="1"/>
    <col min="12807" max="12807" width="17.08984375" style="449" customWidth="1"/>
    <col min="12808" max="12808" width="19.26953125" style="449" customWidth="1"/>
    <col min="12809" max="12810" width="2.453125" style="449" customWidth="1"/>
    <col min="12811" max="12811" width="13.6328125" style="449" customWidth="1"/>
    <col min="12812" max="12812" width="15.08984375" style="449" customWidth="1"/>
    <col min="12813" max="12813" width="20.36328125" style="449" customWidth="1"/>
    <col min="12814" max="12814" width="14.08984375" style="449" customWidth="1"/>
    <col min="12815" max="12815" width="10.453125" style="449" customWidth="1"/>
    <col min="12816" max="12816" width="3.90625" style="449" customWidth="1"/>
    <col min="12817" max="12817" width="10.453125" style="449" customWidth="1"/>
    <col min="12818" max="12818" width="13.90625" style="449" customWidth="1"/>
    <col min="12819" max="12903" width="5.26953125" style="449" customWidth="1"/>
    <col min="12904" max="12944" width="8.6328125" style="449" customWidth="1"/>
    <col min="12945" max="13056" width="9" style="449"/>
    <col min="13057" max="13057" width="2.36328125" style="449" customWidth="1"/>
    <col min="13058" max="13058" width="3.6328125" style="449" customWidth="1"/>
    <col min="13059" max="13059" width="28" style="449" customWidth="1"/>
    <col min="13060" max="13060" width="25.6328125" style="449" customWidth="1"/>
    <col min="13061" max="13061" width="18.90625" style="449" customWidth="1"/>
    <col min="13062" max="13062" width="19.26953125" style="449" customWidth="1"/>
    <col min="13063" max="13063" width="17.08984375" style="449" customWidth="1"/>
    <col min="13064" max="13064" width="19.26953125" style="449" customWidth="1"/>
    <col min="13065" max="13066" width="2.453125" style="449" customWidth="1"/>
    <col min="13067" max="13067" width="13.6328125" style="449" customWidth="1"/>
    <col min="13068" max="13068" width="15.08984375" style="449" customWidth="1"/>
    <col min="13069" max="13069" width="20.36328125" style="449" customWidth="1"/>
    <col min="13070" max="13070" width="14.08984375" style="449" customWidth="1"/>
    <col min="13071" max="13071" width="10.453125" style="449" customWidth="1"/>
    <col min="13072" max="13072" width="3.90625" style="449" customWidth="1"/>
    <col min="13073" max="13073" width="10.453125" style="449" customWidth="1"/>
    <col min="13074" max="13074" width="13.90625" style="449" customWidth="1"/>
    <col min="13075" max="13159" width="5.26953125" style="449" customWidth="1"/>
    <col min="13160" max="13200" width="8.6328125" style="449" customWidth="1"/>
    <col min="13201" max="13312" width="9" style="449"/>
    <col min="13313" max="13313" width="2.36328125" style="449" customWidth="1"/>
    <col min="13314" max="13314" width="3.6328125" style="449" customWidth="1"/>
    <col min="13315" max="13315" width="28" style="449" customWidth="1"/>
    <col min="13316" max="13316" width="25.6328125" style="449" customWidth="1"/>
    <col min="13317" max="13317" width="18.90625" style="449" customWidth="1"/>
    <col min="13318" max="13318" width="19.26953125" style="449" customWidth="1"/>
    <col min="13319" max="13319" width="17.08984375" style="449" customWidth="1"/>
    <col min="13320" max="13320" width="19.26953125" style="449" customWidth="1"/>
    <col min="13321" max="13322" width="2.453125" style="449" customWidth="1"/>
    <col min="13323" max="13323" width="13.6328125" style="449" customWidth="1"/>
    <col min="13324" max="13324" width="15.08984375" style="449" customWidth="1"/>
    <col min="13325" max="13325" width="20.36328125" style="449" customWidth="1"/>
    <col min="13326" max="13326" width="14.08984375" style="449" customWidth="1"/>
    <col min="13327" max="13327" width="10.453125" style="449" customWidth="1"/>
    <col min="13328" max="13328" width="3.90625" style="449" customWidth="1"/>
    <col min="13329" max="13329" width="10.453125" style="449" customWidth="1"/>
    <col min="13330" max="13330" width="13.90625" style="449" customWidth="1"/>
    <col min="13331" max="13415" width="5.26953125" style="449" customWidth="1"/>
    <col min="13416" max="13456" width="8.6328125" style="449" customWidth="1"/>
    <col min="13457" max="13568" width="9" style="449"/>
    <col min="13569" max="13569" width="2.36328125" style="449" customWidth="1"/>
    <col min="13570" max="13570" width="3.6328125" style="449" customWidth="1"/>
    <col min="13571" max="13571" width="28" style="449" customWidth="1"/>
    <col min="13572" max="13572" width="25.6328125" style="449" customWidth="1"/>
    <col min="13573" max="13573" width="18.90625" style="449" customWidth="1"/>
    <col min="13574" max="13574" width="19.26953125" style="449" customWidth="1"/>
    <col min="13575" max="13575" width="17.08984375" style="449" customWidth="1"/>
    <col min="13576" max="13576" width="19.26953125" style="449" customWidth="1"/>
    <col min="13577" max="13578" width="2.453125" style="449" customWidth="1"/>
    <col min="13579" max="13579" width="13.6328125" style="449" customWidth="1"/>
    <col min="13580" max="13580" width="15.08984375" style="449" customWidth="1"/>
    <col min="13581" max="13581" width="20.36328125" style="449" customWidth="1"/>
    <col min="13582" max="13582" width="14.08984375" style="449" customWidth="1"/>
    <col min="13583" max="13583" width="10.453125" style="449" customWidth="1"/>
    <col min="13584" max="13584" width="3.90625" style="449" customWidth="1"/>
    <col min="13585" max="13585" width="10.453125" style="449" customWidth="1"/>
    <col min="13586" max="13586" width="13.90625" style="449" customWidth="1"/>
    <col min="13587" max="13671" width="5.26953125" style="449" customWidth="1"/>
    <col min="13672" max="13712" width="8.6328125" style="449" customWidth="1"/>
    <col min="13713" max="13824" width="9" style="449"/>
    <col min="13825" max="13825" width="2.36328125" style="449" customWidth="1"/>
    <col min="13826" max="13826" width="3.6328125" style="449" customWidth="1"/>
    <col min="13827" max="13827" width="28" style="449" customWidth="1"/>
    <col min="13828" max="13828" width="25.6328125" style="449" customWidth="1"/>
    <col min="13829" max="13829" width="18.90625" style="449" customWidth="1"/>
    <col min="13830" max="13830" width="19.26953125" style="449" customWidth="1"/>
    <col min="13831" max="13831" width="17.08984375" style="449" customWidth="1"/>
    <col min="13832" max="13832" width="19.26953125" style="449" customWidth="1"/>
    <col min="13833" max="13834" width="2.453125" style="449" customWidth="1"/>
    <col min="13835" max="13835" width="13.6328125" style="449" customWidth="1"/>
    <col min="13836" max="13836" width="15.08984375" style="449" customWidth="1"/>
    <col min="13837" max="13837" width="20.36328125" style="449" customWidth="1"/>
    <col min="13838" max="13838" width="14.08984375" style="449" customWidth="1"/>
    <col min="13839" max="13839" width="10.453125" style="449" customWidth="1"/>
    <col min="13840" max="13840" width="3.90625" style="449" customWidth="1"/>
    <col min="13841" max="13841" width="10.453125" style="449" customWidth="1"/>
    <col min="13842" max="13842" width="13.90625" style="449" customWidth="1"/>
    <col min="13843" max="13927" width="5.26953125" style="449" customWidth="1"/>
    <col min="13928" max="13968" width="8.6328125" style="449" customWidth="1"/>
    <col min="13969" max="14080" width="9" style="449"/>
    <col min="14081" max="14081" width="2.36328125" style="449" customWidth="1"/>
    <col min="14082" max="14082" width="3.6328125" style="449" customWidth="1"/>
    <col min="14083" max="14083" width="28" style="449" customWidth="1"/>
    <col min="14084" max="14084" width="25.6328125" style="449" customWidth="1"/>
    <col min="14085" max="14085" width="18.90625" style="449" customWidth="1"/>
    <col min="14086" max="14086" width="19.26953125" style="449" customWidth="1"/>
    <col min="14087" max="14087" width="17.08984375" style="449" customWidth="1"/>
    <col min="14088" max="14088" width="19.26953125" style="449" customWidth="1"/>
    <col min="14089" max="14090" width="2.453125" style="449" customWidth="1"/>
    <col min="14091" max="14091" width="13.6328125" style="449" customWidth="1"/>
    <col min="14092" max="14092" width="15.08984375" style="449" customWidth="1"/>
    <col min="14093" max="14093" width="20.36328125" style="449" customWidth="1"/>
    <col min="14094" max="14094" width="14.08984375" style="449" customWidth="1"/>
    <col min="14095" max="14095" width="10.453125" style="449" customWidth="1"/>
    <col min="14096" max="14096" width="3.90625" style="449" customWidth="1"/>
    <col min="14097" max="14097" width="10.453125" style="449" customWidth="1"/>
    <col min="14098" max="14098" width="13.90625" style="449" customWidth="1"/>
    <col min="14099" max="14183" width="5.26953125" style="449" customWidth="1"/>
    <col min="14184" max="14224" width="8.6328125" style="449" customWidth="1"/>
    <col min="14225" max="14336" width="9" style="449"/>
    <col min="14337" max="14337" width="2.36328125" style="449" customWidth="1"/>
    <col min="14338" max="14338" width="3.6328125" style="449" customWidth="1"/>
    <col min="14339" max="14339" width="28" style="449" customWidth="1"/>
    <col min="14340" max="14340" width="25.6328125" style="449" customWidth="1"/>
    <col min="14341" max="14341" width="18.90625" style="449" customWidth="1"/>
    <col min="14342" max="14342" width="19.26953125" style="449" customWidth="1"/>
    <col min="14343" max="14343" width="17.08984375" style="449" customWidth="1"/>
    <col min="14344" max="14344" width="19.26953125" style="449" customWidth="1"/>
    <col min="14345" max="14346" width="2.453125" style="449" customWidth="1"/>
    <col min="14347" max="14347" width="13.6328125" style="449" customWidth="1"/>
    <col min="14348" max="14348" width="15.08984375" style="449" customWidth="1"/>
    <col min="14349" max="14349" width="20.36328125" style="449" customWidth="1"/>
    <col min="14350" max="14350" width="14.08984375" style="449" customWidth="1"/>
    <col min="14351" max="14351" width="10.453125" style="449" customWidth="1"/>
    <col min="14352" max="14352" width="3.90625" style="449" customWidth="1"/>
    <col min="14353" max="14353" width="10.453125" style="449" customWidth="1"/>
    <col min="14354" max="14354" width="13.90625" style="449" customWidth="1"/>
    <col min="14355" max="14439" width="5.26953125" style="449" customWidth="1"/>
    <col min="14440" max="14480" width="8.6328125" style="449" customWidth="1"/>
    <col min="14481" max="14592" width="9" style="449"/>
    <col min="14593" max="14593" width="2.36328125" style="449" customWidth="1"/>
    <col min="14594" max="14594" width="3.6328125" style="449" customWidth="1"/>
    <col min="14595" max="14595" width="28" style="449" customWidth="1"/>
    <col min="14596" max="14596" width="25.6328125" style="449" customWidth="1"/>
    <col min="14597" max="14597" width="18.90625" style="449" customWidth="1"/>
    <col min="14598" max="14598" width="19.26953125" style="449" customWidth="1"/>
    <col min="14599" max="14599" width="17.08984375" style="449" customWidth="1"/>
    <col min="14600" max="14600" width="19.26953125" style="449" customWidth="1"/>
    <col min="14601" max="14602" width="2.453125" style="449" customWidth="1"/>
    <col min="14603" max="14603" width="13.6328125" style="449" customWidth="1"/>
    <col min="14604" max="14604" width="15.08984375" style="449" customWidth="1"/>
    <col min="14605" max="14605" width="20.36328125" style="449" customWidth="1"/>
    <col min="14606" max="14606" width="14.08984375" style="449" customWidth="1"/>
    <col min="14607" max="14607" width="10.453125" style="449" customWidth="1"/>
    <col min="14608" max="14608" width="3.90625" style="449" customWidth="1"/>
    <col min="14609" max="14609" width="10.453125" style="449" customWidth="1"/>
    <col min="14610" max="14610" width="13.90625" style="449" customWidth="1"/>
    <col min="14611" max="14695" width="5.26953125" style="449" customWidth="1"/>
    <col min="14696" max="14736" width="8.6328125" style="449" customWidth="1"/>
    <col min="14737" max="14848" width="9" style="449"/>
    <col min="14849" max="14849" width="2.36328125" style="449" customWidth="1"/>
    <col min="14850" max="14850" width="3.6328125" style="449" customWidth="1"/>
    <col min="14851" max="14851" width="28" style="449" customWidth="1"/>
    <col min="14852" max="14852" width="25.6328125" style="449" customWidth="1"/>
    <col min="14853" max="14853" width="18.90625" style="449" customWidth="1"/>
    <col min="14854" max="14854" width="19.26953125" style="449" customWidth="1"/>
    <col min="14855" max="14855" width="17.08984375" style="449" customWidth="1"/>
    <col min="14856" max="14856" width="19.26953125" style="449" customWidth="1"/>
    <col min="14857" max="14858" width="2.453125" style="449" customWidth="1"/>
    <col min="14859" max="14859" width="13.6328125" style="449" customWidth="1"/>
    <col min="14860" max="14860" width="15.08984375" style="449" customWidth="1"/>
    <col min="14861" max="14861" width="20.36328125" style="449" customWidth="1"/>
    <col min="14862" max="14862" width="14.08984375" style="449" customWidth="1"/>
    <col min="14863" max="14863" width="10.453125" style="449" customWidth="1"/>
    <col min="14864" max="14864" width="3.90625" style="449" customWidth="1"/>
    <col min="14865" max="14865" width="10.453125" style="449" customWidth="1"/>
    <col min="14866" max="14866" width="13.90625" style="449" customWidth="1"/>
    <col min="14867" max="14951" width="5.26953125" style="449" customWidth="1"/>
    <col min="14952" max="14992" width="8.6328125" style="449" customWidth="1"/>
    <col min="14993" max="15104" width="9" style="449"/>
    <col min="15105" max="15105" width="2.36328125" style="449" customWidth="1"/>
    <col min="15106" max="15106" width="3.6328125" style="449" customWidth="1"/>
    <col min="15107" max="15107" width="28" style="449" customWidth="1"/>
    <col min="15108" max="15108" width="25.6328125" style="449" customWidth="1"/>
    <col min="15109" max="15109" width="18.90625" style="449" customWidth="1"/>
    <col min="15110" max="15110" width="19.26953125" style="449" customWidth="1"/>
    <col min="15111" max="15111" width="17.08984375" style="449" customWidth="1"/>
    <col min="15112" max="15112" width="19.26953125" style="449" customWidth="1"/>
    <col min="15113" max="15114" width="2.453125" style="449" customWidth="1"/>
    <col min="15115" max="15115" width="13.6328125" style="449" customWidth="1"/>
    <col min="15116" max="15116" width="15.08984375" style="449" customWidth="1"/>
    <col min="15117" max="15117" width="20.36328125" style="449" customWidth="1"/>
    <col min="15118" max="15118" width="14.08984375" style="449" customWidth="1"/>
    <col min="15119" max="15119" width="10.453125" style="449" customWidth="1"/>
    <col min="15120" max="15120" width="3.90625" style="449" customWidth="1"/>
    <col min="15121" max="15121" width="10.453125" style="449" customWidth="1"/>
    <col min="15122" max="15122" width="13.90625" style="449" customWidth="1"/>
    <col min="15123" max="15207" width="5.26953125" style="449" customWidth="1"/>
    <col min="15208" max="15248" width="8.6328125" style="449" customWidth="1"/>
    <col min="15249" max="15360" width="9" style="449"/>
    <col min="15361" max="15361" width="2.36328125" style="449" customWidth="1"/>
    <col min="15362" max="15362" width="3.6328125" style="449" customWidth="1"/>
    <col min="15363" max="15363" width="28" style="449" customWidth="1"/>
    <col min="15364" max="15364" width="25.6328125" style="449" customWidth="1"/>
    <col min="15365" max="15365" width="18.90625" style="449" customWidth="1"/>
    <col min="15366" max="15366" width="19.26953125" style="449" customWidth="1"/>
    <col min="15367" max="15367" width="17.08984375" style="449" customWidth="1"/>
    <col min="15368" max="15368" width="19.26953125" style="449" customWidth="1"/>
    <col min="15369" max="15370" width="2.453125" style="449" customWidth="1"/>
    <col min="15371" max="15371" width="13.6328125" style="449" customWidth="1"/>
    <col min="15372" max="15372" width="15.08984375" style="449" customWidth="1"/>
    <col min="15373" max="15373" width="20.36328125" style="449" customWidth="1"/>
    <col min="15374" max="15374" width="14.08984375" style="449" customWidth="1"/>
    <col min="15375" max="15375" width="10.453125" style="449" customWidth="1"/>
    <col min="15376" max="15376" width="3.90625" style="449" customWidth="1"/>
    <col min="15377" max="15377" width="10.453125" style="449" customWidth="1"/>
    <col min="15378" max="15378" width="13.90625" style="449" customWidth="1"/>
    <col min="15379" max="15463" width="5.26953125" style="449" customWidth="1"/>
    <col min="15464" max="15504" width="8.6328125" style="449" customWidth="1"/>
    <col min="15505" max="15616" width="9" style="449"/>
    <col min="15617" max="15617" width="2.36328125" style="449" customWidth="1"/>
    <col min="15618" max="15618" width="3.6328125" style="449" customWidth="1"/>
    <col min="15619" max="15619" width="28" style="449" customWidth="1"/>
    <col min="15620" max="15620" width="25.6328125" style="449" customWidth="1"/>
    <col min="15621" max="15621" width="18.90625" style="449" customWidth="1"/>
    <col min="15622" max="15622" width="19.26953125" style="449" customWidth="1"/>
    <col min="15623" max="15623" width="17.08984375" style="449" customWidth="1"/>
    <col min="15624" max="15624" width="19.26953125" style="449" customWidth="1"/>
    <col min="15625" max="15626" width="2.453125" style="449" customWidth="1"/>
    <col min="15627" max="15627" width="13.6328125" style="449" customWidth="1"/>
    <col min="15628" max="15628" width="15.08984375" style="449" customWidth="1"/>
    <col min="15629" max="15629" width="20.36328125" style="449" customWidth="1"/>
    <col min="15630" max="15630" width="14.08984375" style="449" customWidth="1"/>
    <col min="15631" max="15631" width="10.453125" style="449" customWidth="1"/>
    <col min="15632" max="15632" width="3.90625" style="449" customWidth="1"/>
    <col min="15633" max="15633" width="10.453125" style="449" customWidth="1"/>
    <col min="15634" max="15634" width="13.90625" style="449" customWidth="1"/>
    <col min="15635" max="15719" width="5.26953125" style="449" customWidth="1"/>
    <col min="15720" max="15760" width="8.6328125" style="449" customWidth="1"/>
    <col min="15761" max="15872" width="9" style="449"/>
    <col min="15873" max="15873" width="2.36328125" style="449" customWidth="1"/>
    <col min="15874" max="15874" width="3.6328125" style="449" customWidth="1"/>
    <col min="15875" max="15875" width="28" style="449" customWidth="1"/>
    <col min="15876" max="15876" width="25.6328125" style="449" customWidth="1"/>
    <col min="15877" max="15877" width="18.90625" style="449" customWidth="1"/>
    <col min="15878" max="15878" width="19.26953125" style="449" customWidth="1"/>
    <col min="15879" max="15879" width="17.08984375" style="449" customWidth="1"/>
    <col min="15880" max="15880" width="19.26953125" style="449" customWidth="1"/>
    <col min="15881" max="15882" width="2.453125" style="449" customWidth="1"/>
    <col min="15883" max="15883" width="13.6328125" style="449" customWidth="1"/>
    <col min="15884" max="15884" width="15.08984375" style="449" customWidth="1"/>
    <col min="15885" max="15885" width="20.36328125" style="449" customWidth="1"/>
    <col min="15886" max="15886" width="14.08984375" style="449" customWidth="1"/>
    <col min="15887" max="15887" width="10.453125" style="449" customWidth="1"/>
    <col min="15888" max="15888" width="3.90625" style="449" customWidth="1"/>
    <col min="15889" max="15889" width="10.453125" style="449" customWidth="1"/>
    <col min="15890" max="15890" width="13.90625" style="449" customWidth="1"/>
    <col min="15891" max="15975" width="5.26953125" style="449" customWidth="1"/>
    <col min="15976" max="16016" width="8.6328125" style="449" customWidth="1"/>
    <col min="16017" max="16128" width="9" style="449"/>
    <col min="16129" max="16129" width="2.36328125" style="449" customWidth="1"/>
    <col min="16130" max="16130" width="3.6328125" style="449" customWidth="1"/>
    <col min="16131" max="16131" width="28" style="449" customWidth="1"/>
    <col min="16132" max="16132" width="25.6328125" style="449" customWidth="1"/>
    <col min="16133" max="16133" width="18.90625" style="449" customWidth="1"/>
    <col min="16134" max="16134" width="19.26953125" style="449" customWidth="1"/>
    <col min="16135" max="16135" width="17.08984375" style="449" customWidth="1"/>
    <col min="16136" max="16136" width="19.26953125" style="449" customWidth="1"/>
    <col min="16137" max="16138" width="2.453125" style="449" customWidth="1"/>
    <col min="16139" max="16139" width="13.6328125" style="449" customWidth="1"/>
    <col min="16140" max="16140" width="15.08984375" style="449" customWidth="1"/>
    <col min="16141" max="16141" width="20.36328125" style="449" customWidth="1"/>
    <col min="16142" max="16142" width="14.08984375" style="449" customWidth="1"/>
    <col min="16143" max="16143" width="10.453125" style="449" customWidth="1"/>
    <col min="16144" max="16144" width="3.90625" style="449" customWidth="1"/>
    <col min="16145" max="16145" width="10.453125" style="449" customWidth="1"/>
    <col min="16146" max="16146" width="13.90625" style="449" customWidth="1"/>
    <col min="16147" max="16231" width="5.26953125" style="449" customWidth="1"/>
    <col min="16232" max="16272" width="8.6328125" style="449" customWidth="1"/>
    <col min="16273" max="16384" width="9" style="449"/>
  </cols>
  <sheetData>
    <row r="1" spans="1:23" s="2" customFormat="1" ht="56.25" customHeight="1">
      <c r="A1" s="1"/>
      <c r="B1" s="596" t="s">
        <v>250</v>
      </c>
      <c r="C1" s="597"/>
      <c r="D1" s="597"/>
      <c r="E1" s="597"/>
      <c r="F1" s="597"/>
      <c r="G1" s="597"/>
      <c r="H1" s="597"/>
      <c r="I1" s="597"/>
      <c r="J1" s="597"/>
      <c r="K1" s="597"/>
      <c r="L1" s="456"/>
      <c r="M1" s="456"/>
      <c r="N1" s="456"/>
      <c r="O1" s="456"/>
      <c r="P1" s="457"/>
      <c r="R1" s="571"/>
      <c r="S1" s="571"/>
      <c r="T1" s="571"/>
      <c r="U1" s="571"/>
      <c r="V1" s="571"/>
      <c r="W1" s="571"/>
    </row>
    <row r="2" spans="1:23" s="460" customFormat="1" ht="30" customHeight="1" thickBot="1">
      <c r="A2" s="3"/>
      <c r="B2" s="4" t="s">
        <v>15</v>
      </c>
      <c r="C2" s="5"/>
      <c r="D2" s="5"/>
      <c r="E2" s="5"/>
      <c r="F2" s="5"/>
      <c r="G2" s="5"/>
      <c r="H2" s="5"/>
      <c r="I2" s="5"/>
      <c r="J2" s="5"/>
      <c r="K2" s="4" t="s">
        <v>16</v>
      </c>
      <c r="L2" s="6"/>
      <c r="M2" s="458"/>
      <c r="N2" s="458"/>
      <c r="O2" s="7"/>
      <c r="P2" s="8"/>
      <c r="Q2" s="459"/>
      <c r="R2" s="572"/>
      <c r="S2" s="572"/>
      <c r="T2" s="572"/>
      <c r="U2" s="572"/>
      <c r="V2" s="572"/>
      <c r="W2" s="572"/>
    </row>
    <row r="3" spans="1:23" ht="16" customHeight="1" thickBot="1">
      <c r="A3" s="461"/>
      <c r="B3" s="598" t="s">
        <v>0</v>
      </c>
      <c r="C3" s="599"/>
      <c r="D3" s="600" t="s">
        <v>17</v>
      </c>
      <c r="E3" s="601"/>
      <c r="F3" s="601"/>
      <c r="G3" s="602"/>
      <c r="H3" s="5"/>
      <c r="I3" s="462"/>
      <c r="J3" s="462"/>
      <c r="K3" s="445" t="s">
        <v>1</v>
      </c>
      <c r="L3" s="9" t="s">
        <v>249</v>
      </c>
      <c r="M3" s="10"/>
      <c r="N3" s="10"/>
      <c r="O3" s="462"/>
      <c r="P3" s="463"/>
      <c r="Q3" s="279"/>
    </row>
    <row r="4" spans="1:23" ht="11.25" customHeight="1">
      <c r="A4" s="461"/>
      <c r="B4" s="462"/>
      <c r="C4" s="11"/>
      <c r="D4" s="462"/>
      <c r="E4" s="462"/>
      <c r="F4" s="462"/>
      <c r="G4" s="462"/>
      <c r="H4" s="574" t="str">
        <f>"単位："&amp;L20</f>
        <v>単位：億円</v>
      </c>
      <c r="I4" s="462"/>
      <c r="J4" s="462"/>
      <c r="K4" s="12"/>
      <c r="L4" s="12"/>
      <c r="M4" s="12"/>
      <c r="N4" s="12"/>
      <c r="O4" s="10"/>
      <c r="P4" s="464"/>
      <c r="Q4" s="279"/>
    </row>
    <row r="5" spans="1:23" ht="13.5" customHeight="1">
      <c r="A5" s="461"/>
      <c r="B5" s="603" t="s">
        <v>18</v>
      </c>
      <c r="C5" s="604"/>
      <c r="D5" s="586" t="s">
        <v>2</v>
      </c>
      <c r="E5" s="609"/>
      <c r="F5" s="609"/>
      <c r="G5" s="610"/>
      <c r="H5" s="611" t="s">
        <v>19</v>
      </c>
      <c r="I5" s="462"/>
      <c r="J5" s="462"/>
      <c r="K5" s="13"/>
      <c r="L5" s="13"/>
      <c r="M5" s="13"/>
      <c r="N5" s="13"/>
      <c r="O5" s="10"/>
      <c r="P5" s="464"/>
      <c r="Q5" s="279"/>
      <c r="R5" s="573" t="s">
        <v>236</v>
      </c>
    </row>
    <row r="6" spans="1:23" ht="12.75" customHeight="1">
      <c r="A6" s="461"/>
      <c r="B6" s="605"/>
      <c r="C6" s="606"/>
      <c r="D6" s="611" t="s">
        <v>20</v>
      </c>
      <c r="E6" s="611" t="s">
        <v>21</v>
      </c>
      <c r="F6" s="611" t="s">
        <v>22</v>
      </c>
      <c r="G6" s="614" t="s">
        <v>23</v>
      </c>
      <c r="H6" s="612"/>
      <c r="I6" s="462"/>
      <c r="J6" s="462"/>
      <c r="K6" s="580" t="s">
        <v>3</v>
      </c>
      <c r="L6" s="581"/>
      <c r="M6" s="14" t="s">
        <v>237</v>
      </c>
      <c r="N6" s="15">
        <v>0.490763</v>
      </c>
      <c r="O6" s="16"/>
      <c r="P6" s="17"/>
      <c r="Q6" s="279"/>
      <c r="R6" s="572">
        <v>0.490763</v>
      </c>
      <c r="S6" s="572" t="s">
        <v>238</v>
      </c>
      <c r="T6" s="573" t="s">
        <v>237</v>
      </c>
    </row>
    <row r="7" spans="1:23" ht="13.5" customHeight="1" thickBot="1">
      <c r="A7" s="461"/>
      <c r="B7" s="607"/>
      <c r="C7" s="608"/>
      <c r="D7" s="613"/>
      <c r="E7" s="612"/>
      <c r="F7" s="612"/>
      <c r="G7" s="615"/>
      <c r="H7" s="612"/>
      <c r="I7" s="462"/>
      <c r="J7" s="462"/>
      <c r="K7" s="582"/>
      <c r="L7" s="583"/>
      <c r="M7" s="18" t="s">
        <v>239</v>
      </c>
      <c r="N7" s="19">
        <v>0.54541700000000004</v>
      </c>
      <c r="O7" s="16"/>
      <c r="P7" s="17"/>
      <c r="Q7" s="279"/>
      <c r="R7" s="572">
        <v>0.54541700000000004</v>
      </c>
      <c r="S7" s="572" t="s">
        <v>240</v>
      </c>
      <c r="T7" s="573" t="s">
        <v>239</v>
      </c>
    </row>
    <row r="8" spans="1:23" ht="13.5" customHeight="1" thickTop="1">
      <c r="A8" s="461"/>
      <c r="B8" s="20" t="s">
        <v>271</v>
      </c>
      <c r="C8" s="534" t="s">
        <v>272</v>
      </c>
      <c r="D8" s="21"/>
      <c r="E8" s="22"/>
      <c r="F8" s="23"/>
      <c r="G8" s="24" t="str">
        <f t="shared" ref="G8:G52" si="0">IF(SUM(D8:F8)=0,"",SUM(D8:F8))</f>
        <v/>
      </c>
      <c r="H8" s="25"/>
      <c r="I8" s="462"/>
      <c r="J8" s="462"/>
      <c r="K8" s="582"/>
      <c r="L8" s="583"/>
      <c r="M8" s="26" t="s">
        <v>241</v>
      </c>
      <c r="N8" s="27">
        <v>0.50842699999999996</v>
      </c>
      <c r="O8" s="16"/>
      <c r="P8" s="17"/>
      <c r="Q8" s="279"/>
      <c r="R8" s="572">
        <v>0.50842699999999996</v>
      </c>
      <c r="S8" s="572" t="s">
        <v>242</v>
      </c>
      <c r="T8" s="573" t="s">
        <v>241</v>
      </c>
    </row>
    <row r="9" spans="1:23" ht="13.5" customHeight="1">
      <c r="A9" s="461"/>
      <c r="B9" s="20" t="s">
        <v>273</v>
      </c>
      <c r="C9" s="534" t="s">
        <v>274</v>
      </c>
      <c r="D9" s="28"/>
      <c r="E9" s="29"/>
      <c r="F9" s="30"/>
      <c r="G9" s="31" t="str">
        <f t="shared" si="0"/>
        <v/>
      </c>
      <c r="H9" s="32"/>
      <c r="I9" s="462"/>
      <c r="J9" s="462"/>
      <c r="K9" s="584"/>
      <c r="L9" s="585"/>
      <c r="M9" s="26" t="s">
        <v>243</v>
      </c>
      <c r="N9" s="27">
        <v>0.514262</v>
      </c>
      <c r="O9" s="16"/>
      <c r="P9" s="17"/>
      <c r="Q9" s="279"/>
      <c r="R9" s="572">
        <v>0.514262</v>
      </c>
      <c r="S9" s="572" t="s">
        <v>244</v>
      </c>
      <c r="T9" s="573" t="s">
        <v>243</v>
      </c>
    </row>
    <row r="10" spans="1:23" ht="13.5" customHeight="1">
      <c r="A10" s="461"/>
      <c r="B10" s="20" t="s">
        <v>275</v>
      </c>
      <c r="C10" s="534" t="s">
        <v>276</v>
      </c>
      <c r="D10" s="28"/>
      <c r="E10" s="29"/>
      <c r="F10" s="30"/>
      <c r="G10" s="31" t="str">
        <f t="shared" si="0"/>
        <v/>
      </c>
      <c r="H10" s="32"/>
      <c r="I10" s="462"/>
      <c r="J10" s="462"/>
      <c r="K10" s="586" t="s">
        <v>4</v>
      </c>
      <c r="L10" s="581"/>
      <c r="M10" s="33" t="s">
        <v>237</v>
      </c>
      <c r="N10" s="34">
        <v>0.57474099999999995</v>
      </c>
      <c r="O10" s="16"/>
      <c r="P10" s="17"/>
      <c r="Q10" s="279"/>
      <c r="R10" s="572">
        <v>0.57474099999999995</v>
      </c>
      <c r="S10" s="572" t="s">
        <v>245</v>
      </c>
      <c r="T10" s="573" t="s">
        <v>237</v>
      </c>
    </row>
    <row r="11" spans="1:23" ht="13.5" customHeight="1">
      <c r="A11" s="461"/>
      <c r="B11" s="20" t="s">
        <v>277</v>
      </c>
      <c r="C11" s="534" t="s">
        <v>278</v>
      </c>
      <c r="D11" s="28"/>
      <c r="E11" s="29"/>
      <c r="F11" s="30"/>
      <c r="G11" s="31" t="str">
        <f t="shared" si="0"/>
        <v/>
      </c>
      <c r="H11" s="32"/>
      <c r="I11" s="462"/>
      <c r="J11" s="462"/>
      <c r="K11" s="582"/>
      <c r="L11" s="583"/>
      <c r="M11" s="35" t="s">
        <v>239</v>
      </c>
      <c r="N11" s="36">
        <v>0.54481299999999999</v>
      </c>
      <c r="O11" s="16"/>
      <c r="P11" s="17"/>
      <c r="Q11" s="279"/>
      <c r="R11" s="572">
        <v>0.54481299999999999</v>
      </c>
      <c r="S11" s="572" t="s">
        <v>246</v>
      </c>
      <c r="T11" s="573" t="s">
        <v>239</v>
      </c>
    </row>
    <row r="12" spans="1:23" ht="13.5" customHeight="1">
      <c r="A12" s="461"/>
      <c r="B12" s="37" t="s">
        <v>279</v>
      </c>
      <c r="C12" s="534" t="s">
        <v>280</v>
      </c>
      <c r="D12" s="38"/>
      <c r="E12" s="39"/>
      <c r="F12" s="40"/>
      <c r="G12" s="41" t="str">
        <f t="shared" si="0"/>
        <v/>
      </c>
      <c r="H12" s="42"/>
      <c r="I12" s="462"/>
      <c r="J12" s="462"/>
      <c r="K12" s="582"/>
      <c r="L12" s="583"/>
      <c r="M12" s="26" t="s">
        <v>241</v>
      </c>
      <c r="N12" s="27">
        <v>0.56032300000000002</v>
      </c>
      <c r="O12" s="16"/>
      <c r="P12" s="17"/>
      <c r="Q12" s="279"/>
      <c r="R12" s="572">
        <v>0.56032300000000002</v>
      </c>
      <c r="S12" s="572" t="s">
        <v>247</v>
      </c>
      <c r="T12" s="573" t="s">
        <v>241</v>
      </c>
    </row>
    <row r="13" spans="1:23" ht="13.5" customHeight="1">
      <c r="A13" s="461"/>
      <c r="B13" s="20" t="s">
        <v>281</v>
      </c>
      <c r="C13" s="535" t="s">
        <v>282</v>
      </c>
      <c r="D13" s="28"/>
      <c r="E13" s="29"/>
      <c r="F13" s="30"/>
      <c r="G13" s="31" t="str">
        <f t="shared" si="0"/>
        <v/>
      </c>
      <c r="H13" s="32"/>
      <c r="I13" s="462"/>
      <c r="J13" s="462"/>
      <c r="K13" s="584"/>
      <c r="L13" s="585"/>
      <c r="M13" s="43" t="s">
        <v>243</v>
      </c>
      <c r="N13" s="44">
        <v>0.55996400000000002</v>
      </c>
      <c r="O13" s="16"/>
      <c r="P13" s="17"/>
      <c r="Q13" s="279"/>
      <c r="R13" s="572">
        <v>0.55996400000000002</v>
      </c>
      <c r="S13" s="572" t="s">
        <v>248</v>
      </c>
      <c r="T13" s="573" t="s">
        <v>243</v>
      </c>
    </row>
    <row r="14" spans="1:23" ht="13.5" customHeight="1">
      <c r="A14" s="461"/>
      <c r="B14" s="20" t="s">
        <v>283</v>
      </c>
      <c r="C14" s="534" t="s">
        <v>284</v>
      </c>
      <c r="D14" s="28"/>
      <c r="E14" s="29"/>
      <c r="F14" s="30"/>
      <c r="G14" s="31" t="str">
        <f t="shared" si="0"/>
        <v/>
      </c>
      <c r="H14" s="32"/>
      <c r="I14" s="462"/>
      <c r="J14" s="462"/>
      <c r="K14" s="45" t="s">
        <v>24</v>
      </c>
      <c r="L14" s="46"/>
      <c r="M14" s="46"/>
      <c r="N14" s="46"/>
      <c r="O14" s="46"/>
      <c r="P14" s="47"/>
      <c r="Q14" s="279"/>
    </row>
    <row r="15" spans="1:23" ht="13.5" customHeight="1">
      <c r="A15" s="461"/>
      <c r="B15" s="20" t="s">
        <v>285</v>
      </c>
      <c r="C15" s="534" t="s">
        <v>286</v>
      </c>
      <c r="D15" s="28"/>
      <c r="E15" s="29"/>
      <c r="F15" s="30"/>
      <c r="G15" s="31" t="str">
        <f t="shared" si="0"/>
        <v/>
      </c>
      <c r="H15" s="32"/>
      <c r="I15" s="462"/>
      <c r="J15" s="462"/>
      <c r="K15" s="45" t="s">
        <v>251</v>
      </c>
      <c r="L15" s="46"/>
      <c r="M15" s="46"/>
      <c r="N15" s="46"/>
      <c r="O15" s="46"/>
      <c r="P15" s="47"/>
      <c r="Q15" s="279"/>
    </row>
    <row r="16" spans="1:23" ht="13.5" customHeight="1">
      <c r="A16" s="461"/>
      <c r="B16" s="20" t="s">
        <v>287</v>
      </c>
      <c r="C16" s="534" t="s">
        <v>288</v>
      </c>
      <c r="D16" s="28"/>
      <c r="E16" s="29"/>
      <c r="F16" s="30"/>
      <c r="G16" s="31" t="str">
        <f t="shared" si="0"/>
        <v/>
      </c>
      <c r="H16" s="32"/>
      <c r="I16" s="462"/>
      <c r="J16" s="462"/>
      <c r="K16" s="46"/>
      <c r="L16" s="46"/>
      <c r="M16" s="46"/>
      <c r="N16" s="46"/>
      <c r="O16" s="46"/>
      <c r="P16" s="464"/>
      <c r="Q16" s="279"/>
    </row>
    <row r="17" spans="1:17" ht="13.5" customHeight="1">
      <c r="A17" s="461"/>
      <c r="B17" s="37" t="s">
        <v>289</v>
      </c>
      <c r="C17" s="536" t="s">
        <v>290</v>
      </c>
      <c r="D17" s="38"/>
      <c r="E17" s="39"/>
      <c r="F17" s="40"/>
      <c r="G17" s="41" t="str">
        <f t="shared" si="0"/>
        <v/>
      </c>
      <c r="H17" s="42"/>
      <c r="I17" s="462"/>
      <c r="J17" s="462"/>
      <c r="K17" s="48"/>
      <c r="L17" s="48"/>
      <c r="M17" s="48"/>
      <c r="N17" s="48"/>
      <c r="O17" s="10"/>
      <c r="P17" s="464"/>
      <c r="Q17" s="279"/>
    </row>
    <row r="18" spans="1:17" ht="16.5">
      <c r="A18" s="461"/>
      <c r="B18" s="20" t="s">
        <v>291</v>
      </c>
      <c r="C18" s="534" t="s">
        <v>292</v>
      </c>
      <c r="D18" s="28"/>
      <c r="E18" s="29"/>
      <c r="F18" s="30"/>
      <c r="G18" s="31" t="str">
        <f t="shared" si="0"/>
        <v/>
      </c>
      <c r="H18" s="32"/>
      <c r="I18" s="462"/>
      <c r="J18" s="462"/>
      <c r="K18" s="4" t="s">
        <v>5</v>
      </c>
      <c r="L18" s="48"/>
      <c r="M18" s="48"/>
      <c r="N18" s="48"/>
      <c r="O18" s="10"/>
      <c r="P18" s="464"/>
      <c r="Q18" s="279"/>
    </row>
    <row r="19" spans="1:17" ht="13.5" customHeight="1" thickBot="1">
      <c r="A19" s="461"/>
      <c r="B19" s="20" t="s">
        <v>293</v>
      </c>
      <c r="C19" s="534" t="s">
        <v>294</v>
      </c>
      <c r="D19" s="28"/>
      <c r="E19" s="29"/>
      <c r="F19" s="30"/>
      <c r="G19" s="31" t="str">
        <f t="shared" si="0"/>
        <v/>
      </c>
      <c r="H19" s="32"/>
      <c r="I19" s="462"/>
      <c r="J19" s="462"/>
      <c r="K19" s="48"/>
      <c r="L19" s="48"/>
      <c r="M19" s="48"/>
      <c r="N19" s="48"/>
      <c r="O19" s="10"/>
      <c r="P19" s="49"/>
      <c r="Q19" s="279"/>
    </row>
    <row r="20" spans="1:17" ht="16" thickBot="1">
      <c r="A20" s="461"/>
      <c r="B20" s="20" t="s">
        <v>295</v>
      </c>
      <c r="C20" s="534" t="s">
        <v>296</v>
      </c>
      <c r="D20" s="28"/>
      <c r="E20" s="29"/>
      <c r="F20" s="30"/>
      <c r="G20" s="31" t="str">
        <f t="shared" si="0"/>
        <v/>
      </c>
      <c r="H20" s="32"/>
      <c r="I20" s="462"/>
      <c r="J20" s="462"/>
      <c r="K20" s="445" t="s">
        <v>1</v>
      </c>
      <c r="L20" s="50" t="s">
        <v>6</v>
      </c>
      <c r="M20" s="48"/>
      <c r="N20" s="465"/>
      <c r="O20" s="465"/>
      <c r="P20" s="464"/>
      <c r="Q20" s="279"/>
    </row>
    <row r="21" spans="1:17" ht="13.5" customHeight="1">
      <c r="A21" s="461"/>
      <c r="B21" s="20" t="s">
        <v>297</v>
      </c>
      <c r="C21" s="534" t="s">
        <v>298</v>
      </c>
      <c r="D21" s="28"/>
      <c r="E21" s="29"/>
      <c r="F21" s="30"/>
      <c r="G21" s="31" t="str">
        <f t="shared" si="0"/>
        <v/>
      </c>
      <c r="H21" s="32"/>
      <c r="I21" s="462"/>
      <c r="J21" s="462"/>
      <c r="K21" s="465"/>
      <c r="L21" s="465"/>
      <c r="M21" s="465"/>
      <c r="N21" s="465"/>
      <c r="O21" s="10"/>
      <c r="P21" s="464"/>
      <c r="Q21" s="279"/>
    </row>
    <row r="22" spans="1:17" ht="13.5" customHeight="1">
      <c r="A22" s="461"/>
      <c r="B22" s="37" t="s">
        <v>299</v>
      </c>
      <c r="C22" s="534" t="s">
        <v>300</v>
      </c>
      <c r="D22" s="38"/>
      <c r="E22" s="39"/>
      <c r="F22" s="40"/>
      <c r="G22" s="41" t="str">
        <f t="shared" si="0"/>
        <v/>
      </c>
      <c r="H22" s="42"/>
      <c r="I22" s="462"/>
      <c r="J22" s="462"/>
      <c r="K22" s="465"/>
      <c r="L22" s="465"/>
      <c r="M22" s="465"/>
      <c r="N22" s="465"/>
      <c r="O22" s="10"/>
      <c r="P22" s="464"/>
      <c r="Q22" s="279"/>
    </row>
    <row r="23" spans="1:17" ht="13.5" customHeight="1">
      <c r="A23" s="461"/>
      <c r="B23" s="20" t="s">
        <v>301</v>
      </c>
      <c r="C23" s="535" t="s">
        <v>302</v>
      </c>
      <c r="D23" s="28"/>
      <c r="E23" s="29"/>
      <c r="F23" s="30"/>
      <c r="G23" s="31" t="str">
        <f t="shared" si="0"/>
        <v/>
      </c>
      <c r="H23" s="32"/>
      <c r="I23" s="462"/>
      <c r="J23" s="462"/>
      <c r="K23" s="465"/>
      <c r="L23" s="51"/>
      <c r="M23" s="52" t="s">
        <v>6</v>
      </c>
      <c r="N23" s="53">
        <v>100</v>
      </c>
      <c r="O23" s="10"/>
      <c r="P23" s="464"/>
      <c r="Q23" s="279"/>
    </row>
    <row r="24" spans="1:17" ht="13.5" customHeight="1">
      <c r="A24" s="461"/>
      <c r="B24" s="20" t="s">
        <v>303</v>
      </c>
      <c r="C24" s="534" t="s">
        <v>304</v>
      </c>
      <c r="D24" s="28"/>
      <c r="E24" s="29"/>
      <c r="F24" s="30"/>
      <c r="G24" s="31" t="str">
        <f t="shared" si="0"/>
        <v/>
      </c>
      <c r="H24" s="32"/>
      <c r="I24" s="462"/>
      <c r="J24" s="462"/>
      <c r="K24" s="465"/>
      <c r="L24" s="54" t="s">
        <v>7</v>
      </c>
      <c r="M24" s="52" t="s">
        <v>8</v>
      </c>
      <c r="N24" s="53">
        <v>10</v>
      </c>
      <c r="O24" s="10"/>
      <c r="P24" s="464"/>
      <c r="Q24" s="279"/>
    </row>
    <row r="25" spans="1:17" ht="13.5" customHeight="1">
      <c r="A25" s="461"/>
      <c r="B25" s="20" t="s">
        <v>305</v>
      </c>
      <c r="C25" s="534" t="s">
        <v>306</v>
      </c>
      <c r="D25" s="28"/>
      <c r="E25" s="29"/>
      <c r="F25" s="30"/>
      <c r="G25" s="31" t="str">
        <f t="shared" si="0"/>
        <v/>
      </c>
      <c r="H25" s="32"/>
      <c r="I25" s="462"/>
      <c r="J25" s="462"/>
      <c r="K25" s="465"/>
      <c r="L25" s="575">
        <f>VLOOKUP(L20,M23:N29,2,FALSE)</f>
        <v>100</v>
      </c>
      <c r="M25" s="52" t="s">
        <v>9</v>
      </c>
      <c r="N25" s="53">
        <v>1</v>
      </c>
      <c r="O25" s="10"/>
      <c r="P25" s="464"/>
      <c r="Q25" s="279"/>
    </row>
    <row r="26" spans="1:17" ht="13.5" customHeight="1">
      <c r="A26" s="461"/>
      <c r="B26" s="20" t="s">
        <v>307</v>
      </c>
      <c r="C26" s="534" t="s">
        <v>308</v>
      </c>
      <c r="D26" s="28"/>
      <c r="E26" s="29"/>
      <c r="F26" s="30"/>
      <c r="G26" s="31" t="str">
        <f t="shared" si="0"/>
        <v/>
      </c>
      <c r="H26" s="32"/>
      <c r="I26" s="462"/>
      <c r="J26" s="462"/>
      <c r="K26" s="465"/>
      <c r="L26" s="51"/>
      <c r="M26" s="52" t="s">
        <v>10</v>
      </c>
      <c r="N26" s="53">
        <v>0.1</v>
      </c>
      <c r="O26" s="10"/>
      <c r="P26" s="464"/>
      <c r="Q26" s="279"/>
    </row>
    <row r="27" spans="1:17" ht="13.5" customHeight="1">
      <c r="A27" s="461"/>
      <c r="B27" s="37" t="s">
        <v>309</v>
      </c>
      <c r="C27" s="536" t="s">
        <v>310</v>
      </c>
      <c r="D27" s="38"/>
      <c r="E27" s="39">
        <v>40</v>
      </c>
      <c r="F27" s="40"/>
      <c r="G27" s="41">
        <f t="shared" si="0"/>
        <v>40</v>
      </c>
      <c r="H27" s="42"/>
      <c r="I27" s="462"/>
      <c r="J27" s="462"/>
      <c r="K27" s="465"/>
      <c r="L27" s="51"/>
      <c r="M27" s="52" t="s">
        <v>11</v>
      </c>
      <c r="N27" s="53">
        <v>0.01</v>
      </c>
      <c r="O27" s="10"/>
      <c r="P27" s="464"/>
      <c r="Q27" s="279"/>
    </row>
    <row r="28" spans="1:17" ht="13.5" customHeight="1">
      <c r="A28" s="461"/>
      <c r="B28" s="20" t="s">
        <v>311</v>
      </c>
      <c r="C28" s="534" t="s">
        <v>312</v>
      </c>
      <c r="D28" s="28"/>
      <c r="E28" s="29"/>
      <c r="F28" s="30"/>
      <c r="G28" s="31" t="str">
        <f t="shared" si="0"/>
        <v/>
      </c>
      <c r="H28" s="32"/>
      <c r="I28" s="462"/>
      <c r="J28" s="462"/>
      <c r="K28" s="465"/>
      <c r="L28" s="51"/>
      <c r="M28" s="52" t="s">
        <v>12</v>
      </c>
      <c r="N28" s="53">
        <v>1E-3</v>
      </c>
      <c r="O28" s="10"/>
      <c r="P28" s="464"/>
      <c r="Q28" s="279"/>
    </row>
    <row r="29" spans="1:17" ht="13.5" customHeight="1">
      <c r="A29" s="461"/>
      <c r="B29" s="20" t="s">
        <v>313</v>
      </c>
      <c r="C29" s="534" t="s">
        <v>314</v>
      </c>
      <c r="D29" s="28"/>
      <c r="E29" s="29"/>
      <c r="F29" s="30"/>
      <c r="G29" s="31" t="str">
        <f t="shared" si="0"/>
        <v/>
      </c>
      <c r="H29" s="32"/>
      <c r="I29" s="462"/>
      <c r="J29" s="462"/>
      <c r="K29" s="465"/>
      <c r="L29" s="51"/>
      <c r="M29" s="52" t="s">
        <v>13</v>
      </c>
      <c r="N29" s="53">
        <v>9.9999999999999995E-7</v>
      </c>
      <c r="O29" s="10"/>
      <c r="P29" s="464"/>
      <c r="Q29" s="279"/>
    </row>
    <row r="30" spans="1:17" ht="13.5" customHeight="1">
      <c r="A30" s="461"/>
      <c r="B30" s="20" t="s">
        <v>315</v>
      </c>
      <c r="C30" s="534" t="s">
        <v>316</v>
      </c>
      <c r="D30" s="28"/>
      <c r="E30" s="29"/>
      <c r="F30" s="30"/>
      <c r="G30" s="31" t="str">
        <f t="shared" si="0"/>
        <v/>
      </c>
      <c r="H30" s="32">
        <v>100</v>
      </c>
      <c r="I30" s="462"/>
      <c r="J30" s="462"/>
      <c r="K30" s="465"/>
      <c r="L30" s="5"/>
      <c r="M30" s="10"/>
      <c r="N30" s="462"/>
      <c r="O30" s="10"/>
      <c r="P30" s="464"/>
      <c r="Q30" s="279"/>
    </row>
    <row r="31" spans="1:17" ht="13.5" customHeight="1">
      <c r="A31" s="461"/>
      <c r="B31" s="20" t="s">
        <v>317</v>
      </c>
      <c r="C31" s="534" t="s">
        <v>318</v>
      </c>
      <c r="D31" s="28"/>
      <c r="E31" s="29"/>
      <c r="F31" s="30"/>
      <c r="G31" s="31" t="str">
        <f t="shared" si="0"/>
        <v/>
      </c>
      <c r="H31" s="32"/>
      <c r="I31" s="462"/>
      <c r="J31" s="462"/>
      <c r="K31" s="462"/>
      <c r="L31" s="10"/>
      <c r="M31" s="10"/>
      <c r="N31" s="10"/>
      <c r="O31" s="10"/>
      <c r="P31" s="464"/>
      <c r="Q31" s="279"/>
    </row>
    <row r="32" spans="1:17" ht="16.5">
      <c r="A32" s="461"/>
      <c r="B32" s="37" t="s">
        <v>319</v>
      </c>
      <c r="C32" s="534" t="s">
        <v>320</v>
      </c>
      <c r="D32" s="38"/>
      <c r="E32" s="39"/>
      <c r="F32" s="40"/>
      <c r="G32" s="41" t="str">
        <f t="shared" si="0"/>
        <v/>
      </c>
      <c r="H32" s="42"/>
      <c r="I32" s="462"/>
      <c r="J32" s="462"/>
      <c r="K32" s="55" t="s">
        <v>25</v>
      </c>
      <c r="L32" s="10"/>
      <c r="M32" s="10"/>
      <c r="N32" s="462"/>
      <c r="O32" s="462"/>
      <c r="P32" s="464"/>
      <c r="Q32" s="279"/>
    </row>
    <row r="33" spans="1:17" ht="13.5" customHeight="1" thickBot="1">
      <c r="A33" s="461"/>
      <c r="B33" s="20" t="s">
        <v>321</v>
      </c>
      <c r="C33" s="535" t="s">
        <v>322</v>
      </c>
      <c r="D33" s="28"/>
      <c r="E33" s="29"/>
      <c r="F33" s="30"/>
      <c r="G33" s="31" t="str">
        <f t="shared" si="0"/>
        <v/>
      </c>
      <c r="H33" s="32"/>
      <c r="I33" s="462"/>
      <c r="J33" s="462"/>
      <c r="K33" s="462"/>
      <c r="L33" s="462"/>
      <c r="M33" s="462"/>
      <c r="N33" s="462"/>
      <c r="O33" s="462"/>
      <c r="P33" s="464"/>
      <c r="Q33" s="279"/>
    </row>
    <row r="34" spans="1:17" ht="13.5" customHeight="1">
      <c r="A34" s="461"/>
      <c r="B34" s="20" t="s">
        <v>323</v>
      </c>
      <c r="C34" s="534" t="s">
        <v>324</v>
      </c>
      <c r="D34" s="28"/>
      <c r="E34" s="29"/>
      <c r="F34" s="30"/>
      <c r="G34" s="31" t="str">
        <f t="shared" si="0"/>
        <v/>
      </c>
      <c r="H34" s="32"/>
      <c r="I34" s="462"/>
      <c r="J34" s="462"/>
      <c r="K34" s="587" t="s">
        <v>252</v>
      </c>
      <c r="L34" s="588"/>
      <c r="M34" s="588"/>
      <c r="N34" s="588"/>
      <c r="O34" s="589"/>
      <c r="P34" s="464"/>
      <c r="Q34" s="279"/>
    </row>
    <row r="35" spans="1:17" ht="13.5" customHeight="1">
      <c r="A35" s="461"/>
      <c r="B35" s="20" t="s">
        <v>325</v>
      </c>
      <c r="C35" s="534" t="s">
        <v>326</v>
      </c>
      <c r="D35" s="28"/>
      <c r="E35" s="29"/>
      <c r="F35" s="30"/>
      <c r="G35" s="31" t="str">
        <f t="shared" si="0"/>
        <v/>
      </c>
      <c r="H35" s="32"/>
      <c r="I35" s="462"/>
      <c r="J35" s="462"/>
      <c r="K35" s="590"/>
      <c r="L35" s="591"/>
      <c r="M35" s="591"/>
      <c r="N35" s="591"/>
      <c r="O35" s="592"/>
      <c r="P35" s="464"/>
      <c r="Q35" s="279"/>
    </row>
    <row r="36" spans="1:17" ht="13.5" customHeight="1">
      <c r="A36" s="461"/>
      <c r="B36" s="20" t="s">
        <v>327</v>
      </c>
      <c r="C36" s="534" t="s">
        <v>328</v>
      </c>
      <c r="D36" s="28"/>
      <c r="E36" s="29">
        <v>100</v>
      </c>
      <c r="F36" s="30"/>
      <c r="G36" s="31">
        <f t="shared" si="0"/>
        <v>100</v>
      </c>
      <c r="H36" s="32"/>
      <c r="I36" s="462"/>
      <c r="J36" s="462"/>
      <c r="K36" s="590"/>
      <c r="L36" s="591"/>
      <c r="M36" s="591"/>
      <c r="N36" s="591"/>
      <c r="O36" s="592"/>
      <c r="P36" s="464"/>
      <c r="Q36" s="279"/>
    </row>
    <row r="37" spans="1:17" ht="13.5" customHeight="1">
      <c r="A37" s="461"/>
      <c r="B37" s="37" t="s">
        <v>329</v>
      </c>
      <c r="C37" s="536" t="s">
        <v>330</v>
      </c>
      <c r="D37" s="38"/>
      <c r="E37" s="39"/>
      <c r="F37" s="40"/>
      <c r="G37" s="41" t="str">
        <f t="shared" si="0"/>
        <v/>
      </c>
      <c r="H37" s="42"/>
      <c r="I37" s="462"/>
      <c r="J37" s="462"/>
      <c r="K37" s="590"/>
      <c r="L37" s="591"/>
      <c r="M37" s="591"/>
      <c r="N37" s="591"/>
      <c r="O37" s="592"/>
      <c r="P37" s="464"/>
      <c r="Q37" s="279"/>
    </row>
    <row r="38" spans="1:17" ht="13.5" customHeight="1">
      <c r="A38" s="461"/>
      <c r="B38" s="20" t="s">
        <v>331</v>
      </c>
      <c r="C38" s="534" t="s">
        <v>332</v>
      </c>
      <c r="D38" s="28"/>
      <c r="E38" s="29"/>
      <c r="F38" s="30"/>
      <c r="G38" s="31" t="str">
        <f t="shared" si="0"/>
        <v/>
      </c>
      <c r="H38" s="32"/>
      <c r="I38" s="462"/>
      <c r="J38" s="462"/>
      <c r="K38" s="590"/>
      <c r="L38" s="591"/>
      <c r="M38" s="591"/>
      <c r="N38" s="591"/>
      <c r="O38" s="592"/>
      <c r="P38" s="464"/>
      <c r="Q38" s="279"/>
    </row>
    <row r="39" spans="1:17" ht="13.5" customHeight="1">
      <c r="A39" s="461"/>
      <c r="B39" s="20" t="s">
        <v>333</v>
      </c>
      <c r="C39" s="534" t="s">
        <v>334</v>
      </c>
      <c r="D39" s="28"/>
      <c r="E39" s="29"/>
      <c r="F39" s="30"/>
      <c r="G39" s="31" t="str">
        <f t="shared" si="0"/>
        <v/>
      </c>
      <c r="H39" s="32"/>
      <c r="I39" s="462"/>
      <c r="J39" s="462"/>
      <c r="K39" s="590"/>
      <c r="L39" s="591"/>
      <c r="M39" s="591"/>
      <c r="N39" s="591"/>
      <c r="O39" s="592"/>
      <c r="P39" s="464"/>
      <c r="Q39" s="279"/>
    </row>
    <row r="40" spans="1:17" ht="13.5" customHeight="1">
      <c r="A40" s="461"/>
      <c r="B40" s="20" t="s">
        <v>335</v>
      </c>
      <c r="C40" s="534" t="s">
        <v>336</v>
      </c>
      <c r="D40" s="28"/>
      <c r="E40" s="29"/>
      <c r="F40" s="30"/>
      <c r="G40" s="31" t="str">
        <f t="shared" si="0"/>
        <v/>
      </c>
      <c r="H40" s="32"/>
      <c r="I40" s="462"/>
      <c r="J40" s="462"/>
      <c r="K40" s="590"/>
      <c r="L40" s="591"/>
      <c r="M40" s="591"/>
      <c r="N40" s="591"/>
      <c r="O40" s="592"/>
      <c r="P40" s="464"/>
      <c r="Q40" s="279"/>
    </row>
    <row r="41" spans="1:17" ht="13.5" customHeight="1">
      <c r="A41" s="461"/>
      <c r="B41" s="20" t="s">
        <v>337</v>
      </c>
      <c r="C41" s="534" t="s">
        <v>338</v>
      </c>
      <c r="D41" s="28"/>
      <c r="E41" s="29"/>
      <c r="F41" s="30"/>
      <c r="G41" s="31" t="str">
        <f t="shared" si="0"/>
        <v/>
      </c>
      <c r="H41" s="32"/>
      <c r="I41" s="462"/>
      <c r="J41" s="462"/>
      <c r="K41" s="590"/>
      <c r="L41" s="591"/>
      <c r="M41" s="591"/>
      <c r="N41" s="591"/>
      <c r="O41" s="592"/>
      <c r="P41" s="464"/>
      <c r="Q41" s="279"/>
    </row>
    <row r="42" spans="1:17" ht="13.5" customHeight="1">
      <c r="A42" s="461"/>
      <c r="B42" s="37" t="s">
        <v>339</v>
      </c>
      <c r="C42" s="534" t="s">
        <v>340</v>
      </c>
      <c r="D42" s="38"/>
      <c r="E42" s="39"/>
      <c r="F42" s="40"/>
      <c r="G42" s="41" t="str">
        <f t="shared" si="0"/>
        <v/>
      </c>
      <c r="H42" s="42"/>
      <c r="I42" s="462"/>
      <c r="J42" s="462"/>
      <c r="K42" s="590"/>
      <c r="L42" s="591"/>
      <c r="M42" s="591"/>
      <c r="N42" s="591"/>
      <c r="O42" s="592"/>
      <c r="P42" s="464"/>
      <c r="Q42" s="279"/>
    </row>
    <row r="43" spans="1:17" ht="13.5" customHeight="1">
      <c r="A43" s="461"/>
      <c r="B43" s="20" t="s">
        <v>341</v>
      </c>
      <c r="C43" s="535" t="s">
        <v>342</v>
      </c>
      <c r="D43" s="28"/>
      <c r="E43" s="29"/>
      <c r="F43" s="30"/>
      <c r="G43" s="31" t="str">
        <f t="shared" si="0"/>
        <v/>
      </c>
      <c r="H43" s="32"/>
      <c r="I43" s="462"/>
      <c r="J43" s="462"/>
      <c r="K43" s="590"/>
      <c r="L43" s="591"/>
      <c r="M43" s="591"/>
      <c r="N43" s="591"/>
      <c r="O43" s="592"/>
      <c r="P43" s="464"/>
      <c r="Q43" s="279"/>
    </row>
    <row r="44" spans="1:17" ht="13.5" customHeight="1">
      <c r="A44" s="461"/>
      <c r="B44" s="20" t="s">
        <v>343</v>
      </c>
      <c r="C44" s="534" t="s">
        <v>344</v>
      </c>
      <c r="D44" s="28"/>
      <c r="E44" s="29"/>
      <c r="F44" s="30"/>
      <c r="G44" s="31" t="str">
        <f t="shared" si="0"/>
        <v/>
      </c>
      <c r="H44" s="32"/>
      <c r="I44" s="462"/>
      <c r="J44" s="462"/>
      <c r="K44" s="590"/>
      <c r="L44" s="591"/>
      <c r="M44" s="591"/>
      <c r="N44" s="591"/>
      <c r="O44" s="592"/>
      <c r="P44" s="464"/>
      <c r="Q44" s="279"/>
    </row>
    <row r="45" spans="1:17" ht="13.5" customHeight="1">
      <c r="A45" s="461"/>
      <c r="B45" s="20" t="s">
        <v>345</v>
      </c>
      <c r="C45" s="534" t="s">
        <v>346</v>
      </c>
      <c r="D45" s="28"/>
      <c r="E45" s="29"/>
      <c r="F45" s="30"/>
      <c r="G45" s="31" t="str">
        <f t="shared" si="0"/>
        <v/>
      </c>
      <c r="H45" s="32"/>
      <c r="I45" s="462"/>
      <c r="J45" s="462"/>
      <c r="K45" s="590"/>
      <c r="L45" s="591"/>
      <c r="M45" s="591"/>
      <c r="N45" s="591"/>
      <c r="O45" s="592"/>
      <c r="P45" s="464"/>
      <c r="Q45" s="279"/>
    </row>
    <row r="46" spans="1:17" ht="13.5" customHeight="1">
      <c r="A46" s="461"/>
      <c r="B46" s="20" t="s">
        <v>347</v>
      </c>
      <c r="C46" s="534" t="s">
        <v>348</v>
      </c>
      <c r="D46" s="28"/>
      <c r="E46" s="29"/>
      <c r="F46" s="30"/>
      <c r="G46" s="31" t="str">
        <f t="shared" si="0"/>
        <v/>
      </c>
      <c r="H46" s="32"/>
      <c r="I46" s="462"/>
      <c r="J46" s="462"/>
      <c r="K46" s="590"/>
      <c r="L46" s="591"/>
      <c r="M46" s="591"/>
      <c r="N46" s="591"/>
      <c r="O46" s="592"/>
      <c r="P46" s="464"/>
      <c r="Q46" s="279"/>
    </row>
    <row r="47" spans="1:17" ht="13.5" customHeight="1">
      <c r="A47" s="461"/>
      <c r="B47" s="37" t="s">
        <v>349</v>
      </c>
      <c r="C47" s="536" t="s">
        <v>350</v>
      </c>
      <c r="D47" s="38"/>
      <c r="E47" s="39"/>
      <c r="F47" s="40"/>
      <c r="G47" s="41" t="str">
        <f t="shared" si="0"/>
        <v/>
      </c>
      <c r="H47" s="42"/>
      <c r="I47" s="462"/>
      <c r="J47" s="462"/>
      <c r="K47" s="590"/>
      <c r="L47" s="591"/>
      <c r="M47" s="591"/>
      <c r="N47" s="591"/>
      <c r="O47" s="592"/>
      <c r="P47" s="464"/>
      <c r="Q47" s="279"/>
    </row>
    <row r="48" spans="1:17" ht="13.5" customHeight="1">
      <c r="A48" s="461"/>
      <c r="B48" s="20" t="s">
        <v>351</v>
      </c>
      <c r="C48" s="534" t="s">
        <v>352</v>
      </c>
      <c r="D48" s="28"/>
      <c r="E48" s="29"/>
      <c r="F48" s="30"/>
      <c r="G48" s="31" t="str">
        <f t="shared" si="0"/>
        <v/>
      </c>
      <c r="H48" s="32"/>
      <c r="I48" s="462"/>
      <c r="J48" s="462"/>
      <c r="K48" s="590"/>
      <c r="L48" s="591"/>
      <c r="M48" s="591"/>
      <c r="N48" s="591"/>
      <c r="O48" s="592"/>
      <c r="P48" s="464"/>
      <c r="Q48" s="279"/>
    </row>
    <row r="49" spans="1:17" ht="13.5" customHeight="1">
      <c r="A49" s="461"/>
      <c r="B49" s="20" t="s">
        <v>353</v>
      </c>
      <c r="C49" s="534" t="s">
        <v>354</v>
      </c>
      <c r="D49" s="28"/>
      <c r="E49" s="29">
        <v>10</v>
      </c>
      <c r="F49" s="30"/>
      <c r="G49" s="31">
        <f t="shared" si="0"/>
        <v>10</v>
      </c>
      <c r="H49" s="32"/>
      <c r="I49" s="462"/>
      <c r="J49" s="462"/>
      <c r="K49" s="590"/>
      <c r="L49" s="591"/>
      <c r="M49" s="591"/>
      <c r="N49" s="591"/>
      <c r="O49" s="592"/>
      <c r="P49" s="464"/>
      <c r="Q49" s="279"/>
    </row>
    <row r="50" spans="1:17" ht="13.5" customHeight="1">
      <c r="A50" s="461"/>
      <c r="B50" s="20" t="s">
        <v>355</v>
      </c>
      <c r="C50" s="534" t="s">
        <v>356</v>
      </c>
      <c r="D50" s="28"/>
      <c r="E50" s="29"/>
      <c r="F50" s="30"/>
      <c r="G50" s="31" t="str">
        <f t="shared" si="0"/>
        <v/>
      </c>
      <c r="H50" s="32"/>
      <c r="I50" s="462"/>
      <c r="J50" s="462"/>
      <c r="K50" s="590"/>
      <c r="L50" s="591"/>
      <c r="M50" s="591"/>
      <c r="N50" s="591"/>
      <c r="O50" s="592"/>
      <c r="P50" s="464"/>
      <c r="Q50" s="279"/>
    </row>
    <row r="51" spans="1:17" ht="13.5" customHeight="1">
      <c r="A51" s="461"/>
      <c r="B51" s="20" t="s">
        <v>357</v>
      </c>
      <c r="C51" s="534" t="s">
        <v>358</v>
      </c>
      <c r="D51" s="28"/>
      <c r="E51" s="29"/>
      <c r="F51" s="30"/>
      <c r="G51" s="31" t="str">
        <f t="shared" si="0"/>
        <v/>
      </c>
      <c r="H51" s="32"/>
      <c r="I51" s="462"/>
      <c r="J51" s="462"/>
      <c r="K51" s="590"/>
      <c r="L51" s="591"/>
      <c r="M51" s="591"/>
      <c r="N51" s="591"/>
      <c r="O51" s="592"/>
      <c r="P51" s="464"/>
      <c r="Q51" s="279"/>
    </row>
    <row r="52" spans="1:17" ht="13.5" customHeight="1" thickBot="1">
      <c r="A52" s="461"/>
      <c r="B52" s="56" t="s">
        <v>359</v>
      </c>
      <c r="C52" s="537" t="s">
        <v>360</v>
      </c>
      <c r="D52" s="57"/>
      <c r="E52" s="58"/>
      <c r="F52" s="59"/>
      <c r="G52" s="31" t="str">
        <f t="shared" si="0"/>
        <v/>
      </c>
      <c r="H52" s="60"/>
      <c r="I52" s="462"/>
      <c r="J52" s="462"/>
      <c r="K52" s="593"/>
      <c r="L52" s="594"/>
      <c r="M52" s="594"/>
      <c r="N52" s="594"/>
      <c r="O52" s="595"/>
      <c r="P52" s="464"/>
      <c r="Q52" s="279"/>
    </row>
    <row r="53" spans="1:17" ht="16.5" customHeight="1" thickTop="1">
      <c r="A53" s="461"/>
      <c r="B53" s="61"/>
      <c r="C53" s="62" t="s">
        <v>14</v>
      </c>
      <c r="D53" s="63">
        <f>SUM(D8:D52)</f>
        <v>0</v>
      </c>
      <c r="E53" s="64">
        <f>SUM(E8:E52)</f>
        <v>150</v>
      </c>
      <c r="F53" s="65">
        <f>SUM(F8:F52)</f>
        <v>0</v>
      </c>
      <c r="G53" s="66">
        <f>SUM(G8:G52)</f>
        <v>150</v>
      </c>
      <c r="H53" s="64">
        <f>SUM(H8:H52)</f>
        <v>100</v>
      </c>
      <c r="I53" s="462"/>
      <c r="J53" s="462"/>
      <c r="K53" s="466"/>
      <c r="L53" s="466"/>
      <c r="M53" s="466"/>
      <c r="N53" s="466"/>
      <c r="O53" s="466"/>
      <c r="P53" s="464"/>
      <c r="Q53" s="279"/>
    </row>
    <row r="54" spans="1:17" ht="12" customHeight="1">
      <c r="A54" s="467"/>
      <c r="B54" s="468"/>
      <c r="C54" s="468"/>
      <c r="D54" s="468"/>
      <c r="E54" s="468"/>
      <c r="F54" s="468"/>
      <c r="G54" s="468"/>
      <c r="H54" s="468"/>
      <c r="I54" s="468"/>
      <c r="J54" s="468"/>
      <c r="K54" s="468"/>
      <c r="L54" s="468"/>
      <c r="M54" s="468"/>
      <c r="N54" s="468"/>
      <c r="O54" s="468"/>
      <c r="P54" s="469"/>
      <c r="Q54" s="279"/>
    </row>
    <row r="55" spans="1:17">
      <c r="A55" s="279"/>
      <c r="B55" s="279"/>
      <c r="C55" s="279"/>
      <c r="D55" s="279"/>
      <c r="E55" s="279"/>
      <c r="F55" s="279"/>
      <c r="G55" s="279"/>
      <c r="H55" s="279"/>
      <c r="I55" s="279"/>
      <c r="J55" s="279"/>
      <c r="K55" s="279"/>
      <c r="L55" s="279"/>
      <c r="M55" s="279"/>
      <c r="N55" s="279"/>
      <c r="O55" s="279"/>
      <c r="P55" s="279"/>
      <c r="Q55" s="279"/>
    </row>
  </sheetData>
  <mergeCells count="13">
    <mergeCell ref="K6:L9"/>
    <mergeCell ref="K10:L13"/>
    <mergeCell ref="K34:O52"/>
    <mergeCell ref="B1:K1"/>
    <mergeCell ref="B3:C3"/>
    <mergeCell ref="D3:G3"/>
    <mergeCell ref="B5:C7"/>
    <mergeCell ref="D5:G5"/>
    <mergeCell ref="H5:H7"/>
    <mergeCell ref="D6:D7"/>
    <mergeCell ref="E6:E7"/>
    <mergeCell ref="F6:F7"/>
    <mergeCell ref="G6:G7"/>
  </mergeCells>
  <phoneticPr fontId="3"/>
  <pageMargins left="0.7" right="0.7" top="0.75" bottom="0.75" header="0.3" footer="0.3"/>
  <pageSetup paperSize="9" scale="61" fitToHeight="0" orientation="landscape" r:id="rId1"/>
  <drawing r:id="rId2"/>
  <legacyDrawing r:id="rId3"/>
  <controls>
    <mc:AlternateContent xmlns:mc="http://schemas.openxmlformats.org/markup-compatibility/2006">
      <mc:Choice Requires="x14">
        <control shapeId="1025" r:id="rId4" name="ComboBox21">
          <controlPr locked="0" defaultSize="0" autoLine="0" linkedCell="L3" listFillRange="N6:N13" r:id="rId5">
            <anchor moveWithCells="1">
              <from>
                <xdr:col>11</xdr:col>
                <xdr:colOff>0</xdr:colOff>
                <xdr:row>1</xdr:row>
                <xdr:rowOff>323850</xdr:rowOff>
              </from>
              <to>
                <xdr:col>12</xdr:col>
                <xdr:colOff>546100</xdr:colOff>
                <xdr:row>3</xdr:row>
                <xdr:rowOff>76200</xdr:rowOff>
              </to>
            </anchor>
          </controlPr>
        </control>
      </mc:Choice>
      <mc:Fallback>
        <control shapeId="1025" r:id="rId4" name="ComboBox21"/>
      </mc:Fallback>
    </mc:AlternateContent>
    <mc:AlternateContent xmlns:mc="http://schemas.openxmlformats.org/markup-compatibility/2006">
      <mc:Choice Requires="x14">
        <control shapeId="1026" r:id="rId6" name="ComboBox22">
          <controlPr locked="0" defaultSize="0" autoLine="0" linkedCell="L20" listFillRange="M23:M29" r:id="rId7">
            <anchor moveWithCells="1">
              <from>
                <xdr:col>11</xdr:col>
                <xdr:colOff>0</xdr:colOff>
                <xdr:row>18</xdr:row>
                <xdr:rowOff>127000</xdr:rowOff>
              </from>
              <to>
                <xdr:col>12</xdr:col>
                <xdr:colOff>184150</xdr:colOff>
                <xdr:row>20</xdr:row>
                <xdr:rowOff>127000</xdr:rowOff>
              </to>
            </anchor>
          </controlPr>
        </control>
      </mc:Choice>
      <mc:Fallback>
        <control shapeId="1026" r:id="rId6" name="ComboBox22"/>
      </mc:Fallback>
    </mc:AlternateContent>
  </control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1">
    <pageSetUpPr fitToPage="1"/>
  </sheetPr>
  <dimension ref="B1:AZ51"/>
  <sheetViews>
    <sheetView showGridLines="0" zoomScale="70" zoomScaleNormal="70" workbookViewId="0"/>
  </sheetViews>
  <sheetFormatPr defaultColWidth="10.08984375" defaultRowHeight="14"/>
  <cols>
    <col min="1" max="1" width="1.6328125" style="428" customWidth="1"/>
    <col min="2" max="2" width="3" style="428" bestFit="1" customWidth="1"/>
    <col min="3" max="3" width="26.6328125" style="428" bestFit="1" customWidth="1"/>
    <col min="4" max="48" width="9.7265625" style="428" customWidth="1"/>
    <col min="49" max="49" width="9.90625" style="428" customWidth="1"/>
    <col min="50" max="50" width="9.7265625" style="428" customWidth="1"/>
    <col min="51" max="51" width="10.08984375" style="428" customWidth="1"/>
    <col min="52" max="52" width="11.7265625" style="428" bestFit="1" customWidth="1"/>
    <col min="53" max="256" width="10.08984375" style="428"/>
    <col min="257" max="257" width="1.6328125" style="428" customWidth="1"/>
    <col min="258" max="258" width="3" style="428" bestFit="1" customWidth="1"/>
    <col min="259" max="259" width="26.6328125" style="428" bestFit="1" customWidth="1"/>
    <col min="260" max="304" width="9.7265625" style="428" customWidth="1"/>
    <col min="305" max="305" width="9.90625" style="428" customWidth="1"/>
    <col min="306" max="306" width="9.7265625" style="428" customWidth="1"/>
    <col min="307" max="307" width="10.08984375" style="428" customWidth="1"/>
    <col min="308" max="308" width="11.7265625" style="428" bestFit="1" customWidth="1"/>
    <col min="309" max="512" width="10.08984375" style="428"/>
    <col min="513" max="513" width="1.6328125" style="428" customWidth="1"/>
    <col min="514" max="514" width="3" style="428" bestFit="1" customWidth="1"/>
    <col min="515" max="515" width="26.6328125" style="428" bestFit="1" customWidth="1"/>
    <col min="516" max="560" width="9.7265625" style="428" customWidth="1"/>
    <col min="561" max="561" width="9.90625" style="428" customWidth="1"/>
    <col min="562" max="562" width="9.7265625" style="428" customWidth="1"/>
    <col min="563" max="563" width="10.08984375" style="428" customWidth="1"/>
    <col min="564" max="564" width="11.7265625" style="428" bestFit="1" customWidth="1"/>
    <col min="565" max="768" width="10.08984375" style="428"/>
    <col min="769" max="769" width="1.6328125" style="428" customWidth="1"/>
    <col min="770" max="770" width="3" style="428" bestFit="1" customWidth="1"/>
    <col min="771" max="771" width="26.6328125" style="428" bestFit="1" customWidth="1"/>
    <col min="772" max="816" width="9.7265625" style="428" customWidth="1"/>
    <col min="817" max="817" width="9.90625" style="428" customWidth="1"/>
    <col min="818" max="818" width="9.7265625" style="428" customWidth="1"/>
    <col min="819" max="819" width="10.08984375" style="428" customWidth="1"/>
    <col min="820" max="820" width="11.7265625" style="428" bestFit="1" customWidth="1"/>
    <col min="821" max="1024" width="10.08984375" style="428"/>
    <col min="1025" max="1025" width="1.6328125" style="428" customWidth="1"/>
    <col min="1026" max="1026" width="3" style="428" bestFit="1" customWidth="1"/>
    <col min="1027" max="1027" width="26.6328125" style="428" bestFit="1" customWidth="1"/>
    <col min="1028" max="1072" width="9.7265625" style="428" customWidth="1"/>
    <col min="1073" max="1073" width="9.90625" style="428" customWidth="1"/>
    <col min="1074" max="1074" width="9.7265625" style="428" customWidth="1"/>
    <col min="1075" max="1075" width="10.08984375" style="428" customWidth="1"/>
    <col min="1076" max="1076" width="11.7265625" style="428" bestFit="1" customWidth="1"/>
    <col min="1077" max="1280" width="10.08984375" style="428"/>
    <col min="1281" max="1281" width="1.6328125" style="428" customWidth="1"/>
    <col min="1282" max="1282" width="3" style="428" bestFit="1" customWidth="1"/>
    <col min="1283" max="1283" width="26.6328125" style="428" bestFit="1" customWidth="1"/>
    <col min="1284" max="1328" width="9.7265625" style="428" customWidth="1"/>
    <col min="1329" max="1329" width="9.90625" style="428" customWidth="1"/>
    <col min="1330" max="1330" width="9.7265625" style="428" customWidth="1"/>
    <col min="1331" max="1331" width="10.08984375" style="428" customWidth="1"/>
    <col min="1332" max="1332" width="11.7265625" style="428" bestFit="1" customWidth="1"/>
    <col min="1333" max="1536" width="10.08984375" style="428"/>
    <col min="1537" max="1537" width="1.6328125" style="428" customWidth="1"/>
    <col min="1538" max="1538" width="3" style="428" bestFit="1" customWidth="1"/>
    <col min="1539" max="1539" width="26.6328125" style="428" bestFit="1" customWidth="1"/>
    <col min="1540" max="1584" width="9.7265625" style="428" customWidth="1"/>
    <col min="1585" max="1585" width="9.90625" style="428" customWidth="1"/>
    <col min="1586" max="1586" width="9.7265625" style="428" customWidth="1"/>
    <col min="1587" max="1587" width="10.08984375" style="428" customWidth="1"/>
    <col min="1588" max="1588" width="11.7265625" style="428" bestFit="1" customWidth="1"/>
    <col min="1589" max="1792" width="10.08984375" style="428"/>
    <col min="1793" max="1793" width="1.6328125" style="428" customWidth="1"/>
    <col min="1794" max="1794" width="3" style="428" bestFit="1" customWidth="1"/>
    <col min="1795" max="1795" width="26.6328125" style="428" bestFit="1" customWidth="1"/>
    <col min="1796" max="1840" width="9.7265625" style="428" customWidth="1"/>
    <col min="1841" max="1841" width="9.90625" style="428" customWidth="1"/>
    <col min="1842" max="1842" width="9.7265625" style="428" customWidth="1"/>
    <col min="1843" max="1843" width="10.08984375" style="428" customWidth="1"/>
    <col min="1844" max="1844" width="11.7265625" style="428" bestFit="1" customWidth="1"/>
    <col min="1845" max="2048" width="10.08984375" style="428"/>
    <col min="2049" max="2049" width="1.6328125" style="428" customWidth="1"/>
    <col min="2050" max="2050" width="3" style="428" bestFit="1" customWidth="1"/>
    <col min="2051" max="2051" width="26.6328125" style="428" bestFit="1" customWidth="1"/>
    <col min="2052" max="2096" width="9.7265625" style="428" customWidth="1"/>
    <col min="2097" max="2097" width="9.90625" style="428" customWidth="1"/>
    <col min="2098" max="2098" width="9.7265625" style="428" customWidth="1"/>
    <col min="2099" max="2099" width="10.08984375" style="428" customWidth="1"/>
    <col min="2100" max="2100" width="11.7265625" style="428" bestFit="1" customWidth="1"/>
    <col min="2101" max="2304" width="10.08984375" style="428"/>
    <col min="2305" max="2305" width="1.6328125" style="428" customWidth="1"/>
    <col min="2306" max="2306" width="3" style="428" bestFit="1" customWidth="1"/>
    <col min="2307" max="2307" width="26.6328125" style="428" bestFit="1" customWidth="1"/>
    <col min="2308" max="2352" width="9.7265625" style="428" customWidth="1"/>
    <col min="2353" max="2353" width="9.90625" style="428" customWidth="1"/>
    <col min="2354" max="2354" width="9.7265625" style="428" customWidth="1"/>
    <col min="2355" max="2355" width="10.08984375" style="428" customWidth="1"/>
    <col min="2356" max="2356" width="11.7265625" style="428" bestFit="1" customWidth="1"/>
    <col min="2357" max="2560" width="10.08984375" style="428"/>
    <col min="2561" max="2561" width="1.6328125" style="428" customWidth="1"/>
    <col min="2562" max="2562" width="3" style="428" bestFit="1" customWidth="1"/>
    <col min="2563" max="2563" width="26.6328125" style="428" bestFit="1" customWidth="1"/>
    <col min="2564" max="2608" width="9.7265625" style="428" customWidth="1"/>
    <col min="2609" max="2609" width="9.90625" style="428" customWidth="1"/>
    <col min="2610" max="2610" width="9.7265625" style="428" customWidth="1"/>
    <col min="2611" max="2611" width="10.08984375" style="428" customWidth="1"/>
    <col min="2612" max="2612" width="11.7265625" style="428" bestFit="1" customWidth="1"/>
    <col min="2613" max="2816" width="10.08984375" style="428"/>
    <col min="2817" max="2817" width="1.6328125" style="428" customWidth="1"/>
    <col min="2818" max="2818" width="3" style="428" bestFit="1" customWidth="1"/>
    <col min="2819" max="2819" width="26.6328125" style="428" bestFit="1" customWidth="1"/>
    <col min="2820" max="2864" width="9.7265625" style="428" customWidth="1"/>
    <col min="2865" max="2865" width="9.90625" style="428" customWidth="1"/>
    <col min="2866" max="2866" width="9.7265625" style="428" customWidth="1"/>
    <col min="2867" max="2867" width="10.08984375" style="428" customWidth="1"/>
    <col min="2868" max="2868" width="11.7265625" style="428" bestFit="1" customWidth="1"/>
    <col min="2869" max="3072" width="10.08984375" style="428"/>
    <col min="3073" max="3073" width="1.6328125" style="428" customWidth="1"/>
    <col min="3074" max="3074" width="3" style="428" bestFit="1" customWidth="1"/>
    <col min="3075" max="3075" width="26.6328125" style="428" bestFit="1" customWidth="1"/>
    <col min="3076" max="3120" width="9.7265625" style="428" customWidth="1"/>
    <col min="3121" max="3121" width="9.90625" style="428" customWidth="1"/>
    <col min="3122" max="3122" width="9.7265625" style="428" customWidth="1"/>
    <col min="3123" max="3123" width="10.08984375" style="428" customWidth="1"/>
    <col min="3124" max="3124" width="11.7265625" style="428" bestFit="1" customWidth="1"/>
    <col min="3125" max="3328" width="10.08984375" style="428"/>
    <col min="3329" max="3329" width="1.6328125" style="428" customWidth="1"/>
    <col min="3330" max="3330" width="3" style="428" bestFit="1" customWidth="1"/>
    <col min="3331" max="3331" width="26.6328125" style="428" bestFit="1" customWidth="1"/>
    <col min="3332" max="3376" width="9.7265625" style="428" customWidth="1"/>
    <col min="3377" max="3377" width="9.90625" style="428" customWidth="1"/>
    <col min="3378" max="3378" width="9.7265625" style="428" customWidth="1"/>
    <col min="3379" max="3379" width="10.08984375" style="428" customWidth="1"/>
    <col min="3380" max="3380" width="11.7265625" style="428" bestFit="1" customWidth="1"/>
    <col min="3381" max="3584" width="10.08984375" style="428"/>
    <col min="3585" max="3585" width="1.6328125" style="428" customWidth="1"/>
    <col min="3586" max="3586" width="3" style="428" bestFit="1" customWidth="1"/>
    <col min="3587" max="3587" width="26.6328125" style="428" bestFit="1" customWidth="1"/>
    <col min="3588" max="3632" width="9.7265625" style="428" customWidth="1"/>
    <col min="3633" max="3633" width="9.90625" style="428" customWidth="1"/>
    <col min="3634" max="3634" width="9.7265625" style="428" customWidth="1"/>
    <col min="3635" max="3635" width="10.08984375" style="428" customWidth="1"/>
    <col min="3636" max="3636" width="11.7265625" style="428" bestFit="1" customWidth="1"/>
    <col min="3637" max="3840" width="10.08984375" style="428"/>
    <col min="3841" max="3841" width="1.6328125" style="428" customWidth="1"/>
    <col min="3842" max="3842" width="3" style="428" bestFit="1" customWidth="1"/>
    <col min="3843" max="3843" width="26.6328125" style="428" bestFit="1" customWidth="1"/>
    <col min="3844" max="3888" width="9.7265625" style="428" customWidth="1"/>
    <col min="3889" max="3889" width="9.90625" style="428" customWidth="1"/>
    <col min="3890" max="3890" width="9.7265625" style="428" customWidth="1"/>
    <col min="3891" max="3891" width="10.08984375" style="428" customWidth="1"/>
    <col min="3892" max="3892" width="11.7265625" style="428" bestFit="1" customWidth="1"/>
    <col min="3893" max="4096" width="10.08984375" style="428"/>
    <col min="4097" max="4097" width="1.6328125" style="428" customWidth="1"/>
    <col min="4098" max="4098" width="3" style="428" bestFit="1" customWidth="1"/>
    <col min="4099" max="4099" width="26.6328125" style="428" bestFit="1" customWidth="1"/>
    <col min="4100" max="4144" width="9.7265625" style="428" customWidth="1"/>
    <col min="4145" max="4145" width="9.90625" style="428" customWidth="1"/>
    <col min="4146" max="4146" width="9.7265625" style="428" customWidth="1"/>
    <col min="4147" max="4147" width="10.08984375" style="428" customWidth="1"/>
    <col min="4148" max="4148" width="11.7265625" style="428" bestFit="1" customWidth="1"/>
    <col min="4149" max="4352" width="10.08984375" style="428"/>
    <col min="4353" max="4353" width="1.6328125" style="428" customWidth="1"/>
    <col min="4354" max="4354" width="3" style="428" bestFit="1" customWidth="1"/>
    <col min="4355" max="4355" width="26.6328125" style="428" bestFit="1" customWidth="1"/>
    <col min="4356" max="4400" width="9.7265625" style="428" customWidth="1"/>
    <col min="4401" max="4401" width="9.90625" style="428" customWidth="1"/>
    <col min="4402" max="4402" width="9.7265625" style="428" customWidth="1"/>
    <col min="4403" max="4403" width="10.08984375" style="428" customWidth="1"/>
    <col min="4404" max="4404" width="11.7265625" style="428" bestFit="1" customWidth="1"/>
    <col min="4405" max="4608" width="10.08984375" style="428"/>
    <col min="4609" max="4609" width="1.6328125" style="428" customWidth="1"/>
    <col min="4610" max="4610" width="3" style="428" bestFit="1" customWidth="1"/>
    <col min="4611" max="4611" width="26.6328125" style="428" bestFit="1" customWidth="1"/>
    <col min="4612" max="4656" width="9.7265625" style="428" customWidth="1"/>
    <col min="4657" max="4657" width="9.90625" style="428" customWidth="1"/>
    <col min="4658" max="4658" width="9.7265625" style="428" customWidth="1"/>
    <col min="4659" max="4659" width="10.08984375" style="428" customWidth="1"/>
    <col min="4660" max="4660" width="11.7265625" style="428" bestFit="1" customWidth="1"/>
    <col min="4661" max="4864" width="10.08984375" style="428"/>
    <col min="4865" max="4865" width="1.6328125" style="428" customWidth="1"/>
    <col min="4866" max="4866" width="3" style="428" bestFit="1" customWidth="1"/>
    <col min="4867" max="4867" width="26.6328125" style="428" bestFit="1" customWidth="1"/>
    <col min="4868" max="4912" width="9.7265625" style="428" customWidth="1"/>
    <col min="4913" max="4913" width="9.90625" style="428" customWidth="1"/>
    <col min="4914" max="4914" width="9.7265625" style="428" customWidth="1"/>
    <col min="4915" max="4915" width="10.08984375" style="428" customWidth="1"/>
    <col min="4916" max="4916" width="11.7265625" style="428" bestFit="1" customWidth="1"/>
    <col min="4917" max="5120" width="10.08984375" style="428"/>
    <col min="5121" max="5121" width="1.6328125" style="428" customWidth="1"/>
    <col min="5122" max="5122" width="3" style="428" bestFit="1" customWidth="1"/>
    <col min="5123" max="5123" width="26.6328125" style="428" bestFit="1" customWidth="1"/>
    <col min="5124" max="5168" width="9.7265625" style="428" customWidth="1"/>
    <col min="5169" max="5169" width="9.90625" style="428" customWidth="1"/>
    <col min="5170" max="5170" width="9.7265625" style="428" customWidth="1"/>
    <col min="5171" max="5171" width="10.08984375" style="428" customWidth="1"/>
    <col min="5172" max="5172" width="11.7265625" style="428" bestFit="1" customWidth="1"/>
    <col min="5173" max="5376" width="10.08984375" style="428"/>
    <col min="5377" max="5377" width="1.6328125" style="428" customWidth="1"/>
    <col min="5378" max="5378" width="3" style="428" bestFit="1" customWidth="1"/>
    <col min="5379" max="5379" width="26.6328125" style="428" bestFit="1" customWidth="1"/>
    <col min="5380" max="5424" width="9.7265625" style="428" customWidth="1"/>
    <col min="5425" max="5425" width="9.90625" style="428" customWidth="1"/>
    <col min="5426" max="5426" width="9.7265625" style="428" customWidth="1"/>
    <col min="5427" max="5427" width="10.08984375" style="428" customWidth="1"/>
    <col min="5428" max="5428" width="11.7265625" style="428" bestFit="1" customWidth="1"/>
    <col min="5429" max="5632" width="10.08984375" style="428"/>
    <col min="5633" max="5633" width="1.6328125" style="428" customWidth="1"/>
    <col min="5634" max="5634" width="3" style="428" bestFit="1" customWidth="1"/>
    <col min="5635" max="5635" width="26.6328125" style="428" bestFit="1" customWidth="1"/>
    <col min="5636" max="5680" width="9.7265625" style="428" customWidth="1"/>
    <col min="5681" max="5681" width="9.90625" style="428" customWidth="1"/>
    <col min="5682" max="5682" width="9.7265625" style="428" customWidth="1"/>
    <col min="5683" max="5683" width="10.08984375" style="428" customWidth="1"/>
    <col min="5684" max="5684" width="11.7265625" style="428" bestFit="1" customWidth="1"/>
    <col min="5685" max="5888" width="10.08984375" style="428"/>
    <col min="5889" max="5889" width="1.6328125" style="428" customWidth="1"/>
    <col min="5890" max="5890" width="3" style="428" bestFit="1" customWidth="1"/>
    <col min="5891" max="5891" width="26.6328125" style="428" bestFit="1" customWidth="1"/>
    <col min="5892" max="5936" width="9.7265625" style="428" customWidth="1"/>
    <col min="5937" max="5937" width="9.90625" style="428" customWidth="1"/>
    <col min="5938" max="5938" width="9.7265625" style="428" customWidth="1"/>
    <col min="5939" max="5939" width="10.08984375" style="428" customWidth="1"/>
    <col min="5940" max="5940" width="11.7265625" style="428" bestFit="1" customWidth="1"/>
    <col min="5941" max="6144" width="10.08984375" style="428"/>
    <col min="6145" max="6145" width="1.6328125" style="428" customWidth="1"/>
    <col min="6146" max="6146" width="3" style="428" bestFit="1" customWidth="1"/>
    <col min="6147" max="6147" width="26.6328125" style="428" bestFit="1" customWidth="1"/>
    <col min="6148" max="6192" width="9.7265625" style="428" customWidth="1"/>
    <col min="6193" max="6193" width="9.90625" style="428" customWidth="1"/>
    <col min="6194" max="6194" width="9.7265625" style="428" customWidth="1"/>
    <col min="6195" max="6195" width="10.08984375" style="428" customWidth="1"/>
    <col min="6196" max="6196" width="11.7265625" style="428" bestFit="1" customWidth="1"/>
    <col min="6197" max="6400" width="10.08984375" style="428"/>
    <col min="6401" max="6401" width="1.6328125" style="428" customWidth="1"/>
    <col min="6402" max="6402" width="3" style="428" bestFit="1" customWidth="1"/>
    <col min="6403" max="6403" width="26.6328125" style="428" bestFit="1" customWidth="1"/>
    <col min="6404" max="6448" width="9.7265625" style="428" customWidth="1"/>
    <col min="6449" max="6449" width="9.90625" style="428" customWidth="1"/>
    <col min="6450" max="6450" width="9.7265625" style="428" customWidth="1"/>
    <col min="6451" max="6451" width="10.08984375" style="428" customWidth="1"/>
    <col min="6452" max="6452" width="11.7265625" style="428" bestFit="1" customWidth="1"/>
    <col min="6453" max="6656" width="10.08984375" style="428"/>
    <col min="6657" max="6657" width="1.6328125" style="428" customWidth="1"/>
    <col min="6658" max="6658" width="3" style="428" bestFit="1" customWidth="1"/>
    <col min="6659" max="6659" width="26.6328125" style="428" bestFit="1" customWidth="1"/>
    <col min="6660" max="6704" width="9.7265625" style="428" customWidth="1"/>
    <col min="6705" max="6705" width="9.90625" style="428" customWidth="1"/>
    <col min="6706" max="6706" width="9.7265625" style="428" customWidth="1"/>
    <col min="6707" max="6707" width="10.08984375" style="428" customWidth="1"/>
    <col min="6708" max="6708" width="11.7265625" style="428" bestFit="1" customWidth="1"/>
    <col min="6709" max="6912" width="10.08984375" style="428"/>
    <col min="6913" max="6913" width="1.6328125" style="428" customWidth="1"/>
    <col min="6914" max="6914" width="3" style="428" bestFit="1" customWidth="1"/>
    <col min="6915" max="6915" width="26.6328125" style="428" bestFit="1" customWidth="1"/>
    <col min="6916" max="6960" width="9.7265625" style="428" customWidth="1"/>
    <col min="6961" max="6961" width="9.90625" style="428" customWidth="1"/>
    <col min="6962" max="6962" width="9.7265625" style="428" customWidth="1"/>
    <col min="6963" max="6963" width="10.08984375" style="428" customWidth="1"/>
    <col min="6964" max="6964" width="11.7265625" style="428" bestFit="1" customWidth="1"/>
    <col min="6965" max="7168" width="10.08984375" style="428"/>
    <col min="7169" max="7169" width="1.6328125" style="428" customWidth="1"/>
    <col min="7170" max="7170" width="3" style="428" bestFit="1" customWidth="1"/>
    <col min="7171" max="7171" width="26.6328125" style="428" bestFit="1" customWidth="1"/>
    <col min="7172" max="7216" width="9.7265625" style="428" customWidth="1"/>
    <col min="7217" max="7217" width="9.90625" style="428" customWidth="1"/>
    <col min="7218" max="7218" width="9.7265625" style="428" customWidth="1"/>
    <col min="7219" max="7219" width="10.08984375" style="428" customWidth="1"/>
    <col min="7220" max="7220" width="11.7265625" style="428" bestFit="1" customWidth="1"/>
    <col min="7221" max="7424" width="10.08984375" style="428"/>
    <col min="7425" max="7425" width="1.6328125" style="428" customWidth="1"/>
    <col min="7426" max="7426" width="3" style="428" bestFit="1" customWidth="1"/>
    <col min="7427" max="7427" width="26.6328125" style="428" bestFit="1" customWidth="1"/>
    <col min="7428" max="7472" width="9.7265625" style="428" customWidth="1"/>
    <col min="7473" max="7473" width="9.90625" style="428" customWidth="1"/>
    <col min="7474" max="7474" width="9.7265625" style="428" customWidth="1"/>
    <col min="7475" max="7475" width="10.08984375" style="428" customWidth="1"/>
    <col min="7476" max="7476" width="11.7265625" style="428" bestFit="1" customWidth="1"/>
    <col min="7477" max="7680" width="10.08984375" style="428"/>
    <col min="7681" max="7681" width="1.6328125" style="428" customWidth="1"/>
    <col min="7682" max="7682" width="3" style="428" bestFit="1" customWidth="1"/>
    <col min="7683" max="7683" width="26.6328125" style="428" bestFit="1" customWidth="1"/>
    <col min="7684" max="7728" width="9.7265625" style="428" customWidth="1"/>
    <col min="7729" max="7729" width="9.90625" style="428" customWidth="1"/>
    <col min="7730" max="7730" width="9.7265625" style="428" customWidth="1"/>
    <col min="7731" max="7731" width="10.08984375" style="428" customWidth="1"/>
    <col min="7732" max="7732" width="11.7265625" style="428" bestFit="1" customWidth="1"/>
    <col min="7733" max="7936" width="10.08984375" style="428"/>
    <col min="7937" max="7937" width="1.6328125" style="428" customWidth="1"/>
    <col min="7938" max="7938" width="3" style="428" bestFit="1" customWidth="1"/>
    <col min="7939" max="7939" width="26.6328125" style="428" bestFit="1" customWidth="1"/>
    <col min="7940" max="7984" width="9.7265625" style="428" customWidth="1"/>
    <col min="7985" max="7985" width="9.90625" style="428" customWidth="1"/>
    <col min="7986" max="7986" width="9.7265625" style="428" customWidth="1"/>
    <col min="7987" max="7987" width="10.08984375" style="428" customWidth="1"/>
    <col min="7988" max="7988" width="11.7265625" style="428" bestFit="1" customWidth="1"/>
    <col min="7989" max="8192" width="10.08984375" style="428"/>
    <col min="8193" max="8193" width="1.6328125" style="428" customWidth="1"/>
    <col min="8194" max="8194" width="3" style="428" bestFit="1" customWidth="1"/>
    <col min="8195" max="8195" width="26.6328125" style="428" bestFit="1" customWidth="1"/>
    <col min="8196" max="8240" width="9.7265625" style="428" customWidth="1"/>
    <col min="8241" max="8241" width="9.90625" style="428" customWidth="1"/>
    <col min="8242" max="8242" width="9.7265625" style="428" customWidth="1"/>
    <col min="8243" max="8243" width="10.08984375" style="428" customWidth="1"/>
    <col min="8244" max="8244" width="11.7265625" style="428" bestFit="1" customWidth="1"/>
    <col min="8245" max="8448" width="10.08984375" style="428"/>
    <col min="8449" max="8449" width="1.6328125" style="428" customWidth="1"/>
    <col min="8450" max="8450" width="3" style="428" bestFit="1" customWidth="1"/>
    <col min="8451" max="8451" width="26.6328125" style="428" bestFit="1" customWidth="1"/>
    <col min="8452" max="8496" width="9.7265625" style="428" customWidth="1"/>
    <col min="8497" max="8497" width="9.90625" style="428" customWidth="1"/>
    <col min="8498" max="8498" width="9.7265625" style="428" customWidth="1"/>
    <col min="8499" max="8499" width="10.08984375" style="428" customWidth="1"/>
    <col min="8500" max="8500" width="11.7265625" style="428" bestFit="1" customWidth="1"/>
    <col min="8501" max="8704" width="10.08984375" style="428"/>
    <col min="8705" max="8705" width="1.6328125" style="428" customWidth="1"/>
    <col min="8706" max="8706" width="3" style="428" bestFit="1" customWidth="1"/>
    <col min="8707" max="8707" width="26.6328125" style="428" bestFit="1" customWidth="1"/>
    <col min="8708" max="8752" width="9.7265625" style="428" customWidth="1"/>
    <col min="8753" max="8753" width="9.90625" style="428" customWidth="1"/>
    <col min="8754" max="8754" width="9.7265625" style="428" customWidth="1"/>
    <col min="8755" max="8755" width="10.08984375" style="428" customWidth="1"/>
    <col min="8756" max="8756" width="11.7265625" style="428" bestFit="1" customWidth="1"/>
    <col min="8757" max="8960" width="10.08984375" style="428"/>
    <col min="8961" max="8961" width="1.6328125" style="428" customWidth="1"/>
    <col min="8962" max="8962" width="3" style="428" bestFit="1" customWidth="1"/>
    <col min="8963" max="8963" width="26.6328125" style="428" bestFit="1" customWidth="1"/>
    <col min="8964" max="9008" width="9.7265625" style="428" customWidth="1"/>
    <col min="9009" max="9009" width="9.90625" style="428" customWidth="1"/>
    <col min="9010" max="9010" width="9.7265625" style="428" customWidth="1"/>
    <col min="9011" max="9011" width="10.08984375" style="428" customWidth="1"/>
    <col min="9012" max="9012" width="11.7265625" style="428" bestFit="1" customWidth="1"/>
    <col min="9013" max="9216" width="10.08984375" style="428"/>
    <col min="9217" max="9217" width="1.6328125" style="428" customWidth="1"/>
    <col min="9218" max="9218" width="3" style="428" bestFit="1" customWidth="1"/>
    <col min="9219" max="9219" width="26.6328125" style="428" bestFit="1" customWidth="1"/>
    <col min="9220" max="9264" width="9.7265625" style="428" customWidth="1"/>
    <col min="9265" max="9265" width="9.90625" style="428" customWidth="1"/>
    <col min="9266" max="9266" width="9.7265625" style="428" customWidth="1"/>
    <col min="9267" max="9267" width="10.08984375" style="428" customWidth="1"/>
    <col min="9268" max="9268" width="11.7265625" style="428" bestFit="1" customWidth="1"/>
    <col min="9269" max="9472" width="10.08984375" style="428"/>
    <col min="9473" max="9473" width="1.6328125" style="428" customWidth="1"/>
    <col min="9474" max="9474" width="3" style="428" bestFit="1" customWidth="1"/>
    <col min="9475" max="9475" width="26.6328125" style="428" bestFit="1" customWidth="1"/>
    <col min="9476" max="9520" width="9.7265625" style="428" customWidth="1"/>
    <col min="9521" max="9521" width="9.90625" style="428" customWidth="1"/>
    <col min="9522" max="9522" width="9.7265625" style="428" customWidth="1"/>
    <col min="9523" max="9523" width="10.08984375" style="428" customWidth="1"/>
    <col min="9524" max="9524" width="11.7265625" style="428" bestFit="1" customWidth="1"/>
    <col min="9525" max="9728" width="10.08984375" style="428"/>
    <col min="9729" max="9729" width="1.6328125" style="428" customWidth="1"/>
    <col min="9730" max="9730" width="3" style="428" bestFit="1" customWidth="1"/>
    <col min="9731" max="9731" width="26.6328125" style="428" bestFit="1" customWidth="1"/>
    <col min="9732" max="9776" width="9.7265625" style="428" customWidth="1"/>
    <col min="9777" max="9777" width="9.90625" style="428" customWidth="1"/>
    <col min="9778" max="9778" width="9.7265625" style="428" customWidth="1"/>
    <col min="9779" max="9779" width="10.08984375" style="428" customWidth="1"/>
    <col min="9780" max="9780" width="11.7265625" style="428" bestFit="1" customWidth="1"/>
    <col min="9781" max="9984" width="10.08984375" style="428"/>
    <col min="9985" max="9985" width="1.6328125" style="428" customWidth="1"/>
    <col min="9986" max="9986" width="3" style="428" bestFit="1" customWidth="1"/>
    <col min="9987" max="9987" width="26.6328125" style="428" bestFit="1" customWidth="1"/>
    <col min="9988" max="10032" width="9.7265625" style="428" customWidth="1"/>
    <col min="10033" max="10033" width="9.90625" style="428" customWidth="1"/>
    <col min="10034" max="10034" width="9.7265625" style="428" customWidth="1"/>
    <col min="10035" max="10035" width="10.08984375" style="428" customWidth="1"/>
    <col min="10036" max="10036" width="11.7265625" style="428" bestFit="1" customWidth="1"/>
    <col min="10037" max="10240" width="10.08984375" style="428"/>
    <col min="10241" max="10241" width="1.6328125" style="428" customWidth="1"/>
    <col min="10242" max="10242" width="3" style="428" bestFit="1" customWidth="1"/>
    <col min="10243" max="10243" width="26.6328125" style="428" bestFit="1" customWidth="1"/>
    <col min="10244" max="10288" width="9.7265625" style="428" customWidth="1"/>
    <col min="10289" max="10289" width="9.90625" style="428" customWidth="1"/>
    <col min="10290" max="10290" width="9.7265625" style="428" customWidth="1"/>
    <col min="10291" max="10291" width="10.08984375" style="428" customWidth="1"/>
    <col min="10292" max="10292" width="11.7265625" style="428" bestFit="1" customWidth="1"/>
    <col min="10293" max="10496" width="10.08984375" style="428"/>
    <col min="10497" max="10497" width="1.6328125" style="428" customWidth="1"/>
    <col min="10498" max="10498" width="3" style="428" bestFit="1" customWidth="1"/>
    <col min="10499" max="10499" width="26.6328125" style="428" bestFit="1" customWidth="1"/>
    <col min="10500" max="10544" width="9.7265625" style="428" customWidth="1"/>
    <col min="10545" max="10545" width="9.90625" style="428" customWidth="1"/>
    <col min="10546" max="10546" width="9.7265625" style="428" customWidth="1"/>
    <col min="10547" max="10547" width="10.08984375" style="428" customWidth="1"/>
    <col min="10548" max="10548" width="11.7265625" style="428" bestFit="1" customWidth="1"/>
    <col min="10549" max="10752" width="10.08984375" style="428"/>
    <col min="10753" max="10753" width="1.6328125" style="428" customWidth="1"/>
    <col min="10754" max="10754" width="3" style="428" bestFit="1" customWidth="1"/>
    <col min="10755" max="10755" width="26.6328125" style="428" bestFit="1" customWidth="1"/>
    <col min="10756" max="10800" width="9.7265625" style="428" customWidth="1"/>
    <col min="10801" max="10801" width="9.90625" style="428" customWidth="1"/>
    <col min="10802" max="10802" width="9.7265625" style="428" customWidth="1"/>
    <col min="10803" max="10803" width="10.08984375" style="428" customWidth="1"/>
    <col min="10804" max="10804" width="11.7265625" style="428" bestFit="1" customWidth="1"/>
    <col min="10805" max="11008" width="10.08984375" style="428"/>
    <col min="11009" max="11009" width="1.6328125" style="428" customWidth="1"/>
    <col min="11010" max="11010" width="3" style="428" bestFit="1" customWidth="1"/>
    <col min="11011" max="11011" width="26.6328125" style="428" bestFit="1" customWidth="1"/>
    <col min="11012" max="11056" width="9.7265625" style="428" customWidth="1"/>
    <col min="11057" max="11057" width="9.90625" style="428" customWidth="1"/>
    <col min="11058" max="11058" width="9.7265625" style="428" customWidth="1"/>
    <col min="11059" max="11059" width="10.08984375" style="428" customWidth="1"/>
    <col min="11060" max="11060" width="11.7265625" style="428" bestFit="1" customWidth="1"/>
    <col min="11061" max="11264" width="10.08984375" style="428"/>
    <col min="11265" max="11265" width="1.6328125" style="428" customWidth="1"/>
    <col min="11266" max="11266" width="3" style="428" bestFit="1" customWidth="1"/>
    <col min="11267" max="11267" width="26.6328125" style="428" bestFit="1" customWidth="1"/>
    <col min="11268" max="11312" width="9.7265625" style="428" customWidth="1"/>
    <col min="11313" max="11313" width="9.90625" style="428" customWidth="1"/>
    <col min="11314" max="11314" width="9.7265625" style="428" customWidth="1"/>
    <col min="11315" max="11315" width="10.08984375" style="428" customWidth="1"/>
    <col min="11316" max="11316" width="11.7265625" style="428" bestFit="1" customWidth="1"/>
    <col min="11317" max="11520" width="10.08984375" style="428"/>
    <col min="11521" max="11521" width="1.6328125" style="428" customWidth="1"/>
    <col min="11522" max="11522" width="3" style="428" bestFit="1" customWidth="1"/>
    <col min="11523" max="11523" width="26.6328125" style="428" bestFit="1" customWidth="1"/>
    <col min="11524" max="11568" width="9.7265625" style="428" customWidth="1"/>
    <col min="11569" max="11569" width="9.90625" style="428" customWidth="1"/>
    <col min="11570" max="11570" width="9.7265625" style="428" customWidth="1"/>
    <col min="11571" max="11571" width="10.08984375" style="428" customWidth="1"/>
    <col min="11572" max="11572" width="11.7265625" style="428" bestFit="1" customWidth="1"/>
    <col min="11573" max="11776" width="10.08984375" style="428"/>
    <col min="11777" max="11777" width="1.6328125" style="428" customWidth="1"/>
    <col min="11778" max="11778" width="3" style="428" bestFit="1" customWidth="1"/>
    <col min="11779" max="11779" width="26.6328125" style="428" bestFit="1" customWidth="1"/>
    <col min="11780" max="11824" width="9.7265625" style="428" customWidth="1"/>
    <col min="11825" max="11825" width="9.90625" style="428" customWidth="1"/>
    <col min="11826" max="11826" width="9.7265625" style="428" customWidth="1"/>
    <col min="11827" max="11827" width="10.08984375" style="428" customWidth="1"/>
    <col min="11828" max="11828" width="11.7265625" style="428" bestFit="1" customWidth="1"/>
    <col min="11829" max="12032" width="10.08984375" style="428"/>
    <col min="12033" max="12033" width="1.6328125" style="428" customWidth="1"/>
    <col min="12034" max="12034" width="3" style="428" bestFit="1" customWidth="1"/>
    <col min="12035" max="12035" width="26.6328125" style="428" bestFit="1" customWidth="1"/>
    <col min="12036" max="12080" width="9.7265625" style="428" customWidth="1"/>
    <col min="12081" max="12081" width="9.90625" style="428" customWidth="1"/>
    <col min="12082" max="12082" width="9.7265625" style="428" customWidth="1"/>
    <col min="12083" max="12083" width="10.08984375" style="428" customWidth="1"/>
    <col min="12084" max="12084" width="11.7265625" style="428" bestFit="1" customWidth="1"/>
    <col min="12085" max="12288" width="10.08984375" style="428"/>
    <col min="12289" max="12289" width="1.6328125" style="428" customWidth="1"/>
    <col min="12290" max="12290" width="3" style="428" bestFit="1" customWidth="1"/>
    <col min="12291" max="12291" width="26.6328125" style="428" bestFit="1" customWidth="1"/>
    <col min="12292" max="12336" width="9.7265625" style="428" customWidth="1"/>
    <col min="12337" max="12337" width="9.90625" style="428" customWidth="1"/>
    <col min="12338" max="12338" width="9.7265625" style="428" customWidth="1"/>
    <col min="12339" max="12339" width="10.08984375" style="428" customWidth="1"/>
    <col min="12340" max="12340" width="11.7265625" style="428" bestFit="1" customWidth="1"/>
    <col min="12341" max="12544" width="10.08984375" style="428"/>
    <col min="12545" max="12545" width="1.6328125" style="428" customWidth="1"/>
    <col min="12546" max="12546" width="3" style="428" bestFit="1" customWidth="1"/>
    <col min="12547" max="12547" width="26.6328125" style="428" bestFit="1" customWidth="1"/>
    <col min="12548" max="12592" width="9.7265625" style="428" customWidth="1"/>
    <col min="12593" max="12593" width="9.90625" style="428" customWidth="1"/>
    <col min="12594" max="12594" width="9.7265625" style="428" customWidth="1"/>
    <col min="12595" max="12595" width="10.08984375" style="428" customWidth="1"/>
    <col min="12596" max="12596" width="11.7265625" style="428" bestFit="1" customWidth="1"/>
    <col min="12597" max="12800" width="10.08984375" style="428"/>
    <col min="12801" max="12801" width="1.6328125" style="428" customWidth="1"/>
    <col min="12802" max="12802" width="3" style="428" bestFit="1" customWidth="1"/>
    <col min="12803" max="12803" width="26.6328125" style="428" bestFit="1" customWidth="1"/>
    <col min="12804" max="12848" width="9.7265625" style="428" customWidth="1"/>
    <col min="12849" max="12849" width="9.90625" style="428" customWidth="1"/>
    <col min="12850" max="12850" width="9.7265625" style="428" customWidth="1"/>
    <col min="12851" max="12851" width="10.08984375" style="428" customWidth="1"/>
    <col min="12852" max="12852" width="11.7265625" style="428" bestFit="1" customWidth="1"/>
    <col min="12853" max="13056" width="10.08984375" style="428"/>
    <col min="13057" max="13057" width="1.6328125" style="428" customWidth="1"/>
    <col min="13058" max="13058" width="3" style="428" bestFit="1" customWidth="1"/>
    <col min="13059" max="13059" width="26.6328125" style="428" bestFit="1" customWidth="1"/>
    <col min="13060" max="13104" width="9.7265625" style="428" customWidth="1"/>
    <col min="13105" max="13105" width="9.90625" style="428" customWidth="1"/>
    <col min="13106" max="13106" width="9.7265625" style="428" customWidth="1"/>
    <col min="13107" max="13107" width="10.08984375" style="428" customWidth="1"/>
    <col min="13108" max="13108" width="11.7265625" style="428" bestFit="1" customWidth="1"/>
    <col min="13109" max="13312" width="10.08984375" style="428"/>
    <col min="13313" max="13313" width="1.6328125" style="428" customWidth="1"/>
    <col min="13314" max="13314" width="3" style="428" bestFit="1" customWidth="1"/>
    <col min="13315" max="13315" width="26.6328125" style="428" bestFit="1" customWidth="1"/>
    <col min="13316" max="13360" width="9.7265625" style="428" customWidth="1"/>
    <col min="13361" max="13361" width="9.90625" style="428" customWidth="1"/>
    <col min="13362" max="13362" width="9.7265625" style="428" customWidth="1"/>
    <col min="13363" max="13363" width="10.08984375" style="428" customWidth="1"/>
    <col min="13364" max="13364" width="11.7265625" style="428" bestFit="1" customWidth="1"/>
    <col min="13365" max="13568" width="10.08984375" style="428"/>
    <col min="13569" max="13569" width="1.6328125" style="428" customWidth="1"/>
    <col min="13570" max="13570" width="3" style="428" bestFit="1" customWidth="1"/>
    <col min="13571" max="13571" width="26.6328125" style="428" bestFit="1" customWidth="1"/>
    <col min="13572" max="13616" width="9.7265625" style="428" customWidth="1"/>
    <col min="13617" max="13617" width="9.90625" style="428" customWidth="1"/>
    <col min="13618" max="13618" width="9.7265625" style="428" customWidth="1"/>
    <col min="13619" max="13619" width="10.08984375" style="428" customWidth="1"/>
    <col min="13620" max="13620" width="11.7265625" style="428" bestFit="1" customWidth="1"/>
    <col min="13621" max="13824" width="10.08984375" style="428"/>
    <col min="13825" max="13825" width="1.6328125" style="428" customWidth="1"/>
    <col min="13826" max="13826" width="3" style="428" bestFit="1" customWidth="1"/>
    <col min="13827" max="13827" width="26.6328125" style="428" bestFit="1" customWidth="1"/>
    <col min="13828" max="13872" width="9.7265625" style="428" customWidth="1"/>
    <col min="13873" max="13873" width="9.90625" style="428" customWidth="1"/>
    <col min="13874" max="13874" width="9.7265625" style="428" customWidth="1"/>
    <col min="13875" max="13875" width="10.08984375" style="428" customWidth="1"/>
    <col min="13876" max="13876" width="11.7265625" style="428" bestFit="1" customWidth="1"/>
    <col min="13877" max="14080" width="10.08984375" style="428"/>
    <col min="14081" max="14081" width="1.6328125" style="428" customWidth="1"/>
    <col min="14082" max="14082" width="3" style="428" bestFit="1" customWidth="1"/>
    <col min="14083" max="14083" width="26.6328125" style="428" bestFit="1" customWidth="1"/>
    <col min="14084" max="14128" width="9.7265625" style="428" customWidth="1"/>
    <col min="14129" max="14129" width="9.90625" style="428" customWidth="1"/>
    <col min="14130" max="14130" width="9.7265625" style="428" customWidth="1"/>
    <col min="14131" max="14131" width="10.08984375" style="428" customWidth="1"/>
    <col min="14132" max="14132" width="11.7265625" style="428" bestFit="1" customWidth="1"/>
    <col min="14133" max="14336" width="10.08984375" style="428"/>
    <col min="14337" max="14337" width="1.6328125" style="428" customWidth="1"/>
    <col min="14338" max="14338" width="3" style="428" bestFit="1" customWidth="1"/>
    <col min="14339" max="14339" width="26.6328125" style="428" bestFit="1" customWidth="1"/>
    <col min="14340" max="14384" width="9.7265625" style="428" customWidth="1"/>
    <col min="14385" max="14385" width="9.90625" style="428" customWidth="1"/>
    <col min="14386" max="14386" width="9.7265625" style="428" customWidth="1"/>
    <col min="14387" max="14387" width="10.08984375" style="428" customWidth="1"/>
    <col min="14388" max="14388" width="11.7265625" style="428" bestFit="1" customWidth="1"/>
    <col min="14389" max="14592" width="10.08984375" style="428"/>
    <col min="14593" max="14593" width="1.6328125" style="428" customWidth="1"/>
    <col min="14594" max="14594" width="3" style="428" bestFit="1" customWidth="1"/>
    <col min="14595" max="14595" width="26.6328125" style="428" bestFit="1" customWidth="1"/>
    <col min="14596" max="14640" width="9.7265625" style="428" customWidth="1"/>
    <col min="14641" max="14641" width="9.90625" style="428" customWidth="1"/>
    <col min="14642" max="14642" width="9.7265625" style="428" customWidth="1"/>
    <col min="14643" max="14643" width="10.08984375" style="428" customWidth="1"/>
    <col min="14644" max="14644" width="11.7265625" style="428" bestFit="1" customWidth="1"/>
    <col min="14645" max="14848" width="10.08984375" style="428"/>
    <col min="14849" max="14849" width="1.6328125" style="428" customWidth="1"/>
    <col min="14850" max="14850" width="3" style="428" bestFit="1" customWidth="1"/>
    <col min="14851" max="14851" width="26.6328125" style="428" bestFit="1" customWidth="1"/>
    <col min="14852" max="14896" width="9.7265625" style="428" customWidth="1"/>
    <col min="14897" max="14897" width="9.90625" style="428" customWidth="1"/>
    <col min="14898" max="14898" width="9.7265625" style="428" customWidth="1"/>
    <col min="14899" max="14899" width="10.08984375" style="428" customWidth="1"/>
    <col min="14900" max="14900" width="11.7265625" style="428" bestFit="1" customWidth="1"/>
    <col min="14901" max="15104" width="10.08984375" style="428"/>
    <col min="15105" max="15105" width="1.6328125" style="428" customWidth="1"/>
    <col min="15106" max="15106" width="3" style="428" bestFit="1" customWidth="1"/>
    <col min="15107" max="15107" width="26.6328125" style="428" bestFit="1" customWidth="1"/>
    <col min="15108" max="15152" width="9.7265625" style="428" customWidth="1"/>
    <col min="15153" max="15153" width="9.90625" style="428" customWidth="1"/>
    <col min="15154" max="15154" width="9.7265625" style="428" customWidth="1"/>
    <col min="15155" max="15155" width="10.08984375" style="428" customWidth="1"/>
    <col min="15156" max="15156" width="11.7265625" style="428" bestFit="1" customWidth="1"/>
    <col min="15157" max="15360" width="10.08984375" style="428"/>
    <col min="15361" max="15361" width="1.6328125" style="428" customWidth="1"/>
    <col min="15362" max="15362" width="3" style="428" bestFit="1" customWidth="1"/>
    <col min="15363" max="15363" width="26.6328125" style="428" bestFit="1" customWidth="1"/>
    <col min="15364" max="15408" width="9.7265625" style="428" customWidth="1"/>
    <col min="15409" max="15409" width="9.90625" style="428" customWidth="1"/>
    <col min="15410" max="15410" width="9.7265625" style="428" customWidth="1"/>
    <col min="15411" max="15411" width="10.08984375" style="428" customWidth="1"/>
    <col min="15412" max="15412" width="11.7265625" style="428" bestFit="1" customWidth="1"/>
    <col min="15413" max="15616" width="10.08984375" style="428"/>
    <col min="15617" max="15617" width="1.6328125" style="428" customWidth="1"/>
    <col min="15618" max="15618" width="3" style="428" bestFit="1" customWidth="1"/>
    <col min="15619" max="15619" width="26.6328125" style="428" bestFit="1" customWidth="1"/>
    <col min="15620" max="15664" width="9.7265625" style="428" customWidth="1"/>
    <col min="15665" max="15665" width="9.90625" style="428" customWidth="1"/>
    <col min="15666" max="15666" width="9.7265625" style="428" customWidth="1"/>
    <col min="15667" max="15667" width="10.08984375" style="428" customWidth="1"/>
    <col min="15668" max="15668" width="11.7265625" style="428" bestFit="1" customWidth="1"/>
    <col min="15669" max="15872" width="10.08984375" style="428"/>
    <col min="15873" max="15873" width="1.6328125" style="428" customWidth="1"/>
    <col min="15874" max="15874" width="3" style="428" bestFit="1" customWidth="1"/>
    <col min="15875" max="15875" width="26.6328125" style="428" bestFit="1" customWidth="1"/>
    <col min="15876" max="15920" width="9.7265625" style="428" customWidth="1"/>
    <col min="15921" max="15921" width="9.90625" style="428" customWidth="1"/>
    <col min="15922" max="15922" width="9.7265625" style="428" customWidth="1"/>
    <col min="15923" max="15923" width="10.08984375" style="428" customWidth="1"/>
    <col min="15924" max="15924" width="11.7265625" style="428" bestFit="1" customWidth="1"/>
    <col min="15925" max="16128" width="10.08984375" style="428"/>
    <col min="16129" max="16129" width="1.6328125" style="428" customWidth="1"/>
    <col min="16130" max="16130" width="3" style="428" bestFit="1" customWidth="1"/>
    <col min="16131" max="16131" width="26.6328125" style="428" bestFit="1" customWidth="1"/>
    <col min="16132" max="16176" width="9.7265625" style="428" customWidth="1"/>
    <col min="16177" max="16177" width="9.90625" style="428" customWidth="1"/>
    <col min="16178" max="16178" width="9.7265625" style="428" customWidth="1"/>
    <col min="16179" max="16179" width="10.08984375" style="428" customWidth="1"/>
    <col min="16180" max="16180" width="11.7265625" style="428" bestFit="1" customWidth="1"/>
    <col min="16181" max="16384" width="10.08984375" style="428"/>
  </cols>
  <sheetData>
    <row r="1" spans="2:52">
      <c r="B1" s="389" t="s">
        <v>230</v>
      </c>
    </row>
    <row r="2" spans="2:52" ht="14.5" thickBot="1">
      <c r="C2" s="437" t="s">
        <v>231</v>
      </c>
    </row>
    <row r="3" spans="2:52">
      <c r="B3" s="438"/>
      <c r="C3" s="439"/>
      <c r="D3" s="561" t="s">
        <v>271</v>
      </c>
      <c r="E3" s="562" t="s">
        <v>273</v>
      </c>
      <c r="F3" s="562" t="s">
        <v>275</v>
      </c>
      <c r="G3" s="562" t="s">
        <v>277</v>
      </c>
      <c r="H3" s="562" t="s">
        <v>279</v>
      </c>
      <c r="I3" s="563" t="s">
        <v>281</v>
      </c>
      <c r="J3" s="562" t="s">
        <v>283</v>
      </c>
      <c r="K3" s="562" t="s">
        <v>285</v>
      </c>
      <c r="L3" s="562" t="s">
        <v>287</v>
      </c>
      <c r="M3" s="562" t="s">
        <v>289</v>
      </c>
      <c r="N3" s="562" t="s">
        <v>291</v>
      </c>
      <c r="O3" s="562" t="s">
        <v>293</v>
      </c>
      <c r="P3" s="562" t="s">
        <v>295</v>
      </c>
      <c r="Q3" s="562" t="s">
        <v>297</v>
      </c>
      <c r="R3" s="563" t="s">
        <v>299</v>
      </c>
      <c r="S3" s="562" t="s">
        <v>301</v>
      </c>
      <c r="T3" s="562" t="s">
        <v>303</v>
      </c>
      <c r="U3" s="562" t="s">
        <v>305</v>
      </c>
      <c r="V3" s="562" t="s">
        <v>307</v>
      </c>
      <c r="W3" s="562" t="s">
        <v>309</v>
      </c>
      <c r="X3" s="563" t="s">
        <v>311</v>
      </c>
      <c r="Y3" s="562" t="s">
        <v>313</v>
      </c>
      <c r="Z3" s="562" t="s">
        <v>315</v>
      </c>
      <c r="AA3" s="562" t="s">
        <v>317</v>
      </c>
      <c r="AB3" s="562" t="s">
        <v>319</v>
      </c>
      <c r="AC3" s="562" t="s">
        <v>321</v>
      </c>
      <c r="AD3" s="562" t="s">
        <v>323</v>
      </c>
      <c r="AE3" s="562" t="s">
        <v>325</v>
      </c>
      <c r="AF3" s="562" t="s">
        <v>327</v>
      </c>
      <c r="AG3" s="563" t="s">
        <v>329</v>
      </c>
      <c r="AH3" s="562" t="s">
        <v>331</v>
      </c>
      <c r="AI3" s="562" t="s">
        <v>333</v>
      </c>
      <c r="AJ3" s="562" t="s">
        <v>335</v>
      </c>
      <c r="AK3" s="562" t="s">
        <v>337</v>
      </c>
      <c r="AL3" s="562" t="s">
        <v>339</v>
      </c>
      <c r="AM3" s="563" t="s">
        <v>341</v>
      </c>
      <c r="AN3" s="562" t="s">
        <v>343</v>
      </c>
      <c r="AO3" s="562" t="s">
        <v>345</v>
      </c>
      <c r="AP3" s="562" t="s">
        <v>347</v>
      </c>
      <c r="AQ3" s="562" t="s">
        <v>349</v>
      </c>
      <c r="AR3" s="562" t="s">
        <v>351</v>
      </c>
      <c r="AS3" s="562" t="s">
        <v>353</v>
      </c>
      <c r="AT3" s="562" t="s">
        <v>355</v>
      </c>
      <c r="AU3" s="562" t="s">
        <v>357</v>
      </c>
      <c r="AV3" s="563" t="s">
        <v>359</v>
      </c>
      <c r="AW3" s="740"/>
      <c r="AX3" s="741"/>
    </row>
    <row r="4" spans="2:52" ht="44.5" customHeight="1" thickBot="1">
      <c r="B4" s="440"/>
      <c r="C4" s="441"/>
      <c r="D4" s="565" t="s">
        <v>272</v>
      </c>
      <c r="E4" s="566" t="s">
        <v>274</v>
      </c>
      <c r="F4" s="567" t="s">
        <v>276</v>
      </c>
      <c r="G4" s="566" t="s">
        <v>278</v>
      </c>
      <c r="H4" s="566" t="s">
        <v>280</v>
      </c>
      <c r="I4" s="568" t="s">
        <v>282</v>
      </c>
      <c r="J4" s="566" t="s">
        <v>284</v>
      </c>
      <c r="K4" s="566" t="s">
        <v>286</v>
      </c>
      <c r="L4" s="566" t="s">
        <v>288</v>
      </c>
      <c r="M4" s="567" t="s">
        <v>290</v>
      </c>
      <c r="N4" s="566" t="s">
        <v>292</v>
      </c>
      <c r="O4" s="566" t="s">
        <v>294</v>
      </c>
      <c r="P4" s="566" t="s">
        <v>296</v>
      </c>
      <c r="Q4" s="567" t="s">
        <v>298</v>
      </c>
      <c r="R4" s="568" t="s">
        <v>300</v>
      </c>
      <c r="S4" s="566" t="s">
        <v>302</v>
      </c>
      <c r="T4" s="567" t="s">
        <v>304</v>
      </c>
      <c r="U4" s="567" t="s">
        <v>306</v>
      </c>
      <c r="V4" s="567" t="s">
        <v>308</v>
      </c>
      <c r="W4" s="567" t="s">
        <v>310</v>
      </c>
      <c r="X4" s="568" t="s">
        <v>312</v>
      </c>
      <c r="Y4" s="567" t="s">
        <v>314</v>
      </c>
      <c r="Z4" s="566" t="s">
        <v>316</v>
      </c>
      <c r="AA4" s="566" t="s">
        <v>318</v>
      </c>
      <c r="AB4" s="567" t="s">
        <v>320</v>
      </c>
      <c r="AC4" s="566" t="s">
        <v>322</v>
      </c>
      <c r="AD4" s="566" t="s">
        <v>324</v>
      </c>
      <c r="AE4" s="566" t="s">
        <v>326</v>
      </c>
      <c r="AF4" s="566" t="s">
        <v>328</v>
      </c>
      <c r="AG4" s="568" t="s">
        <v>330</v>
      </c>
      <c r="AH4" s="566" t="s">
        <v>332</v>
      </c>
      <c r="AI4" s="566" t="s">
        <v>334</v>
      </c>
      <c r="AJ4" s="566" t="s">
        <v>336</v>
      </c>
      <c r="AK4" s="566" t="s">
        <v>338</v>
      </c>
      <c r="AL4" s="567" t="s">
        <v>340</v>
      </c>
      <c r="AM4" s="569" t="s">
        <v>342</v>
      </c>
      <c r="AN4" s="567" t="s">
        <v>344</v>
      </c>
      <c r="AO4" s="566" t="s">
        <v>346</v>
      </c>
      <c r="AP4" s="567" t="s">
        <v>348</v>
      </c>
      <c r="AQ4" s="567" t="s">
        <v>350</v>
      </c>
      <c r="AR4" s="567" t="s">
        <v>352</v>
      </c>
      <c r="AS4" s="567" t="s">
        <v>354</v>
      </c>
      <c r="AT4" s="567" t="s">
        <v>356</v>
      </c>
      <c r="AU4" s="566" t="s">
        <v>358</v>
      </c>
      <c r="AV4" s="569" t="s">
        <v>360</v>
      </c>
      <c r="AW4" s="740"/>
      <c r="AX4" s="741"/>
      <c r="AZ4" s="429"/>
    </row>
    <row r="5" spans="2:52">
      <c r="B5" s="395" t="s">
        <v>271</v>
      </c>
      <c r="C5" s="546" t="s">
        <v>272</v>
      </c>
      <c r="D5" s="396">
        <f>'逆行列(IM)'!D5/'逆行列(IM)'!D$5</f>
        <v>1</v>
      </c>
      <c r="E5" s="397">
        <f>'逆行列(IM)'!E5/'逆行列(IM)'!E$6</f>
        <v>7.4258355986378321E-5</v>
      </c>
      <c r="F5" s="397">
        <f>'逆行列(IM)'!F5/'逆行列(IM)'!F$7</f>
        <v>7.9683460695433389E-2</v>
      </c>
      <c r="G5" s="397">
        <f>'逆行列(IM)'!G5/'逆行列(IM)'!G$8</f>
        <v>5.1062733287005474E-3</v>
      </c>
      <c r="H5" s="397">
        <f>'逆行列(IM)'!H5/'逆行列(IM)'!H$9</f>
        <v>6.3365004312718599E-4</v>
      </c>
      <c r="I5" s="398">
        <f>'逆行列(IM)'!I5/'逆行列(IM)'!I$10</f>
        <v>5.7760307068147533E-2</v>
      </c>
      <c r="J5" s="397">
        <f>'逆行列(IM)'!J5/'逆行列(IM)'!J$11</f>
        <v>4.5040108057020217E-3</v>
      </c>
      <c r="K5" s="397">
        <f>'逆行列(IM)'!K5/'逆行列(IM)'!K$12</f>
        <v>3.5230219967225238E-3</v>
      </c>
      <c r="L5" s="397">
        <f>'逆行列(IM)'!L5/'逆行列(IM)'!L$13</f>
        <v>1.4953638973070287E-4</v>
      </c>
      <c r="M5" s="397">
        <f>'逆行列(IM)'!M5/'逆行列(IM)'!M$14</f>
        <v>4.7328412122963416E-4</v>
      </c>
      <c r="N5" s="397">
        <f>'逆行列(IM)'!N5/'逆行列(IM)'!N$15</f>
        <v>3.7185119538296583E-5</v>
      </c>
      <c r="O5" s="397">
        <f>'逆行列(IM)'!O5/'逆行列(IM)'!O$16</f>
        <v>5.4911235481970237E-5</v>
      </c>
      <c r="P5" s="397">
        <f>'逆行列(IM)'!P5/'逆行列(IM)'!P$17</f>
        <v>6.6560494081159723E-3</v>
      </c>
      <c r="Q5" s="397">
        <f>'逆行列(IM)'!Q5/'逆行列(IM)'!Q$18</f>
        <v>4.6190780096091021E-3</v>
      </c>
      <c r="R5" s="398">
        <f>'逆行列(IM)'!R5/'逆行列(IM)'!R$19</f>
        <v>4.0791053929949963E-4</v>
      </c>
      <c r="S5" s="397">
        <f>'逆行列(IM)'!S5/'逆行列(IM)'!S$20</f>
        <v>3.1198547902722909E-5</v>
      </c>
      <c r="T5" s="397">
        <f>'逆行列(IM)'!T5/'逆行列(IM)'!T$21</f>
        <v>8.9043183586470456E-5</v>
      </c>
      <c r="U5" s="397">
        <f>'逆行列(IM)'!U5/'逆行列(IM)'!U$22</f>
        <v>5.3732372089824752E-5</v>
      </c>
      <c r="V5" s="397">
        <f>'逆行列(IM)'!V5/'逆行列(IM)'!V$23</f>
        <v>3.5373156529017261E-5</v>
      </c>
      <c r="W5" s="397">
        <f>'逆行列(IM)'!W5/'逆行列(IM)'!W$24</f>
        <v>5.1475670775877901E-5</v>
      </c>
      <c r="X5" s="398">
        <f>'逆行列(IM)'!X5/'逆行列(IM)'!X$25</f>
        <v>7.0584803534495642E-5</v>
      </c>
      <c r="Y5" s="397">
        <f>'逆行列(IM)'!Y5/'逆行列(IM)'!Y$26</f>
        <v>3.8645715638694842E-5</v>
      </c>
      <c r="Z5" s="397">
        <f>'逆行列(IM)'!Z5/'逆行列(IM)'!Z$27</f>
        <v>5.7139727966481518E-5</v>
      </c>
      <c r="AA5" s="397">
        <f>'逆行列(IM)'!AA5/'逆行列(IM)'!AA$28</f>
        <v>4.1177507332413604E-5</v>
      </c>
      <c r="AB5" s="397">
        <f>'逆行列(IM)'!AB5/'逆行列(IM)'!AB$29</f>
        <v>3.7767904314473584E-5</v>
      </c>
      <c r="AC5" s="397">
        <f>'逆行列(IM)'!AC5/'逆行列(IM)'!AC$30</f>
        <v>1.7211681460850117E-4</v>
      </c>
      <c r="AD5" s="397">
        <f>'逆行列(IM)'!AD5/'逆行列(IM)'!AD$31</f>
        <v>6.207048064850031E-5</v>
      </c>
      <c r="AE5" s="397">
        <f>'逆行列(IM)'!AE5/'逆行列(IM)'!AE$32</f>
        <v>5.728760457273295E-3</v>
      </c>
      <c r="AF5" s="397">
        <f>'逆行列(IM)'!AF5/'逆行列(IM)'!AF$33</f>
        <v>1.0787561173127356E-3</v>
      </c>
      <c r="AG5" s="398">
        <f>'逆行列(IM)'!AG5/'逆行列(IM)'!AG$34</f>
        <v>1.4693545990840279E-4</v>
      </c>
      <c r="AH5" s="397">
        <f>'逆行列(IM)'!AH5/'逆行列(IM)'!AH$35</f>
        <v>9.0022603295647258E-5</v>
      </c>
      <c r="AI5" s="397">
        <f>'逆行列(IM)'!AI5/'逆行列(IM)'!AI$36</f>
        <v>5.625466440305521E-5</v>
      </c>
      <c r="AJ5" s="397">
        <f>'逆行列(IM)'!AJ5/'逆行列(IM)'!AJ$37</f>
        <v>9.7022900526629253E-5</v>
      </c>
      <c r="AK5" s="397">
        <f>'逆行列(IM)'!AK5/'逆行列(IM)'!AK$38</f>
        <v>4.7165262731779841E-5</v>
      </c>
      <c r="AL5" s="397">
        <f>'逆行列(IM)'!AL5/'逆行列(IM)'!AL$39</f>
        <v>3.0606529974603941E-5</v>
      </c>
      <c r="AM5" s="398">
        <f>'逆行列(IM)'!AM5/'逆行列(IM)'!AM$40</f>
        <v>8.708947421407749E-5</v>
      </c>
      <c r="AN5" s="397">
        <f>'逆行列(IM)'!AN5/'逆行列(IM)'!AN$41</f>
        <v>1.860320212777635E-4</v>
      </c>
      <c r="AO5" s="397">
        <f>'逆行列(IM)'!AO5/'逆行列(IM)'!AO$42</f>
        <v>6.8550059711276084E-5</v>
      </c>
      <c r="AP5" s="397">
        <f>'逆行列(IM)'!AP5/'逆行列(IM)'!AP$43</f>
        <v>9.6111845371520848E-4</v>
      </c>
      <c r="AQ5" s="397">
        <f>'逆行列(IM)'!AQ5/'逆行列(IM)'!AQ$44</f>
        <v>1.2029643144121317E-3</v>
      </c>
      <c r="AR5" s="397">
        <f>'逆行列(IM)'!AR5/'逆行列(IM)'!AR$45</f>
        <v>9.3970986306608632E-4</v>
      </c>
      <c r="AS5" s="397">
        <f>'逆行列(IM)'!AS5/'逆行列(IM)'!AS$46</f>
        <v>7.0799181246728547E-5</v>
      </c>
      <c r="AT5" s="397">
        <f>'逆行列(IM)'!AT5/'逆行列(IM)'!AT$47</f>
        <v>8.0210950795816527E-3</v>
      </c>
      <c r="AU5" s="397">
        <f>'逆行列(IM)'!AU5/'逆行列(IM)'!AU$48</f>
        <v>8.2831722996084363E-4</v>
      </c>
      <c r="AV5" s="398">
        <f>'逆行列(IM)'!AV5/'逆行列(IM)'!AV$49</f>
        <v>1.4546913932567791E-4</v>
      </c>
      <c r="AW5" s="442"/>
      <c r="AX5" s="433"/>
      <c r="AZ5" s="443"/>
    </row>
    <row r="6" spans="2:52">
      <c r="B6" s="400" t="s">
        <v>273</v>
      </c>
      <c r="C6" s="547" t="s">
        <v>274</v>
      </c>
      <c r="D6" s="401">
        <f>'逆行列(IM)'!D6/'逆行列(IM)'!D$5</f>
        <v>2.0039641073240949E-5</v>
      </c>
      <c r="E6" s="402">
        <f>'逆行列(IM)'!E6/'逆行列(IM)'!E$6</f>
        <v>1</v>
      </c>
      <c r="F6" s="402">
        <f>'逆行列(IM)'!F6/'逆行列(IM)'!F$7</f>
        <v>2.1078345061040434E-5</v>
      </c>
      <c r="G6" s="402">
        <f>'逆行列(IM)'!G6/'逆行列(IM)'!G$8</f>
        <v>4.973182018735956E-5</v>
      </c>
      <c r="H6" s="402">
        <f>'逆行列(IM)'!H6/'逆行列(IM)'!H$9</f>
        <v>2.7533626107241657E-5</v>
      </c>
      <c r="I6" s="403">
        <f>'逆行列(IM)'!I6/'逆行列(IM)'!I$10</f>
        <v>2.4269065682447502E-5</v>
      </c>
      <c r="J6" s="402">
        <f>'逆行列(IM)'!J6/'逆行列(IM)'!J$11</f>
        <v>3.9366124806578662E-5</v>
      </c>
      <c r="K6" s="402">
        <f>'逆行列(IM)'!K6/'逆行列(IM)'!K$12</f>
        <v>1.0378426562291389E-4</v>
      </c>
      <c r="L6" s="402">
        <f>'逆行列(IM)'!L6/'逆行列(IM)'!L$13</f>
        <v>2.8290744947956747E-5</v>
      </c>
      <c r="M6" s="402">
        <f>'逆行列(IM)'!M6/'逆行列(IM)'!M$14</f>
        <v>8.8727421532026901E-5</v>
      </c>
      <c r="N6" s="402">
        <f>'逆行列(IM)'!N6/'逆行列(IM)'!N$15</f>
        <v>2.932134131155552E-3</v>
      </c>
      <c r="O6" s="402">
        <f>'逆行列(IM)'!O6/'逆行列(IM)'!O$16</f>
        <v>2.804317681749758E-5</v>
      </c>
      <c r="P6" s="402">
        <f>'逆行列(IM)'!P6/'逆行列(IM)'!P$17</f>
        <v>3.690360382215388E-5</v>
      </c>
      <c r="Q6" s="402">
        <f>'逆行列(IM)'!Q6/'逆行列(IM)'!Q$18</f>
        <v>3.2217211627168162E-5</v>
      </c>
      <c r="R6" s="403">
        <f>'逆行列(IM)'!R6/'逆行列(IM)'!R$19</f>
        <v>1.6067885610920209E-4</v>
      </c>
      <c r="S6" s="402">
        <f>'逆行列(IM)'!S6/'逆行列(IM)'!S$20</f>
        <v>5.2041744078943437E-4</v>
      </c>
      <c r="T6" s="402">
        <f>'逆行列(IM)'!T6/'逆行列(IM)'!T$21</f>
        <v>8.2664099535022456E-4</v>
      </c>
      <c r="U6" s="402">
        <f>'逆行列(IM)'!U6/'逆行列(IM)'!U$22</f>
        <v>1.8903932279796338E-4</v>
      </c>
      <c r="V6" s="402">
        <f>'逆行列(IM)'!V6/'逆行列(IM)'!V$23</f>
        <v>8.6350714217982714E-5</v>
      </c>
      <c r="W6" s="402">
        <f>'逆行列(IM)'!W6/'逆行列(IM)'!W$24</f>
        <v>7.8663796685960952E-5</v>
      </c>
      <c r="X6" s="403">
        <f>'逆行列(IM)'!X6/'逆行列(IM)'!X$25</f>
        <v>4.3574896284503172E-5</v>
      </c>
      <c r="Y6" s="402">
        <f>'逆行列(IM)'!Y6/'逆行列(IM)'!Y$26</f>
        <v>3.8884720039902759E-5</v>
      </c>
      <c r="Z6" s="402">
        <f>'逆行列(IM)'!Z6/'逆行列(IM)'!Z$27</f>
        <v>6.192513224916114E-5</v>
      </c>
      <c r="AA6" s="402">
        <f>'逆行列(IM)'!AA6/'逆行列(IM)'!AA$28</f>
        <v>2.764644084467517E-5</v>
      </c>
      <c r="AB6" s="402">
        <f>'逆行列(IM)'!AB6/'逆行列(IM)'!AB$29</f>
        <v>4.8990743438588919E-5</v>
      </c>
      <c r="AC6" s="402">
        <f>'逆行列(IM)'!AC6/'逆行列(IM)'!AC$30</f>
        <v>2.1876859535246401E-4</v>
      </c>
      <c r="AD6" s="402">
        <f>'逆行列(IM)'!AD6/'逆行列(IM)'!AD$31</f>
        <v>6.0727468094126967E-5</v>
      </c>
      <c r="AE6" s="402">
        <f>'逆行列(IM)'!AE6/'逆行列(IM)'!AE$32</f>
        <v>4.8246936057936368E-5</v>
      </c>
      <c r="AF6" s="402">
        <f>'逆行列(IM)'!AF6/'逆行列(IM)'!AF$33</f>
        <v>4.3193578275272446E-5</v>
      </c>
      <c r="AG6" s="403">
        <f>'逆行列(IM)'!AG6/'逆行列(IM)'!AG$34</f>
        <v>1.1293153012157621E-3</v>
      </c>
      <c r="AH6" s="402">
        <f>'逆行列(IM)'!AH6/'逆行列(IM)'!AH$35</f>
        <v>5.1292499613423037E-5</v>
      </c>
      <c r="AI6" s="402">
        <f>'逆行列(IM)'!AI6/'逆行列(IM)'!AI$36</f>
        <v>6.3050008770326778E-5</v>
      </c>
      <c r="AJ6" s="402">
        <f>'逆行列(IM)'!AJ6/'逆行列(IM)'!AJ$37</f>
        <v>2.2658185828483971E-5</v>
      </c>
      <c r="AK6" s="402">
        <f>'逆行列(IM)'!AK6/'逆行列(IM)'!AK$38</f>
        <v>9.3570583889345568E-6</v>
      </c>
      <c r="AL6" s="402">
        <f>'逆行列(IM)'!AL6/'逆行列(IM)'!AL$39</f>
        <v>6.4877418691696775E-6</v>
      </c>
      <c r="AM6" s="403">
        <f>'逆行列(IM)'!AM6/'逆行列(IM)'!AM$40</f>
        <v>5.4891313976198543E-5</v>
      </c>
      <c r="AN6" s="402">
        <f>'逆行列(IM)'!AN6/'逆行列(IM)'!AN$41</f>
        <v>1.1140642229221464E-5</v>
      </c>
      <c r="AO6" s="402">
        <f>'逆行列(IM)'!AO6/'逆行列(IM)'!AO$42</f>
        <v>2.0418084009768018E-5</v>
      </c>
      <c r="AP6" s="402">
        <f>'逆行列(IM)'!AP6/'逆行列(IM)'!AP$43</f>
        <v>1.9667780277602709E-5</v>
      </c>
      <c r="AQ6" s="402">
        <f>'逆行列(IM)'!AQ6/'逆行列(IM)'!AQ$44</f>
        <v>1.5511228996662312E-5</v>
      </c>
      <c r="AR6" s="402">
        <f>'逆行列(IM)'!AR6/'逆行列(IM)'!AR$45</f>
        <v>9.5072099437676697E-6</v>
      </c>
      <c r="AS6" s="402">
        <f>'逆行列(IM)'!AS6/'逆行列(IM)'!AS$46</f>
        <v>9.0994258429140544E-6</v>
      </c>
      <c r="AT6" s="402">
        <f>'逆行列(IM)'!AT6/'逆行列(IM)'!AT$47</f>
        <v>2.8871560742170614E-5</v>
      </c>
      <c r="AU6" s="402">
        <f>'逆行列(IM)'!AU6/'逆行列(IM)'!AU$48</f>
        <v>2.6336948869326404E-5</v>
      </c>
      <c r="AV6" s="403">
        <f>'逆行列(IM)'!AV6/'逆行列(IM)'!AV$49</f>
        <v>1.8100037769361833E-5</v>
      </c>
      <c r="AW6" s="442"/>
      <c r="AX6" s="433"/>
      <c r="AZ6" s="443"/>
    </row>
    <row r="7" spans="2:52">
      <c r="B7" s="400" t="s">
        <v>275</v>
      </c>
      <c r="C7" s="548" t="s">
        <v>276</v>
      </c>
      <c r="D7" s="401">
        <f>'逆行列(IM)'!D7/'逆行列(IM)'!D$5</f>
        <v>2.8502979303048962E-2</v>
      </c>
      <c r="E7" s="402">
        <f>'逆行列(IM)'!E7/'逆行列(IM)'!E$6</f>
        <v>3.647011920980279E-5</v>
      </c>
      <c r="F7" s="402">
        <f>'逆行列(IM)'!F7/'逆行列(IM)'!F$7</f>
        <v>1</v>
      </c>
      <c r="G7" s="402">
        <f>'逆行列(IM)'!G7/'逆行列(IM)'!G$8</f>
        <v>3.1954214513915403E-4</v>
      </c>
      <c r="H7" s="402">
        <f>'逆行列(IM)'!H7/'逆行列(IM)'!H$9</f>
        <v>2.0076141335966758E-4</v>
      </c>
      <c r="I7" s="403">
        <f>'逆行列(IM)'!I7/'逆行列(IM)'!I$10</f>
        <v>1.9597986687933814E-3</v>
      </c>
      <c r="J7" s="402">
        <f>'逆行列(IM)'!J7/'逆行列(IM)'!J$11</f>
        <v>1.7540431919863277E-4</v>
      </c>
      <c r="K7" s="402">
        <f>'逆行列(IM)'!K7/'逆行列(IM)'!K$12</f>
        <v>6.0064920299286706E-4</v>
      </c>
      <c r="L7" s="402">
        <f>'逆行列(IM)'!L7/'逆行列(IM)'!L$13</f>
        <v>3.9616212554697755E-5</v>
      </c>
      <c r="M7" s="402">
        <f>'逆行列(IM)'!M7/'逆行列(IM)'!M$14</f>
        <v>1.0624800586668073E-3</v>
      </c>
      <c r="N7" s="402">
        <f>'逆行列(IM)'!N7/'逆行列(IM)'!N$15</f>
        <v>1.0598688249823497E-5</v>
      </c>
      <c r="O7" s="402">
        <f>'逆行列(IM)'!O7/'逆行列(IM)'!O$16</f>
        <v>3.4474086981076905E-5</v>
      </c>
      <c r="P7" s="402">
        <f>'逆行列(IM)'!P7/'逆行列(IM)'!P$17</f>
        <v>2.1705228771536414E-4</v>
      </c>
      <c r="Q7" s="402">
        <f>'逆行列(IM)'!Q7/'逆行列(IM)'!Q$18</f>
        <v>1.7481961116002603E-3</v>
      </c>
      <c r="R7" s="403">
        <f>'逆行列(IM)'!R7/'逆行列(IM)'!R$19</f>
        <v>1.242142923908234E-4</v>
      </c>
      <c r="S7" s="402">
        <f>'逆行列(IM)'!S7/'逆行列(IM)'!S$20</f>
        <v>1.0681195903042081E-5</v>
      </c>
      <c r="T7" s="402">
        <f>'逆行列(IM)'!T7/'逆行列(IM)'!T$21</f>
        <v>1.8779863657291673E-5</v>
      </c>
      <c r="U7" s="402">
        <f>'逆行列(IM)'!U7/'逆行列(IM)'!U$22</f>
        <v>1.964538191812483E-5</v>
      </c>
      <c r="V7" s="402">
        <f>'逆行列(IM)'!V7/'逆行列(IM)'!V$23</f>
        <v>2.1430323783778882E-5</v>
      </c>
      <c r="W7" s="402">
        <f>'逆行列(IM)'!W7/'逆行列(IM)'!W$24</f>
        <v>2.0175077220810918E-5</v>
      </c>
      <c r="X7" s="403">
        <f>'逆行列(IM)'!X7/'逆行列(IM)'!X$25</f>
        <v>2.1804633492633703E-5</v>
      </c>
      <c r="Y7" s="402">
        <f>'逆行列(IM)'!Y7/'逆行列(IM)'!Y$26</f>
        <v>2.0716097191620047E-5</v>
      </c>
      <c r="Z7" s="402">
        <f>'逆行列(IM)'!Z7/'逆行列(IM)'!Z$27</f>
        <v>2.3503111428258434E-5</v>
      </c>
      <c r="AA7" s="402">
        <f>'逆行列(IM)'!AA7/'逆行列(IM)'!AA$28</f>
        <v>2.269362178091633E-5</v>
      </c>
      <c r="AB7" s="402">
        <f>'逆行列(IM)'!AB7/'逆行列(IM)'!AB$29</f>
        <v>1.1434357253152765E-5</v>
      </c>
      <c r="AC7" s="402">
        <f>'逆行列(IM)'!AC7/'逆行列(IM)'!AC$30</f>
        <v>2.7568568569361667E-5</v>
      </c>
      <c r="AD7" s="402">
        <f>'逆行列(IM)'!AD7/'逆行列(IM)'!AD$31</f>
        <v>2.1043202955450367E-5</v>
      </c>
      <c r="AE7" s="402">
        <f>'逆行列(IM)'!AE7/'逆行列(IM)'!AE$32</f>
        <v>7.9243844340154141E-4</v>
      </c>
      <c r="AF7" s="402">
        <f>'逆行列(IM)'!AF7/'逆行列(IM)'!AF$33</f>
        <v>7.3126418095571894E-5</v>
      </c>
      <c r="AG7" s="403">
        <f>'逆行列(IM)'!AG7/'逆行列(IM)'!AG$34</f>
        <v>2.4459246785701562E-5</v>
      </c>
      <c r="AH7" s="402">
        <f>'逆行列(IM)'!AH7/'逆行列(IM)'!AH$35</f>
        <v>3.8527263835004224E-5</v>
      </c>
      <c r="AI7" s="402">
        <f>'逆行列(IM)'!AI7/'逆行列(IM)'!AI$36</f>
        <v>2.2999834377179325E-5</v>
      </c>
      <c r="AJ7" s="402">
        <f>'逆行列(IM)'!AJ7/'逆行列(IM)'!AJ$37</f>
        <v>6.6960337787743817E-5</v>
      </c>
      <c r="AK7" s="402">
        <f>'逆行列(IM)'!AK7/'逆行列(IM)'!AK$38</f>
        <v>4.2077320569333174E-5</v>
      </c>
      <c r="AL7" s="402">
        <f>'逆行列(IM)'!AL7/'逆行列(IM)'!AL$39</f>
        <v>2.3697167924618428E-5</v>
      </c>
      <c r="AM7" s="403">
        <f>'逆行列(IM)'!AM7/'逆行列(IM)'!AM$40</f>
        <v>4.0023725522667551E-5</v>
      </c>
      <c r="AN7" s="402">
        <f>'逆行列(IM)'!AN7/'逆行列(IM)'!AN$41</f>
        <v>3.1028943429145045E-4</v>
      </c>
      <c r="AO7" s="402">
        <f>'逆行列(IM)'!AO7/'逆行列(IM)'!AO$42</f>
        <v>1.6549254442301762E-4</v>
      </c>
      <c r="AP7" s="402">
        <f>'逆行列(IM)'!AP7/'逆行列(IM)'!AP$43</f>
        <v>1.3863037383762807E-3</v>
      </c>
      <c r="AQ7" s="402">
        <f>'逆行列(IM)'!AQ7/'逆行列(IM)'!AQ$44</f>
        <v>1.7412820128444701E-3</v>
      </c>
      <c r="AR7" s="402">
        <f>'逆行列(IM)'!AR7/'逆行列(IM)'!AR$45</f>
        <v>4.0770882449153522E-4</v>
      </c>
      <c r="AS7" s="402">
        <f>'逆行列(IM)'!AS7/'逆行列(IM)'!AS$46</f>
        <v>7.5328176217476667E-5</v>
      </c>
      <c r="AT7" s="402">
        <f>'逆行列(IM)'!AT7/'逆行列(IM)'!AT$47</f>
        <v>1.7333469837989526E-2</v>
      </c>
      <c r="AU7" s="402">
        <f>'逆行列(IM)'!AU7/'逆行列(IM)'!AU$48</f>
        <v>1.4165985461355769E-4</v>
      </c>
      <c r="AV7" s="403">
        <f>'逆行列(IM)'!AV7/'逆行列(IM)'!AV$49</f>
        <v>9.3764881021761763E-4</v>
      </c>
      <c r="AW7" s="442"/>
      <c r="AX7" s="433"/>
      <c r="AZ7" s="443"/>
    </row>
    <row r="8" spans="2:52">
      <c r="B8" s="400" t="s">
        <v>277</v>
      </c>
      <c r="C8" s="549" t="s">
        <v>278</v>
      </c>
      <c r="D8" s="401">
        <f>'逆行列(IM)'!D8/'逆行列(IM)'!D$5</f>
        <v>5.3165704708490471E-4</v>
      </c>
      <c r="E8" s="402">
        <f>'逆行列(IM)'!E8/'逆行列(IM)'!E$6</f>
        <v>1.6837367014639219E-4</v>
      </c>
      <c r="F8" s="402">
        <f>'逆行列(IM)'!F8/'逆行列(IM)'!F$7</f>
        <v>9.432195493440509E-5</v>
      </c>
      <c r="G8" s="402">
        <f>'逆行列(IM)'!G8/'逆行列(IM)'!G$8</f>
        <v>1</v>
      </c>
      <c r="H8" s="402">
        <f>'逆行列(IM)'!H8/'逆行列(IM)'!H$9</f>
        <v>6.7936608619326933E-2</v>
      </c>
      <c r="I8" s="403">
        <f>'逆行列(IM)'!I8/'逆行列(IM)'!I$10</f>
        <v>4.6120367731134756E-4</v>
      </c>
      <c r="J8" s="402">
        <f>'逆行列(IM)'!J8/'逆行列(IM)'!J$11</f>
        <v>1.3023952714057937E-3</v>
      </c>
      <c r="K8" s="402">
        <f>'逆行列(IM)'!K8/'逆行列(IM)'!K$12</f>
        <v>2.2063750790841954E-4</v>
      </c>
      <c r="L8" s="402">
        <f>'逆行列(IM)'!L8/'逆行列(IM)'!L$13</f>
        <v>1.227851255374176E-4</v>
      </c>
      <c r="M8" s="402">
        <f>'逆行列(IM)'!M8/'逆行列(IM)'!M$14</f>
        <v>3.928347330293539E-4</v>
      </c>
      <c r="N8" s="402">
        <f>'逆行列(IM)'!N8/'逆行列(IM)'!N$15</f>
        <v>2.5618562772512691E-5</v>
      </c>
      <c r="O8" s="402">
        <f>'逆行列(IM)'!O8/'逆行列(IM)'!O$16</f>
        <v>1.261426306890427E-4</v>
      </c>
      <c r="P8" s="402">
        <f>'逆行列(IM)'!P8/'逆行列(IM)'!P$17</f>
        <v>2.3461687868326394E-3</v>
      </c>
      <c r="Q8" s="402">
        <f>'逆行列(IM)'!Q8/'逆行列(IM)'!Q$18</f>
        <v>1.2056527677288841E-2</v>
      </c>
      <c r="R8" s="403">
        <f>'逆行列(IM)'!R8/'逆行列(IM)'!R$19</f>
        <v>7.2404894283857049E-4</v>
      </c>
      <c r="S8" s="402">
        <f>'逆行列(IM)'!S8/'逆行列(IM)'!S$20</f>
        <v>2.0482216486841872E-5</v>
      </c>
      <c r="T8" s="402">
        <f>'逆行列(IM)'!T8/'逆行列(IM)'!T$21</f>
        <v>1.1961845374468032E-4</v>
      </c>
      <c r="U8" s="402">
        <f>'逆行列(IM)'!U8/'逆行列(IM)'!U$22</f>
        <v>1.0208917049033015E-4</v>
      </c>
      <c r="V8" s="402">
        <f>'逆行列(IM)'!V8/'逆行列(IM)'!V$23</f>
        <v>5.9609073015400595E-5</v>
      </c>
      <c r="W8" s="402">
        <f>'逆行列(IM)'!W8/'逆行列(IM)'!W$24</f>
        <v>2.2086407976900627E-4</v>
      </c>
      <c r="X8" s="403">
        <f>'逆行列(IM)'!X8/'逆行列(IM)'!X$25</f>
        <v>1.674457097913958E-4</v>
      </c>
      <c r="Y8" s="402">
        <f>'逆行列(IM)'!Y8/'逆行列(IM)'!Y$26</f>
        <v>5.3891556714103883E-4</v>
      </c>
      <c r="Z8" s="402">
        <f>'逆行列(IM)'!Z8/'逆行列(IM)'!Z$27</f>
        <v>7.5597048875582429E-5</v>
      </c>
      <c r="AA8" s="402">
        <f>'逆行列(IM)'!AA8/'逆行列(IM)'!AA$28</f>
        <v>1.1942107027080294E-4</v>
      </c>
      <c r="AB8" s="402">
        <f>'逆行列(IM)'!AB8/'逆行列(IM)'!AB$29</f>
        <v>2.4637303812998103E-4</v>
      </c>
      <c r="AC8" s="402">
        <f>'逆行列(IM)'!AC8/'逆行列(IM)'!AC$30</f>
        <v>1.0670686372440397E-3</v>
      </c>
      <c r="AD8" s="402">
        <f>'逆行列(IM)'!AD8/'逆行列(IM)'!AD$31</f>
        <v>2.5464489505238865E-4</v>
      </c>
      <c r="AE8" s="402">
        <f>'逆行列(IM)'!AE8/'逆行列(IM)'!AE$32</f>
        <v>1.1874851524926004E-3</v>
      </c>
      <c r="AF8" s="402">
        <f>'逆行列(IM)'!AF8/'逆行列(IM)'!AF$33</f>
        <v>4.0786617930784049E-4</v>
      </c>
      <c r="AG8" s="403">
        <f>'逆行列(IM)'!AG8/'逆行列(IM)'!AG$34</f>
        <v>4.0722010753902469E-5</v>
      </c>
      <c r="AH8" s="402">
        <f>'逆行列(IM)'!AH8/'逆行列(IM)'!AH$35</f>
        <v>9.4240942806013238E-5</v>
      </c>
      <c r="AI8" s="402">
        <f>'逆行列(IM)'!AI8/'逆行列(IM)'!AI$36</f>
        <v>1.104892693226105E-4</v>
      </c>
      <c r="AJ8" s="402">
        <f>'逆行列(IM)'!AJ8/'逆行列(IM)'!AJ$37</f>
        <v>1.8789971268831835E-4</v>
      </c>
      <c r="AK8" s="402">
        <f>'逆行列(IM)'!AK8/'逆行列(IM)'!AK$38</f>
        <v>7.9476111944199078E-5</v>
      </c>
      <c r="AL8" s="402">
        <f>'逆行列(IM)'!AL8/'逆行列(IM)'!AL$39</f>
        <v>2.0641648351024724E-5</v>
      </c>
      <c r="AM8" s="403">
        <f>'逆行列(IM)'!AM8/'逆行列(IM)'!AM$40</f>
        <v>2.9368565211667323E-4</v>
      </c>
      <c r="AN8" s="402">
        <f>'逆行列(IM)'!AN8/'逆行列(IM)'!AN$41</f>
        <v>1.1333379462644942E-4</v>
      </c>
      <c r="AO8" s="402">
        <f>'逆行列(IM)'!AO8/'逆行列(IM)'!AO$42</f>
        <v>1.2648592694859353E-4</v>
      </c>
      <c r="AP8" s="402">
        <f>'逆行列(IM)'!AP8/'逆行列(IM)'!AP$43</f>
        <v>7.1633320240734128E-5</v>
      </c>
      <c r="AQ8" s="402">
        <f>'逆行列(IM)'!AQ8/'逆行列(IM)'!AQ$44</f>
        <v>1.195064118451339E-4</v>
      </c>
      <c r="AR8" s="402">
        <f>'逆行列(IM)'!AR8/'逆行列(IM)'!AR$45</f>
        <v>3.0792295210807567E-4</v>
      </c>
      <c r="AS8" s="402">
        <f>'逆行列(IM)'!AS8/'逆行列(IM)'!AS$46</f>
        <v>1.3498313781402899E-4</v>
      </c>
      <c r="AT8" s="402">
        <f>'逆行列(IM)'!AT8/'逆行列(IM)'!AT$47</f>
        <v>3.3493082163666218E-4</v>
      </c>
      <c r="AU8" s="402">
        <f>'逆行列(IM)'!AU8/'逆行列(IM)'!AU$48</f>
        <v>4.9560315469017509E-3</v>
      </c>
      <c r="AV8" s="403">
        <f>'逆行列(IM)'!AV8/'逆行列(IM)'!AV$49</f>
        <v>7.1879877828163614E-5</v>
      </c>
      <c r="AW8" s="442"/>
      <c r="AX8" s="433"/>
      <c r="AZ8" s="443"/>
    </row>
    <row r="9" spans="2:52">
      <c r="B9" s="405" t="s">
        <v>279</v>
      </c>
      <c r="C9" s="550" t="s">
        <v>280</v>
      </c>
      <c r="D9" s="406">
        <f>'逆行列(IM)'!D9/'逆行列(IM)'!D$5</f>
        <v>5.9642175672131785E-4</v>
      </c>
      <c r="E9" s="407">
        <f>'逆行列(IM)'!E9/'逆行列(IM)'!E$6</f>
        <v>8.6903165197712976E-4</v>
      </c>
      <c r="F9" s="407">
        <f>'逆行列(IM)'!F9/'逆行列(IM)'!F$7</f>
        <v>3.2468347225772179E-4</v>
      </c>
      <c r="G9" s="407">
        <f>'逆行列(IM)'!G9/'逆行列(IM)'!G$8</f>
        <v>5.8345683555638796E-4</v>
      </c>
      <c r="H9" s="407">
        <f>'逆行列(IM)'!H9/'逆行列(IM)'!H$9</f>
        <v>1</v>
      </c>
      <c r="I9" s="408">
        <f>'逆行列(IM)'!I9/'逆行列(IM)'!I$10</f>
        <v>4.3325526456777135E-4</v>
      </c>
      <c r="J9" s="407">
        <f>'逆行列(IM)'!J9/'逆行列(IM)'!J$11</f>
        <v>4.777871314315027E-4</v>
      </c>
      <c r="K9" s="407">
        <f>'逆行列(IM)'!K9/'逆行列(IM)'!K$12</f>
        <v>3.9135187665267646E-4</v>
      </c>
      <c r="L9" s="407">
        <f>'逆行列(IM)'!L9/'逆行列(IM)'!L$13</f>
        <v>2.1567091101523764E-4</v>
      </c>
      <c r="M9" s="407">
        <f>'逆行列(IM)'!M9/'逆行列(IM)'!M$14</f>
        <v>2.5329535883281877E-4</v>
      </c>
      <c r="N9" s="407">
        <f>'逆行列(IM)'!N9/'逆行列(IM)'!N$15</f>
        <v>8.0831479402014938E-5</v>
      </c>
      <c r="O9" s="407">
        <f>'逆行列(IM)'!O9/'逆行列(IM)'!O$16</f>
        <v>2.491814678778832E-4</v>
      </c>
      <c r="P9" s="407">
        <f>'逆行列(IM)'!P9/'逆行列(IM)'!P$17</f>
        <v>4.7615706350504286E-4</v>
      </c>
      <c r="Q9" s="407">
        <f>'逆行列(IM)'!Q9/'逆行列(IM)'!Q$18</f>
        <v>3.8858212560529618E-4</v>
      </c>
      <c r="R9" s="408">
        <f>'逆行列(IM)'!R9/'逆行列(IM)'!R$19</f>
        <v>3.3825877660808662E-4</v>
      </c>
      <c r="S9" s="407">
        <f>'逆行列(IM)'!S9/'逆行列(IM)'!S$20</f>
        <v>7.9045519521737695E-5</v>
      </c>
      <c r="T9" s="407">
        <f>'逆行列(IM)'!T9/'逆行列(IM)'!T$21</f>
        <v>2.7180024107205993E-4</v>
      </c>
      <c r="U9" s="407">
        <f>'逆行列(IM)'!U9/'逆行列(IM)'!U$22</f>
        <v>2.478702287657362E-4</v>
      </c>
      <c r="V9" s="407">
        <f>'逆行列(IM)'!V9/'逆行列(IM)'!V$23</f>
        <v>2.5352109184948401E-4</v>
      </c>
      <c r="W9" s="407">
        <f>'逆行列(IM)'!W9/'逆行列(IM)'!W$24</f>
        <v>2.0197047208206178E-4</v>
      </c>
      <c r="X9" s="408">
        <f>'逆行列(IM)'!X9/'逆行列(IM)'!X$25</f>
        <v>3.9426829521229642E-4</v>
      </c>
      <c r="Y9" s="407">
        <f>'逆行列(IM)'!Y9/'逆行列(IM)'!Y$26</f>
        <v>4.6061904040131256E-4</v>
      </c>
      <c r="Z9" s="407">
        <f>'逆行列(IM)'!Z9/'逆行列(IM)'!Z$27</f>
        <v>4.0165903247700959E-4</v>
      </c>
      <c r="AA9" s="407">
        <f>'逆行列(IM)'!AA9/'逆行列(IM)'!AA$28</f>
        <v>3.4466475495029667E-4</v>
      </c>
      <c r="AB9" s="407">
        <f>'逆行列(IM)'!AB9/'逆行列(IM)'!AB$29</f>
        <v>2.9249862674593838E-4</v>
      </c>
      <c r="AC9" s="407">
        <f>'逆行列(IM)'!AC9/'逆行列(IM)'!AC$30</f>
        <v>3.1093490846770668E-4</v>
      </c>
      <c r="AD9" s="407">
        <f>'逆行列(IM)'!AD9/'逆行列(IM)'!AD$31</f>
        <v>1.6315247586026226E-4</v>
      </c>
      <c r="AE9" s="407">
        <f>'逆行列(IM)'!AE9/'逆行列(IM)'!AE$32</f>
        <v>8.9722686331527397E-4</v>
      </c>
      <c r="AF9" s="407">
        <f>'逆行列(IM)'!AF9/'逆行列(IM)'!AF$33</f>
        <v>6.4059043400975285E-4</v>
      </c>
      <c r="AG9" s="408">
        <f>'逆行列(IM)'!AG9/'逆行列(IM)'!AG$34</f>
        <v>1.2263734000707974E-4</v>
      </c>
      <c r="AH9" s="407">
        <f>'逆行列(IM)'!AH9/'逆行列(IM)'!AH$35</f>
        <v>2.7539242424944927E-4</v>
      </c>
      <c r="AI9" s="407">
        <f>'逆行列(IM)'!AI9/'逆行列(IM)'!AI$36</f>
        <v>5.4356916327511265E-4</v>
      </c>
      <c r="AJ9" s="407">
        <f>'逆行列(IM)'!AJ9/'逆行列(IM)'!AJ$37</f>
        <v>8.3960316032217477E-4</v>
      </c>
      <c r="AK9" s="407">
        <f>'逆行列(IM)'!AK9/'逆行列(IM)'!AK$38</f>
        <v>4.0157995908522899E-4</v>
      </c>
      <c r="AL9" s="407">
        <f>'逆行列(IM)'!AL9/'逆行列(IM)'!AL$39</f>
        <v>6.7540571051362048E-5</v>
      </c>
      <c r="AM9" s="408">
        <f>'逆行列(IM)'!AM9/'逆行列(IM)'!AM$40</f>
        <v>3.8572627027478706E-4</v>
      </c>
      <c r="AN9" s="407">
        <f>'逆行列(IM)'!AN9/'逆行列(IM)'!AN$41</f>
        <v>2.3739441555467114E-4</v>
      </c>
      <c r="AO9" s="407">
        <f>'逆行列(IM)'!AO9/'逆行列(IM)'!AO$42</f>
        <v>8.0923629969274866E-4</v>
      </c>
      <c r="AP9" s="407">
        <f>'逆行列(IM)'!AP9/'逆行列(IM)'!AP$43</f>
        <v>2.027592519574581E-4</v>
      </c>
      <c r="AQ9" s="407">
        <f>'逆行列(IM)'!AQ9/'逆行列(IM)'!AQ$44</f>
        <v>6.6909197711748742E-4</v>
      </c>
      <c r="AR9" s="407">
        <f>'逆行列(IM)'!AR9/'逆行列(IM)'!AR$45</f>
        <v>3.3142648631689078E-3</v>
      </c>
      <c r="AS9" s="407">
        <f>'逆行列(IM)'!AS9/'逆行列(IM)'!AS$46</f>
        <v>3.9487794210853525E-4</v>
      </c>
      <c r="AT9" s="407">
        <f>'逆行列(IM)'!AT9/'逆行列(IM)'!AT$47</f>
        <v>7.1487050400530943E-4</v>
      </c>
      <c r="AU9" s="407">
        <f>'逆行列(IM)'!AU9/'逆行列(IM)'!AU$48</f>
        <v>1.3200923143135048E-3</v>
      </c>
      <c r="AV9" s="408">
        <f>'逆行列(IM)'!AV9/'逆行列(IM)'!AV$49</f>
        <v>1.921213057582345E-4</v>
      </c>
      <c r="AW9" s="442"/>
      <c r="AX9" s="433"/>
      <c r="AZ9" s="443"/>
    </row>
    <row r="10" spans="2:52">
      <c r="B10" s="410" t="s">
        <v>281</v>
      </c>
      <c r="C10" s="551" t="s">
        <v>282</v>
      </c>
      <c r="D10" s="411">
        <f>'逆行列(IM)'!D10/'逆行列(IM)'!D$5</f>
        <v>2.3764563929141048E-3</v>
      </c>
      <c r="E10" s="412">
        <f>'逆行列(IM)'!E10/'逆行列(IM)'!E$6</f>
        <v>6.9588978002740279E-4</v>
      </c>
      <c r="F10" s="412">
        <f>'逆行列(IM)'!F10/'逆行列(IM)'!F$7</f>
        <v>7.7680921502805856E-4</v>
      </c>
      <c r="G10" s="412">
        <f>'逆行列(IM)'!G10/'逆行列(IM)'!G$8</f>
        <v>3.9746017182444072E-4</v>
      </c>
      <c r="H10" s="412">
        <f>'逆行列(IM)'!H10/'逆行列(IM)'!H$9</f>
        <v>4.6928288671053118E-4</v>
      </c>
      <c r="I10" s="413">
        <f>'逆行列(IM)'!I10/'逆行列(IM)'!I$10</f>
        <v>1</v>
      </c>
      <c r="J10" s="412">
        <f>'逆行列(IM)'!J10/'逆行列(IM)'!J$11</f>
        <v>7.7036712891471501E-2</v>
      </c>
      <c r="K10" s="412">
        <f>'逆行列(IM)'!K10/'逆行列(IM)'!K$12</f>
        <v>3.3831016897585338E-2</v>
      </c>
      <c r="L10" s="412">
        <f>'逆行列(IM)'!L10/'逆行列(IM)'!L$13</f>
        <v>1.393569496057478E-3</v>
      </c>
      <c r="M10" s="412">
        <f>'逆行列(IM)'!M10/'逆行列(IM)'!M$14</f>
        <v>4.1188108846204824E-4</v>
      </c>
      <c r="N10" s="412">
        <f>'逆行列(IM)'!N10/'逆行列(IM)'!N$15</f>
        <v>1.5849071472240296E-4</v>
      </c>
      <c r="O10" s="412">
        <f>'逆行列(IM)'!O10/'逆行列(IM)'!O$16</f>
        <v>4.2651228515948439E-4</v>
      </c>
      <c r="P10" s="412">
        <f>'逆行列(IM)'!P10/'逆行列(IM)'!P$17</f>
        <v>3.3182170367943389E-4</v>
      </c>
      <c r="Q10" s="412">
        <f>'逆行列(IM)'!Q10/'逆行列(IM)'!Q$18</f>
        <v>9.8404869240237237E-4</v>
      </c>
      <c r="R10" s="413">
        <f>'逆行列(IM)'!R10/'逆行列(IM)'!R$19</f>
        <v>6.7999954428514043E-4</v>
      </c>
      <c r="S10" s="412">
        <f>'逆行列(IM)'!S10/'逆行列(IM)'!S$20</f>
        <v>1.7906543200666705E-4</v>
      </c>
      <c r="T10" s="412">
        <f>'逆行列(IM)'!T10/'逆行列(IM)'!T$21</f>
        <v>5.7851769610037631E-4</v>
      </c>
      <c r="U10" s="412">
        <f>'逆行列(IM)'!U10/'逆行列(IM)'!U$22</f>
        <v>5.7321313875838731E-4</v>
      </c>
      <c r="V10" s="412">
        <f>'逆行列(IM)'!V10/'逆行列(IM)'!V$23</f>
        <v>1.9806569496070897E-4</v>
      </c>
      <c r="W10" s="412">
        <f>'逆行列(IM)'!W10/'逆行列(IM)'!W$24</f>
        <v>2.0474051244253252E-4</v>
      </c>
      <c r="X10" s="413">
        <f>'逆行列(IM)'!X10/'逆行列(IM)'!X$25</f>
        <v>6.2601463252360255E-4</v>
      </c>
      <c r="Y10" s="412">
        <f>'逆行列(IM)'!Y10/'逆行列(IM)'!Y$26</f>
        <v>2.4062749648757163E-4</v>
      </c>
      <c r="Z10" s="412">
        <f>'逆行列(IM)'!Z10/'逆行列(IM)'!Z$27</f>
        <v>4.5396686216665977E-4</v>
      </c>
      <c r="AA10" s="412">
        <f>'逆行列(IM)'!AA10/'逆行列(IM)'!AA$28</f>
        <v>2.2501192122281998E-4</v>
      </c>
      <c r="AB10" s="412">
        <f>'逆行列(IM)'!AB10/'逆行列(IM)'!AB$29</f>
        <v>1.5595510165345247E-4</v>
      </c>
      <c r="AC10" s="412">
        <f>'逆行列(IM)'!AC10/'逆行列(IM)'!AC$30</f>
        <v>2.2538239220832035E-3</v>
      </c>
      <c r="AD10" s="412">
        <f>'逆行列(IM)'!AD10/'逆行列(IM)'!AD$31</f>
        <v>6.4447846060446102E-4</v>
      </c>
      <c r="AE10" s="412">
        <f>'逆行列(IM)'!AE10/'逆行列(IM)'!AE$32</f>
        <v>1.393159864789535E-2</v>
      </c>
      <c r="AF10" s="412">
        <f>'逆行列(IM)'!AF10/'逆行列(IM)'!AF$33</f>
        <v>1.3789188584993875E-2</v>
      </c>
      <c r="AG10" s="413">
        <f>'逆行列(IM)'!AG10/'逆行列(IM)'!AG$34</f>
        <v>2.0446899472260568E-3</v>
      </c>
      <c r="AH10" s="412">
        <f>'逆行列(IM)'!AH10/'逆行列(IM)'!AH$35</f>
        <v>8.4640728839639181E-4</v>
      </c>
      <c r="AI10" s="412">
        <f>'逆行列(IM)'!AI10/'逆行列(IM)'!AI$36</f>
        <v>3.1942849297891693E-4</v>
      </c>
      <c r="AJ10" s="412">
        <f>'逆行列(IM)'!AJ10/'逆行列(IM)'!AJ$37</f>
        <v>6.4582435280196443E-4</v>
      </c>
      <c r="AK10" s="412">
        <f>'逆行列(IM)'!AK10/'逆行列(IM)'!AK$38</f>
        <v>3.3024294361368926E-4</v>
      </c>
      <c r="AL10" s="412">
        <f>'逆行列(IM)'!AL10/'逆行列(IM)'!AL$39</f>
        <v>2.4938824258815564E-4</v>
      </c>
      <c r="AM10" s="413">
        <f>'逆行列(IM)'!AM10/'逆行列(IM)'!AM$40</f>
        <v>8.7170095277087033E-4</v>
      </c>
      <c r="AN10" s="412">
        <f>'逆行列(IM)'!AN10/'逆行列(IM)'!AN$41</f>
        <v>3.7393071962020573E-4</v>
      </c>
      <c r="AO10" s="412">
        <f>'逆行列(IM)'!AO10/'逆行列(IM)'!AO$42</f>
        <v>2.6408332420783346E-4</v>
      </c>
      <c r="AP10" s="412">
        <f>'逆行列(IM)'!AP10/'逆行列(IM)'!AP$43</f>
        <v>4.5754491534315435E-4</v>
      </c>
      <c r="AQ10" s="412">
        <f>'逆行列(IM)'!AQ10/'逆行列(IM)'!AQ$44</f>
        <v>2.5234861062734958E-4</v>
      </c>
      <c r="AR10" s="412">
        <f>'逆行列(IM)'!AR10/'逆行列(IM)'!AR$45</f>
        <v>5.5171334354674596E-4</v>
      </c>
      <c r="AS10" s="412">
        <f>'逆行列(IM)'!AS10/'逆行列(IM)'!AS$46</f>
        <v>2.7783969126488208E-4</v>
      </c>
      <c r="AT10" s="412">
        <f>'逆行列(IM)'!AT10/'逆行列(IM)'!AT$47</f>
        <v>5.745343324652125E-4</v>
      </c>
      <c r="AU10" s="412">
        <f>'逆行列(IM)'!AU10/'逆行列(IM)'!AU$48</f>
        <v>5.8080411499965082E-3</v>
      </c>
      <c r="AV10" s="413">
        <f>'逆行列(IM)'!AV10/'逆行列(IM)'!AV$49</f>
        <v>3.4944540671765807E-4</v>
      </c>
      <c r="AW10" s="442"/>
      <c r="AX10" s="433"/>
      <c r="AZ10" s="443"/>
    </row>
    <row r="11" spans="2:52">
      <c r="B11" s="400" t="s">
        <v>283</v>
      </c>
      <c r="C11" s="547" t="s">
        <v>284</v>
      </c>
      <c r="D11" s="401">
        <f>'逆行列(IM)'!D11/'逆行列(IM)'!D$5</f>
        <v>1.0944629086912007E-4</v>
      </c>
      <c r="E11" s="402">
        <f>'逆行列(IM)'!E11/'逆行列(IM)'!E$6</f>
        <v>2.5856772953618962E-4</v>
      </c>
      <c r="F11" s="402">
        <f>'逆行列(IM)'!F11/'逆行列(IM)'!F$7</f>
        <v>2.0408396948438557E-4</v>
      </c>
      <c r="G11" s="402">
        <f>'逆行列(IM)'!G11/'逆行列(IM)'!G$8</f>
        <v>4.9529138271577349E-4</v>
      </c>
      <c r="H11" s="402">
        <f>'逆行列(IM)'!H11/'逆行列(IM)'!H$9</f>
        <v>4.7011718761865568E-4</v>
      </c>
      <c r="I11" s="403">
        <f>'逆行列(IM)'!I11/'逆行列(IM)'!I$10</f>
        <v>3.1768272271519478E-4</v>
      </c>
      <c r="J11" s="402">
        <f>'逆行列(IM)'!J11/'逆行列(IM)'!J$11</f>
        <v>1</v>
      </c>
      <c r="K11" s="402">
        <f>'逆行列(IM)'!K11/'逆行列(IM)'!K$12</f>
        <v>5.1056423129182242E-4</v>
      </c>
      <c r="L11" s="402">
        <f>'逆行列(IM)'!L11/'逆行列(IM)'!L$13</f>
        <v>2.6055516258368272E-4</v>
      </c>
      <c r="M11" s="402">
        <f>'逆行列(IM)'!M11/'逆行列(IM)'!M$14</f>
        <v>3.0585670549595546E-4</v>
      </c>
      <c r="N11" s="402">
        <f>'逆行列(IM)'!N11/'逆行列(IM)'!N$15</f>
        <v>1.0567570788511952E-4</v>
      </c>
      <c r="O11" s="402">
        <f>'逆行列(IM)'!O11/'逆行列(IM)'!O$16</f>
        <v>2.8206276986547966E-4</v>
      </c>
      <c r="P11" s="402">
        <f>'逆行列(IM)'!P11/'逆行列(IM)'!P$17</f>
        <v>4.3156002839143514E-4</v>
      </c>
      <c r="Q11" s="402">
        <f>'逆行列(IM)'!Q11/'逆行列(IM)'!Q$18</f>
        <v>4.6222404004850619E-4</v>
      </c>
      <c r="R11" s="403">
        <f>'逆行列(IM)'!R11/'逆行列(IM)'!R$19</f>
        <v>2.9555884184900567E-4</v>
      </c>
      <c r="S11" s="402">
        <f>'逆行列(IM)'!S11/'逆行列(IM)'!S$20</f>
        <v>7.9805262145144079E-5</v>
      </c>
      <c r="T11" s="402">
        <f>'逆行列(IM)'!T11/'逆行列(IM)'!T$21</f>
        <v>3.934689111587169E-4</v>
      </c>
      <c r="U11" s="402">
        <f>'逆行列(IM)'!U11/'逆行列(IM)'!U$22</f>
        <v>1.596660344487276E-4</v>
      </c>
      <c r="V11" s="402">
        <f>'逆行列(IM)'!V11/'逆行列(IM)'!V$23</f>
        <v>1.8878614738008449E-4</v>
      </c>
      <c r="W11" s="402">
        <f>'逆行列(IM)'!W11/'逆行列(IM)'!W$24</f>
        <v>1.9107802950027859E-4</v>
      </c>
      <c r="X11" s="403">
        <f>'逆行列(IM)'!X11/'逆行列(IM)'!X$25</f>
        <v>2.751510688258406E-4</v>
      </c>
      <c r="Y11" s="402">
        <f>'逆行列(IM)'!Y11/'逆行列(IM)'!Y$26</f>
        <v>3.5555249597732868E-4</v>
      </c>
      <c r="Z11" s="402">
        <f>'逆行列(IM)'!Z11/'逆行列(IM)'!Z$27</f>
        <v>2.9359785022341472E-4</v>
      </c>
      <c r="AA11" s="402">
        <f>'逆行列(IM)'!AA11/'逆行列(IM)'!AA$28</f>
        <v>5.2724146714894313E-4</v>
      </c>
      <c r="AB11" s="402">
        <f>'逆行列(IM)'!AB11/'逆行列(IM)'!AB$29</f>
        <v>1.8880606674768821E-4</v>
      </c>
      <c r="AC11" s="402">
        <f>'逆行列(IM)'!AC11/'逆行列(IM)'!AC$30</f>
        <v>1.8710133022533562E-3</v>
      </c>
      <c r="AD11" s="402">
        <f>'逆行列(IM)'!AD11/'逆行列(IM)'!AD$31</f>
        <v>3.671593180449653E-4</v>
      </c>
      <c r="AE11" s="402">
        <f>'逆行列(IM)'!AE11/'逆行列(IM)'!AE$32</f>
        <v>8.3552763582336832E-4</v>
      </c>
      <c r="AF11" s="402">
        <f>'逆行列(IM)'!AF11/'逆行列(IM)'!AF$33</f>
        <v>2.347214227084849E-3</v>
      </c>
      <c r="AG11" s="403">
        <f>'逆行列(IM)'!AG11/'逆行列(IM)'!AG$34</f>
        <v>3.2750761961003097E-4</v>
      </c>
      <c r="AH11" s="402">
        <f>'逆行列(IM)'!AH11/'逆行列(IM)'!AH$35</f>
        <v>1.0139637595493207E-3</v>
      </c>
      <c r="AI11" s="402">
        <f>'逆行列(IM)'!AI11/'逆行列(IM)'!AI$36</f>
        <v>8.6295923120950646E-4</v>
      </c>
      <c r="AJ11" s="402">
        <f>'逆行列(IM)'!AJ11/'逆行列(IM)'!AJ$37</f>
        <v>3.9047369429792868E-4</v>
      </c>
      <c r="AK11" s="402">
        <f>'逆行列(IM)'!AK11/'逆行列(IM)'!AK$38</f>
        <v>8.6331279350043862E-4</v>
      </c>
      <c r="AL11" s="402">
        <f>'逆行列(IM)'!AL11/'逆行列(IM)'!AL$39</f>
        <v>2.6279251820241872E-4</v>
      </c>
      <c r="AM11" s="403">
        <f>'逆行列(IM)'!AM11/'逆行列(IM)'!AM$40</f>
        <v>3.7499187768325857E-4</v>
      </c>
      <c r="AN11" s="402">
        <f>'逆行列(IM)'!AN11/'逆行列(IM)'!AN$41</f>
        <v>7.9583934967683817E-4</v>
      </c>
      <c r="AO11" s="402">
        <f>'逆行列(IM)'!AO11/'逆行列(IM)'!AO$42</f>
        <v>3.4055313831977252E-4</v>
      </c>
      <c r="AP11" s="402">
        <f>'逆行列(IM)'!AP11/'逆行列(IM)'!AP$43</f>
        <v>1.0690594538995232E-3</v>
      </c>
      <c r="AQ11" s="402">
        <f>'逆行列(IM)'!AQ11/'逆行列(IM)'!AQ$44</f>
        <v>8.6180196979610739E-4</v>
      </c>
      <c r="AR11" s="402">
        <f>'逆行列(IM)'!AR11/'逆行列(IM)'!AR$45</f>
        <v>3.6658683047880634E-3</v>
      </c>
      <c r="AS11" s="402">
        <f>'逆行列(IM)'!AS11/'逆行列(IM)'!AS$46</f>
        <v>4.9261869551134969E-4</v>
      </c>
      <c r="AT11" s="402">
        <f>'逆行列(IM)'!AT11/'逆行列(IM)'!AT$47</f>
        <v>7.0563800447583536E-4</v>
      </c>
      <c r="AU11" s="402">
        <f>'逆行列(IM)'!AU11/'逆行列(IM)'!AU$48</f>
        <v>2.152886279041811E-4</v>
      </c>
      <c r="AV11" s="403">
        <f>'逆行列(IM)'!AV11/'逆行列(IM)'!AV$49</f>
        <v>2.1095897138514918E-4</v>
      </c>
      <c r="AW11" s="442"/>
      <c r="AX11" s="433"/>
      <c r="AZ11" s="443"/>
    </row>
    <row r="12" spans="2:52">
      <c r="B12" s="400" t="s">
        <v>285</v>
      </c>
      <c r="C12" s="547" t="s">
        <v>286</v>
      </c>
      <c r="D12" s="401">
        <f>'逆行列(IM)'!D12/'逆行列(IM)'!D$5</f>
        <v>7.8141230425668173E-3</v>
      </c>
      <c r="E12" s="402">
        <f>'逆行列(IM)'!E12/'逆行列(IM)'!E$6</f>
        <v>1.0596549306641533E-3</v>
      </c>
      <c r="F12" s="402">
        <f>'逆行列(IM)'!F12/'逆行列(IM)'!F$7</f>
        <v>6.3587480317847268E-3</v>
      </c>
      <c r="G12" s="402">
        <f>'逆行列(IM)'!G12/'逆行列(IM)'!G$8</f>
        <v>2.1503145023531976E-3</v>
      </c>
      <c r="H12" s="402">
        <f>'逆行列(IM)'!H12/'逆行列(IM)'!H$9</f>
        <v>1.9741724557943148E-3</v>
      </c>
      <c r="I12" s="403">
        <f>'逆行列(IM)'!I12/'逆行列(IM)'!I$10</f>
        <v>2.8995281572682208E-3</v>
      </c>
      <c r="J12" s="402">
        <f>'逆行列(IM)'!J12/'逆行列(IM)'!J$11</f>
        <v>4.4429952370613384E-3</v>
      </c>
      <c r="K12" s="402">
        <f>'逆行列(IM)'!K12/'逆行列(IM)'!K$12</f>
        <v>1</v>
      </c>
      <c r="L12" s="402">
        <f>'逆行列(IM)'!L12/'逆行列(IM)'!L$13</f>
        <v>3.6073533986066712E-2</v>
      </c>
      <c r="M12" s="402">
        <f>'逆行列(IM)'!M12/'逆行列(IM)'!M$14</f>
        <v>4.2130206178617379E-3</v>
      </c>
      <c r="N12" s="402">
        <f>'逆行列(IM)'!N12/'逆行列(IM)'!N$15</f>
        <v>1.8384063896116995E-4</v>
      </c>
      <c r="O12" s="402">
        <f>'逆行列(IM)'!O12/'逆行列(IM)'!O$16</f>
        <v>1.7662466871515448E-3</v>
      </c>
      <c r="P12" s="402">
        <f>'逆行列(IM)'!P12/'逆行列(IM)'!P$17</f>
        <v>2.6529320724017189E-3</v>
      </c>
      <c r="Q12" s="402">
        <f>'逆行列(IM)'!Q12/'逆行列(IM)'!Q$18</f>
        <v>3.3524786054194683E-3</v>
      </c>
      <c r="R12" s="403">
        <f>'逆行列(IM)'!R12/'逆行列(IM)'!R$19</f>
        <v>2.8545194458657976E-3</v>
      </c>
      <c r="S12" s="402">
        <f>'逆行列(IM)'!S12/'逆行列(IM)'!S$20</f>
        <v>1.8518493232865928E-4</v>
      </c>
      <c r="T12" s="402">
        <f>'逆行列(IM)'!T12/'逆行列(IM)'!T$21</f>
        <v>4.780917681876985E-4</v>
      </c>
      <c r="U12" s="402">
        <f>'逆行列(IM)'!U12/'逆行列(IM)'!U$22</f>
        <v>1.0541328499244788E-3</v>
      </c>
      <c r="V12" s="402">
        <f>'逆行列(IM)'!V12/'逆行列(IM)'!V$23</f>
        <v>5.6746024391846474E-4</v>
      </c>
      <c r="W12" s="402">
        <f>'逆行列(IM)'!W12/'逆行列(IM)'!W$24</f>
        <v>5.265229104038868E-4</v>
      </c>
      <c r="X12" s="403">
        <f>'逆行列(IM)'!X12/'逆行列(IM)'!X$25</f>
        <v>1.3208061299865874E-3</v>
      </c>
      <c r="Y12" s="402">
        <f>'逆行列(IM)'!Y12/'逆行列(IM)'!Y$26</f>
        <v>1.1421845940562802E-3</v>
      </c>
      <c r="Z12" s="402">
        <f>'逆行列(IM)'!Z12/'逆行列(IM)'!Z$27</f>
        <v>2.7053804114708746E-3</v>
      </c>
      <c r="AA12" s="402">
        <f>'逆行列(IM)'!AA12/'逆行列(IM)'!AA$28</f>
        <v>1.8061789105596594E-3</v>
      </c>
      <c r="AB12" s="402">
        <f>'逆行列(IM)'!AB12/'逆行列(IM)'!AB$29</f>
        <v>4.2953009045637776E-4</v>
      </c>
      <c r="AC12" s="402">
        <f>'逆行列(IM)'!AC12/'逆行列(IM)'!AC$30</f>
        <v>5.1437505608522042E-4</v>
      </c>
      <c r="AD12" s="402">
        <f>'逆行列(IM)'!AD12/'逆行列(IM)'!AD$31</f>
        <v>5.8080523166771712E-4</v>
      </c>
      <c r="AE12" s="402">
        <f>'逆行列(IM)'!AE12/'逆行列(IM)'!AE$32</f>
        <v>5.7972463046238208E-3</v>
      </c>
      <c r="AF12" s="402">
        <f>'逆行列(IM)'!AF12/'逆行列(IM)'!AF$33</f>
        <v>1.5519895343765538E-3</v>
      </c>
      <c r="AG12" s="403">
        <f>'逆行列(IM)'!AG12/'逆行列(IM)'!AG$34</f>
        <v>4.0352356891896557E-4</v>
      </c>
      <c r="AH12" s="402">
        <f>'逆行列(IM)'!AH12/'逆行列(IM)'!AH$35</f>
        <v>7.2645454888472258E-4</v>
      </c>
      <c r="AI12" s="402">
        <f>'逆行列(IM)'!AI12/'逆行列(IM)'!AI$36</f>
        <v>1.3022407277374155E-3</v>
      </c>
      <c r="AJ12" s="402">
        <f>'逆行列(IM)'!AJ12/'逆行列(IM)'!AJ$37</f>
        <v>2.8590447155733621E-3</v>
      </c>
      <c r="AK12" s="402">
        <f>'逆行列(IM)'!AK12/'逆行列(IM)'!AK$38</f>
        <v>2.1306683197062446E-3</v>
      </c>
      <c r="AL12" s="402">
        <f>'逆行列(IM)'!AL12/'逆行列(IM)'!AL$39</f>
        <v>3.3559418816627524E-4</v>
      </c>
      <c r="AM12" s="403">
        <f>'逆行列(IM)'!AM12/'逆行列(IM)'!AM$40</f>
        <v>1.9201259098654124E-3</v>
      </c>
      <c r="AN12" s="402">
        <f>'逆行列(IM)'!AN12/'逆行列(IM)'!AN$41</f>
        <v>3.5196697173024956E-3</v>
      </c>
      <c r="AO12" s="402">
        <f>'逆行列(IM)'!AO12/'逆行列(IM)'!AO$42</f>
        <v>9.9115450891960541E-4</v>
      </c>
      <c r="AP12" s="402">
        <f>'逆行列(IM)'!AP12/'逆行列(IM)'!AP$43</f>
        <v>3.0832424594908615E-3</v>
      </c>
      <c r="AQ12" s="402">
        <f>'逆行列(IM)'!AQ12/'逆行列(IM)'!AQ$44</f>
        <v>1.7164197331704064E-3</v>
      </c>
      <c r="AR12" s="402">
        <f>'逆行列(IM)'!AR12/'逆行列(IM)'!AR$45</f>
        <v>2.8067020970096602E-3</v>
      </c>
      <c r="AS12" s="402">
        <f>'逆行列(IM)'!AS12/'逆行列(IM)'!AS$46</f>
        <v>1.7005973218945599E-3</v>
      </c>
      <c r="AT12" s="402">
        <f>'逆行列(IM)'!AT12/'逆行列(IM)'!AT$47</f>
        <v>1.4679457355284841E-3</v>
      </c>
      <c r="AU12" s="402">
        <f>'逆行列(IM)'!AU12/'逆行列(IM)'!AU$48</f>
        <v>0.1499683126461781</v>
      </c>
      <c r="AV12" s="403">
        <f>'逆行列(IM)'!AV12/'逆行列(IM)'!AV$49</f>
        <v>7.2875945007491749E-4</v>
      </c>
      <c r="AW12" s="442"/>
      <c r="AX12" s="433"/>
      <c r="AZ12" s="443"/>
    </row>
    <row r="13" spans="2:52">
      <c r="B13" s="400" t="s">
        <v>287</v>
      </c>
      <c r="C13" s="548" t="s">
        <v>288</v>
      </c>
      <c r="D13" s="401">
        <f>'逆行列(IM)'!D13/'逆行列(IM)'!D$5</f>
        <v>6.5080799326052547E-4</v>
      </c>
      <c r="E13" s="402">
        <f>'逆行列(IM)'!E13/'逆行列(IM)'!E$6</f>
        <v>1.874718757713499E-3</v>
      </c>
      <c r="F13" s="402">
        <f>'逆行列(IM)'!F13/'逆行列(IM)'!F$7</f>
        <v>4.304514794288671E-3</v>
      </c>
      <c r="G13" s="402">
        <f>'逆行列(IM)'!G13/'逆行列(IM)'!G$8</f>
        <v>6.9949192540529634E-4</v>
      </c>
      <c r="H13" s="402">
        <f>'逆行列(IM)'!H13/'逆行列(IM)'!H$9</f>
        <v>1.2016987125162469E-3</v>
      </c>
      <c r="I13" s="403">
        <f>'逆行列(IM)'!I13/'逆行列(IM)'!I$10</f>
        <v>1.0315691802969343E-3</v>
      </c>
      <c r="J13" s="402">
        <f>'逆行列(IM)'!J13/'逆行列(IM)'!J$11</f>
        <v>9.4435431008518063E-4</v>
      </c>
      <c r="K13" s="402">
        <f>'逆行列(IM)'!K13/'逆行列(IM)'!K$12</f>
        <v>1.0007227344229661E-3</v>
      </c>
      <c r="L13" s="402">
        <f>'逆行列(IM)'!L13/'逆行列(IM)'!L$13</f>
        <v>1</v>
      </c>
      <c r="M13" s="402">
        <f>'逆行列(IM)'!M13/'逆行列(IM)'!M$14</f>
        <v>1.2663766601751225E-3</v>
      </c>
      <c r="N13" s="402">
        <f>'逆行列(IM)'!N13/'逆行列(IM)'!N$15</f>
        <v>2.5384811719178117E-4</v>
      </c>
      <c r="O13" s="402">
        <f>'逆行列(IM)'!O13/'逆行列(IM)'!O$16</f>
        <v>7.7243062770650727E-4</v>
      </c>
      <c r="P13" s="402">
        <f>'逆行列(IM)'!P13/'逆行列(IM)'!P$17</f>
        <v>5.2552860135349525E-4</v>
      </c>
      <c r="Q13" s="402">
        <f>'逆行列(IM)'!Q13/'逆行列(IM)'!Q$18</f>
        <v>6.7797279036450409E-4</v>
      </c>
      <c r="R13" s="403">
        <f>'逆行列(IM)'!R13/'逆行列(IM)'!R$19</f>
        <v>7.0942589866976075E-4</v>
      </c>
      <c r="S13" s="402">
        <f>'逆行列(IM)'!S13/'逆行列(IM)'!S$20</f>
        <v>2.4493669827478181E-4</v>
      </c>
      <c r="T13" s="402">
        <f>'逆行列(IM)'!T13/'逆行列(IM)'!T$21</f>
        <v>8.6934982445508759E-4</v>
      </c>
      <c r="U13" s="402">
        <f>'逆行列(IM)'!U13/'逆行列(IM)'!U$22</f>
        <v>6.5125541069599555E-4</v>
      </c>
      <c r="V13" s="402">
        <f>'逆行列(IM)'!V13/'逆行列(IM)'!V$23</f>
        <v>9.7134147263000568E-4</v>
      </c>
      <c r="W13" s="402">
        <f>'逆行列(IM)'!W13/'逆行列(IM)'!W$24</f>
        <v>9.8236477591596765E-4</v>
      </c>
      <c r="X13" s="403">
        <f>'逆行列(IM)'!X13/'逆行列(IM)'!X$25</f>
        <v>1.4607346170112192E-3</v>
      </c>
      <c r="Y13" s="402">
        <f>'逆行列(IM)'!Y13/'逆行列(IM)'!Y$26</f>
        <v>1.4053036626154179E-3</v>
      </c>
      <c r="Z13" s="402">
        <f>'逆行列(IM)'!Z13/'逆行列(IM)'!Z$27</f>
        <v>8.1528182402607172E-4</v>
      </c>
      <c r="AA13" s="402">
        <f>'逆行列(IM)'!AA13/'逆行列(IM)'!AA$28</f>
        <v>2.8419210998063956E-3</v>
      </c>
      <c r="AB13" s="402">
        <f>'逆行列(IM)'!AB13/'逆行列(IM)'!AB$29</f>
        <v>5.832095949351168E-4</v>
      </c>
      <c r="AC13" s="402">
        <f>'逆行列(IM)'!AC13/'逆行列(IM)'!AC$30</f>
        <v>9.0961882919124329E-4</v>
      </c>
      <c r="AD13" s="402">
        <f>'逆行列(IM)'!AD13/'逆行列(IM)'!AD$31</f>
        <v>2.1182478638693586E-3</v>
      </c>
      <c r="AE13" s="402">
        <f>'逆行列(IM)'!AE13/'逆行列(IM)'!AE$32</f>
        <v>3.9555710687116542E-3</v>
      </c>
      <c r="AF13" s="402">
        <f>'逆行列(IM)'!AF13/'逆行列(IM)'!AF$33</f>
        <v>1.0163286746447473E-3</v>
      </c>
      <c r="AG13" s="403">
        <f>'逆行列(IM)'!AG13/'逆行列(IM)'!AG$34</f>
        <v>1.6085178924485468E-3</v>
      </c>
      <c r="AH13" s="402">
        <f>'逆行列(IM)'!AH13/'逆行列(IM)'!AH$35</f>
        <v>2.226628795287529E-3</v>
      </c>
      <c r="AI13" s="402">
        <f>'逆行列(IM)'!AI13/'逆行列(IM)'!AI$36</f>
        <v>3.0782576634003317E-3</v>
      </c>
      <c r="AJ13" s="402">
        <f>'逆行列(IM)'!AJ13/'逆行列(IM)'!AJ$37</f>
        <v>3.331851330162137E-3</v>
      </c>
      <c r="AK13" s="402">
        <f>'逆行列(IM)'!AK13/'逆行列(IM)'!AK$38</f>
        <v>9.6072757258132378E-3</v>
      </c>
      <c r="AL13" s="402">
        <f>'逆行列(IM)'!AL13/'逆行列(IM)'!AL$39</f>
        <v>9.0781958878992906E-4</v>
      </c>
      <c r="AM13" s="403">
        <f>'逆行列(IM)'!AM13/'逆行列(IM)'!AM$40</f>
        <v>1.5624900500455132E-3</v>
      </c>
      <c r="AN13" s="402">
        <f>'逆行列(IM)'!AN13/'逆行列(IM)'!AN$41</f>
        <v>7.3417162119205131E-3</v>
      </c>
      <c r="AO13" s="402">
        <f>'逆行列(IM)'!AO13/'逆行列(IM)'!AO$42</f>
        <v>3.7871205404408415E-3</v>
      </c>
      <c r="AP13" s="402">
        <f>'逆行列(IM)'!AP13/'逆行列(IM)'!AP$43</f>
        <v>7.3795635605889689E-3</v>
      </c>
      <c r="AQ13" s="402">
        <f>'逆行列(IM)'!AQ13/'逆行列(IM)'!AQ$44</f>
        <v>1.9304468443454529E-3</v>
      </c>
      <c r="AR13" s="402">
        <f>'逆行列(IM)'!AR13/'逆行列(IM)'!AR$45</f>
        <v>1.8528146514699154E-2</v>
      </c>
      <c r="AS13" s="402">
        <f>'逆行列(IM)'!AS13/'逆行列(IM)'!AS$46</f>
        <v>2.6049610884997872E-3</v>
      </c>
      <c r="AT13" s="402">
        <f>'逆行列(IM)'!AT13/'逆行列(IM)'!AT$47</f>
        <v>1.6935596115496346E-3</v>
      </c>
      <c r="AU13" s="402">
        <f>'逆行列(IM)'!AU13/'逆行列(IM)'!AU$48</f>
        <v>1.0452979347155319E-3</v>
      </c>
      <c r="AV13" s="403">
        <f>'逆行列(IM)'!AV13/'逆行列(IM)'!AV$49</f>
        <v>1.2960623659169798E-3</v>
      </c>
      <c r="AW13" s="442"/>
      <c r="AX13" s="433"/>
      <c r="AZ13" s="443"/>
    </row>
    <row r="14" spans="2:52">
      <c r="B14" s="405" t="s">
        <v>289</v>
      </c>
      <c r="C14" s="552" t="s">
        <v>290</v>
      </c>
      <c r="D14" s="406">
        <f>'逆行列(IM)'!D14/'逆行列(IM)'!D$5</f>
        <v>3.4427672452492664E-3</v>
      </c>
      <c r="E14" s="407">
        <f>'逆行列(IM)'!E14/'逆行列(IM)'!E$6</f>
        <v>5.9877675334013363E-4</v>
      </c>
      <c r="F14" s="407">
        <f>'逆行列(IM)'!F14/'逆行列(IM)'!F$7</f>
        <v>1.5020761339830625E-3</v>
      </c>
      <c r="G14" s="407">
        <f>'逆行列(IM)'!G14/'逆行列(IM)'!G$8</f>
        <v>1.601716897476364E-2</v>
      </c>
      <c r="H14" s="407">
        <f>'逆行列(IM)'!H14/'逆行列(IM)'!H$9</f>
        <v>6.3786307314472315E-3</v>
      </c>
      <c r="I14" s="408">
        <f>'逆行列(IM)'!I14/'逆行列(IM)'!I$10</f>
        <v>4.4051281084929207E-3</v>
      </c>
      <c r="J14" s="407">
        <f>'逆行列(IM)'!J14/'逆行列(IM)'!J$11</f>
        <v>3.2044700069620811E-3</v>
      </c>
      <c r="K14" s="407">
        <f>'逆行列(IM)'!K14/'逆行列(IM)'!K$12</f>
        <v>3.1700823100907914E-3</v>
      </c>
      <c r="L14" s="407">
        <f>'逆行列(IM)'!L14/'逆行列(IM)'!L$13</f>
        <v>3.4714525578782825E-3</v>
      </c>
      <c r="M14" s="407">
        <f>'逆行列(IM)'!M14/'逆行列(IM)'!M$14</f>
        <v>1</v>
      </c>
      <c r="N14" s="407">
        <f>'逆行列(IM)'!N14/'逆行列(IM)'!N$15</f>
        <v>1.7397700574416718E-4</v>
      </c>
      <c r="O14" s="407">
        <f>'逆行列(IM)'!O14/'逆行列(IM)'!O$16</f>
        <v>1.4725798519271777E-2</v>
      </c>
      <c r="P14" s="407">
        <f>'逆行列(IM)'!P14/'逆行列(IM)'!P$17</f>
        <v>1.0013254884569639E-2</v>
      </c>
      <c r="Q14" s="407">
        <f>'逆行列(IM)'!Q14/'逆行列(IM)'!Q$18</f>
        <v>2.4249426829866445E-3</v>
      </c>
      <c r="R14" s="408">
        <f>'逆行列(IM)'!R14/'逆行列(IM)'!R$19</f>
        <v>2.8420286423801165E-3</v>
      </c>
      <c r="S14" s="407">
        <f>'逆行列(IM)'!S14/'逆行列(IM)'!S$20</f>
        <v>3.7411841610419255E-4</v>
      </c>
      <c r="T14" s="407">
        <f>'逆行列(IM)'!T14/'逆行列(IM)'!T$21</f>
        <v>5.0196771000388259E-4</v>
      </c>
      <c r="U14" s="407">
        <f>'逆行列(IM)'!U14/'逆行列(IM)'!U$22</f>
        <v>1.11389589374093E-3</v>
      </c>
      <c r="V14" s="407">
        <f>'逆行列(IM)'!V14/'逆行列(IM)'!V$23</f>
        <v>4.2031636509681439E-4</v>
      </c>
      <c r="W14" s="407">
        <f>'逆行列(IM)'!W14/'逆行列(IM)'!W$24</f>
        <v>5.0485984382945073E-4</v>
      </c>
      <c r="X14" s="408">
        <f>'逆行列(IM)'!X14/'逆行列(IM)'!X$25</f>
        <v>3.2073566766592588E-3</v>
      </c>
      <c r="Y14" s="407">
        <f>'逆行列(IM)'!Y14/'逆行列(IM)'!Y$26</f>
        <v>1.4571306425149888E-3</v>
      </c>
      <c r="Z14" s="407">
        <f>'逆行列(IM)'!Z14/'逆行列(IM)'!Z$27</f>
        <v>1.2665563064160098E-3</v>
      </c>
      <c r="AA14" s="407">
        <f>'逆行列(IM)'!AA14/'逆行列(IM)'!AA$28</f>
        <v>1.159988298728999E-3</v>
      </c>
      <c r="AB14" s="407">
        <f>'逆行列(IM)'!AB14/'逆行列(IM)'!AB$29</f>
        <v>1.2776556455596337E-3</v>
      </c>
      <c r="AC14" s="407">
        <f>'逆行列(IM)'!AC14/'逆行列(IM)'!AC$30</f>
        <v>2.3292731837559924E-3</v>
      </c>
      <c r="AD14" s="407">
        <f>'逆行列(IM)'!AD14/'逆行列(IM)'!AD$31</f>
        <v>5.7466245391061296E-4</v>
      </c>
      <c r="AE14" s="407">
        <f>'逆行列(IM)'!AE14/'逆行列(IM)'!AE$32</f>
        <v>3.7242943974896544E-3</v>
      </c>
      <c r="AF14" s="407">
        <f>'逆行列(IM)'!AF14/'逆行列(IM)'!AF$33</f>
        <v>7.5255264112174432E-4</v>
      </c>
      <c r="AG14" s="408">
        <f>'逆行列(IM)'!AG14/'逆行列(IM)'!AG$34</f>
        <v>2.1020381164718333E-4</v>
      </c>
      <c r="AH14" s="407">
        <f>'逆行列(IM)'!AH14/'逆行列(IM)'!AH$35</f>
        <v>1.0321741284668874E-3</v>
      </c>
      <c r="AI14" s="407">
        <f>'逆行列(IM)'!AI14/'逆行列(IM)'!AI$36</f>
        <v>1.3530851458716188E-3</v>
      </c>
      <c r="AJ14" s="407">
        <f>'逆行列(IM)'!AJ14/'逆行列(IM)'!AJ$37</f>
        <v>1.2876430121018157E-4</v>
      </c>
      <c r="AK14" s="407">
        <f>'逆行列(IM)'!AK14/'逆行列(IM)'!AK$38</f>
        <v>1.565437053562824E-4</v>
      </c>
      <c r="AL14" s="407">
        <f>'逆行列(IM)'!AL14/'逆行列(IM)'!AL$39</f>
        <v>4.8917943602023882E-5</v>
      </c>
      <c r="AM14" s="408">
        <f>'逆行列(IM)'!AM14/'逆行列(IM)'!AM$40</f>
        <v>1.8297908061931688E-4</v>
      </c>
      <c r="AN14" s="407">
        <f>'逆行列(IM)'!AN14/'逆行列(IM)'!AN$41</f>
        <v>2.5655057369002168E-4</v>
      </c>
      <c r="AO14" s="407">
        <f>'逆行列(IM)'!AO14/'逆行列(IM)'!AO$42</f>
        <v>2.2798769160892985E-4</v>
      </c>
      <c r="AP14" s="407">
        <f>'逆行列(IM)'!AP14/'逆行列(IM)'!AP$43</f>
        <v>1.1110556672128192E-3</v>
      </c>
      <c r="AQ14" s="407">
        <f>'逆行列(IM)'!AQ14/'逆行列(IM)'!AQ$44</f>
        <v>1.2648925868580132E-2</v>
      </c>
      <c r="AR14" s="407">
        <f>'逆行列(IM)'!AR14/'逆行列(IM)'!AR$45</f>
        <v>3.6230601216553595E-4</v>
      </c>
      <c r="AS14" s="407">
        <f>'逆行列(IM)'!AS14/'逆行列(IM)'!AS$46</f>
        <v>4.2526574158192654E-4</v>
      </c>
      <c r="AT14" s="407">
        <f>'逆行列(IM)'!AT14/'逆行列(IM)'!AT$47</f>
        <v>8.7775487427932083E-4</v>
      </c>
      <c r="AU14" s="407">
        <f>'逆行列(IM)'!AU14/'逆行列(IM)'!AU$48</f>
        <v>1.8271575386385969E-3</v>
      </c>
      <c r="AV14" s="408">
        <f>'逆行列(IM)'!AV14/'逆行列(IM)'!AV$49</f>
        <v>4.5667860563680494E-4</v>
      </c>
      <c r="AW14" s="442"/>
      <c r="AX14" s="433"/>
      <c r="AZ14" s="443"/>
    </row>
    <row r="15" spans="2:52">
      <c r="B15" s="410" t="s">
        <v>291</v>
      </c>
      <c r="C15" s="551" t="s">
        <v>292</v>
      </c>
      <c r="D15" s="411">
        <f>'逆行列(IM)'!D15/'逆行列(IM)'!D$5</f>
        <v>2.6512450988519223E-3</v>
      </c>
      <c r="E15" s="412">
        <f>'逆行列(IM)'!E15/'逆行列(IM)'!E$6</f>
        <v>1.026432408354187E-2</v>
      </c>
      <c r="F15" s="412">
        <f>'逆行列(IM)'!F15/'逆行列(IM)'!F$7</f>
        <v>1.3957545194425037E-3</v>
      </c>
      <c r="G15" s="412">
        <f>'逆行列(IM)'!G15/'逆行列(IM)'!G$8</f>
        <v>2.2248066465097114E-3</v>
      </c>
      <c r="H15" s="412">
        <f>'逆行列(IM)'!H15/'逆行列(IM)'!H$9</f>
        <v>1.2463256297239075E-3</v>
      </c>
      <c r="I15" s="413">
        <f>'逆行列(IM)'!I15/'逆行列(IM)'!I$10</f>
        <v>1.6385892643214534E-3</v>
      </c>
      <c r="J15" s="412">
        <f>'逆行列(IM)'!J15/'逆行列(IM)'!J$11</f>
        <v>1.3352809396033048E-3</v>
      </c>
      <c r="K15" s="412">
        <f>'逆行列(IM)'!K15/'逆行列(IM)'!K$12</f>
        <v>2.3200957696756213E-3</v>
      </c>
      <c r="L15" s="412">
        <f>'逆行列(IM)'!L15/'逆行列(IM)'!L$13</f>
        <v>9.6062553089210849E-4</v>
      </c>
      <c r="M15" s="412">
        <f>'逆行列(IM)'!M15/'逆行列(IM)'!M$14</f>
        <v>2.2037947844943469E-3</v>
      </c>
      <c r="N15" s="412">
        <f>'逆行列(IM)'!N15/'逆行列(IM)'!N$15</f>
        <v>1</v>
      </c>
      <c r="O15" s="412">
        <f>'逆行列(IM)'!O15/'逆行列(IM)'!O$16</f>
        <v>6.5971799638994374E-4</v>
      </c>
      <c r="P15" s="412">
        <f>'逆行列(IM)'!P15/'逆行列(IM)'!P$17</f>
        <v>1.0928738957590295E-3</v>
      </c>
      <c r="Q15" s="412">
        <f>'逆行列(IM)'!Q15/'逆行列(IM)'!Q$18</f>
        <v>1.2032493685786923E-3</v>
      </c>
      <c r="R15" s="413">
        <f>'逆行列(IM)'!R15/'逆行列(IM)'!R$19</f>
        <v>3.5097610200720132E-3</v>
      </c>
      <c r="S15" s="412">
        <f>'逆行列(IM)'!S15/'逆行列(IM)'!S$20</f>
        <v>7.2302812955793968E-3</v>
      </c>
      <c r="T15" s="412">
        <f>'逆行列(IM)'!T15/'逆行列(IM)'!T$21</f>
        <v>2.0932925556857453E-3</v>
      </c>
      <c r="U15" s="412">
        <f>'逆行列(IM)'!U15/'逆行列(IM)'!U$22</f>
        <v>3.3727057339234486E-3</v>
      </c>
      <c r="V15" s="412">
        <f>'逆行列(IM)'!V15/'逆行列(IM)'!V$23</f>
        <v>1.5631875180460268E-3</v>
      </c>
      <c r="W15" s="412">
        <f>'逆行列(IM)'!W15/'逆行列(IM)'!W$24</f>
        <v>1.4134975286523755E-3</v>
      </c>
      <c r="X15" s="413">
        <f>'逆行列(IM)'!X15/'逆行列(IM)'!X$25</f>
        <v>1.0224459971264806E-3</v>
      </c>
      <c r="Y15" s="412">
        <f>'逆行列(IM)'!Y15/'逆行列(IM)'!Y$26</f>
        <v>7.512867968848476E-4</v>
      </c>
      <c r="Z15" s="412">
        <f>'逆行列(IM)'!Z15/'逆行列(IM)'!Z$27</f>
        <v>1.1721513440985029E-3</v>
      </c>
      <c r="AA15" s="412">
        <f>'逆行列(IM)'!AA15/'逆行列(IM)'!AA$28</f>
        <v>6.0424552552633805E-4</v>
      </c>
      <c r="AB15" s="412">
        <f>'逆行列(IM)'!AB15/'逆行列(IM)'!AB$29</f>
        <v>1.0289510570606621E-3</v>
      </c>
      <c r="AC15" s="412">
        <f>'逆行列(IM)'!AC15/'逆行列(IM)'!AC$30</f>
        <v>3.4905146530208792E-3</v>
      </c>
      <c r="AD15" s="412">
        <f>'逆行列(IM)'!AD15/'逆行列(IM)'!AD$31</f>
        <v>1.9289412531236097E-3</v>
      </c>
      <c r="AE15" s="412">
        <f>'逆行列(IM)'!AE15/'逆行列(IM)'!AE$32</f>
        <v>4.2759330576332228E-3</v>
      </c>
      <c r="AF15" s="412">
        <f>'逆行列(IM)'!AF15/'逆行列(IM)'!AF$33</f>
        <v>3.1031760373144324E-3</v>
      </c>
      <c r="AG15" s="413">
        <f>'逆行列(IM)'!AG15/'逆行列(IM)'!AG$34</f>
        <v>6.3699170666255862E-3</v>
      </c>
      <c r="AH15" s="412">
        <f>'逆行列(IM)'!AH15/'逆行列(IM)'!AH$35</f>
        <v>2.4302307733492278E-3</v>
      </c>
      <c r="AI15" s="412">
        <f>'逆行列(IM)'!AI15/'逆行列(IM)'!AI$36</f>
        <v>3.166967916903182E-3</v>
      </c>
      <c r="AJ15" s="412">
        <f>'逆行列(IM)'!AJ15/'逆行列(IM)'!AJ$37</f>
        <v>1.1159224948737694E-3</v>
      </c>
      <c r="AK15" s="412">
        <f>'逆行列(IM)'!AK15/'逆行列(IM)'!AK$38</f>
        <v>7.4565322828548371E-4</v>
      </c>
      <c r="AL15" s="412">
        <f>'逆行列(IM)'!AL15/'逆行列(IM)'!AL$39</f>
        <v>2.7762820754156887E-4</v>
      </c>
      <c r="AM15" s="413">
        <f>'逆行列(IM)'!AM15/'逆行列(IM)'!AM$40</f>
        <v>1.5118062452338956E-2</v>
      </c>
      <c r="AN15" s="412">
        <f>'逆行列(IM)'!AN15/'逆行列(IM)'!AN$41</f>
        <v>6.9883819304805987E-4</v>
      </c>
      <c r="AO15" s="412">
        <f>'逆行列(IM)'!AO15/'逆行列(IM)'!AO$42</f>
        <v>2.6381006133871028E-3</v>
      </c>
      <c r="AP15" s="412">
        <f>'逆行列(IM)'!AP15/'逆行列(IM)'!AP$43</f>
        <v>1.2535363761177118E-3</v>
      </c>
      <c r="AQ15" s="412">
        <f>'逆行列(IM)'!AQ15/'逆行列(IM)'!AQ$44</f>
        <v>7.5281077105338989E-4</v>
      </c>
      <c r="AR15" s="412">
        <f>'逆行列(IM)'!AR15/'逆行列(IM)'!AR$45</f>
        <v>1.1160755793769804E-3</v>
      </c>
      <c r="AS15" s="412">
        <f>'逆行列(IM)'!AS15/'逆行列(IM)'!AS$46</f>
        <v>7.0024329890215327E-4</v>
      </c>
      <c r="AT15" s="412">
        <f>'逆行列(IM)'!AT15/'逆行列(IM)'!AT$47</f>
        <v>1.4249342685823813E-3</v>
      </c>
      <c r="AU15" s="412">
        <f>'逆行列(IM)'!AU15/'逆行列(IM)'!AU$48</f>
        <v>1.5915723814693063E-3</v>
      </c>
      <c r="AV15" s="413">
        <f>'逆行列(IM)'!AV15/'逆行列(IM)'!AV$49</f>
        <v>2.7734219378465416E-3</v>
      </c>
      <c r="AW15" s="442"/>
      <c r="AX15" s="433"/>
      <c r="AZ15" s="443"/>
    </row>
    <row r="16" spans="2:52">
      <c r="B16" s="400" t="s">
        <v>293</v>
      </c>
      <c r="C16" s="547" t="s">
        <v>294</v>
      </c>
      <c r="D16" s="401">
        <f>'逆行列(IM)'!D16/'逆行列(IM)'!D$5</f>
        <v>4.4682817933145869E-3</v>
      </c>
      <c r="E16" s="402">
        <f>'逆行列(IM)'!E16/'逆行列(IM)'!E$6</f>
        <v>7.5379495871859476E-4</v>
      </c>
      <c r="F16" s="402">
        <f>'逆行列(IM)'!F16/'逆行列(IM)'!F$7</f>
        <v>1.2211284711110873E-2</v>
      </c>
      <c r="G16" s="402">
        <f>'逆行列(IM)'!G16/'逆行列(IM)'!G$8</f>
        <v>3.3595549875247038E-3</v>
      </c>
      <c r="H16" s="402">
        <f>'逆行列(IM)'!H16/'逆行列(IM)'!H$9</f>
        <v>3.2586596196659237E-3</v>
      </c>
      <c r="I16" s="403">
        <f>'逆行列(IM)'!I16/'逆行列(IM)'!I$10</f>
        <v>6.5372692052326885E-3</v>
      </c>
      <c r="J16" s="402">
        <f>'逆行列(IM)'!J16/'逆行列(IM)'!J$11</f>
        <v>2.2768625715052785E-2</v>
      </c>
      <c r="K16" s="402">
        <f>'逆行列(IM)'!K16/'逆行列(IM)'!K$12</f>
        <v>3.6699403933531604E-3</v>
      </c>
      <c r="L16" s="402">
        <f>'逆行列(IM)'!L16/'逆行列(IM)'!L$13</f>
        <v>1.7881977912172983E-2</v>
      </c>
      <c r="M16" s="402">
        <f>'逆行列(IM)'!M16/'逆行列(IM)'!M$14</f>
        <v>6.7129911344487253E-3</v>
      </c>
      <c r="N16" s="402">
        <f>'逆行列(IM)'!N16/'逆行列(IM)'!N$15</f>
        <v>2.9098448307994165E-4</v>
      </c>
      <c r="O16" s="402">
        <f>'逆行列(IM)'!O16/'逆行列(IM)'!O$16</f>
        <v>1</v>
      </c>
      <c r="P16" s="402">
        <f>'逆行列(IM)'!P16/'逆行列(IM)'!P$17</f>
        <v>1.6144447736842704E-2</v>
      </c>
      <c r="Q16" s="402">
        <f>'逆行列(IM)'!Q16/'逆行列(IM)'!Q$18</f>
        <v>1.8943807227598655E-2</v>
      </c>
      <c r="R16" s="403">
        <f>'逆行列(IM)'!R16/'逆行列(IM)'!R$19</f>
        <v>2.2439437285072879E-3</v>
      </c>
      <c r="S16" s="402">
        <f>'逆行列(IM)'!S16/'逆行列(IM)'!S$20</f>
        <v>2.5115199733209806E-4</v>
      </c>
      <c r="T16" s="402">
        <f>'逆行列(IM)'!T16/'逆行列(IM)'!T$21</f>
        <v>2.3635215451835263E-3</v>
      </c>
      <c r="U16" s="402">
        <f>'逆行列(IM)'!U16/'逆行列(IM)'!U$22</f>
        <v>1.0557670117600873E-3</v>
      </c>
      <c r="V16" s="402">
        <f>'逆行列(IM)'!V16/'逆行列(IM)'!V$23</f>
        <v>1.8227379059070508E-3</v>
      </c>
      <c r="W16" s="402">
        <f>'逆行列(IM)'!W16/'逆行列(IM)'!W$24</f>
        <v>2.9939596930964878E-3</v>
      </c>
      <c r="X16" s="403">
        <f>'逆行列(IM)'!X16/'逆行列(IM)'!X$25</f>
        <v>1.0889968029025802E-2</v>
      </c>
      <c r="Y16" s="402">
        <f>'逆行列(IM)'!Y16/'逆行列(IM)'!Y$26</f>
        <v>9.0085714249419808E-3</v>
      </c>
      <c r="Z16" s="402">
        <f>'逆行列(IM)'!Z16/'逆行列(IM)'!Z$27</f>
        <v>2.6291313836734557E-2</v>
      </c>
      <c r="AA16" s="402">
        <f>'逆行列(IM)'!AA16/'逆行列(IM)'!AA$28</f>
        <v>1.7587481892033924E-2</v>
      </c>
      <c r="AB16" s="402">
        <f>'逆行列(IM)'!AB16/'逆行列(IM)'!AB$29</f>
        <v>1.6652466590693537E-2</v>
      </c>
      <c r="AC16" s="402">
        <f>'逆行列(IM)'!AC16/'逆行列(IM)'!AC$30</f>
        <v>2.3188087884348924E-3</v>
      </c>
      <c r="AD16" s="402">
        <f>'逆行列(IM)'!AD16/'逆行列(IM)'!AD$31</f>
        <v>8.545123792450874E-3</v>
      </c>
      <c r="AE16" s="402">
        <f>'逆行列(IM)'!AE16/'逆行列(IM)'!AE$32</f>
        <v>2.6515536565173747E-2</v>
      </c>
      <c r="AF16" s="402">
        <f>'逆行列(IM)'!AF16/'逆行列(IM)'!AF$33</f>
        <v>6.6130607239553137E-3</v>
      </c>
      <c r="AG16" s="403">
        <f>'逆行列(IM)'!AG16/'逆行列(IM)'!AG$34</f>
        <v>5.0803724552892415E-4</v>
      </c>
      <c r="AH16" s="402">
        <f>'逆行列(IM)'!AH16/'逆行列(IM)'!AH$35</f>
        <v>1.5851568401534902E-2</v>
      </c>
      <c r="AI16" s="402">
        <f>'逆行列(IM)'!AI16/'逆行列(IM)'!AI$36</f>
        <v>1.6185480092426421E-3</v>
      </c>
      <c r="AJ16" s="402">
        <f>'逆行列(IM)'!AJ16/'逆行列(IM)'!AJ$37</f>
        <v>2.6806369095434754E-3</v>
      </c>
      <c r="AK16" s="402">
        <f>'逆行列(IM)'!AK16/'逆行列(IM)'!AK$38</f>
        <v>1.9292432501017E-3</v>
      </c>
      <c r="AL16" s="402">
        <f>'逆行列(IM)'!AL16/'逆行列(IM)'!AL$39</f>
        <v>6.8645181953912182E-4</v>
      </c>
      <c r="AM16" s="403">
        <f>'逆行列(IM)'!AM16/'逆行列(IM)'!AM$40</f>
        <v>1.0811496002911271E-3</v>
      </c>
      <c r="AN16" s="402">
        <f>'逆行列(IM)'!AN16/'逆行列(IM)'!AN$41</f>
        <v>2.1816359543717621E-3</v>
      </c>
      <c r="AO16" s="402">
        <f>'逆行列(IM)'!AO16/'逆行列(IM)'!AO$42</f>
        <v>8.7175874017367814E-4</v>
      </c>
      <c r="AP16" s="402">
        <f>'逆行列(IM)'!AP16/'逆行列(IM)'!AP$43</f>
        <v>2.9039301162580048E-3</v>
      </c>
      <c r="AQ16" s="402">
        <f>'逆行列(IM)'!AQ16/'逆行列(IM)'!AQ$44</f>
        <v>1.0332228115475953E-3</v>
      </c>
      <c r="AR16" s="402">
        <f>'逆行列(IM)'!AR16/'逆行列(IM)'!AR$45</f>
        <v>2.0662542184874395E-3</v>
      </c>
      <c r="AS16" s="402">
        <f>'逆行列(IM)'!AS16/'逆行列(IM)'!AS$46</f>
        <v>1.4761676584609069E-3</v>
      </c>
      <c r="AT16" s="402">
        <f>'逆行列(IM)'!AT16/'逆行列(IM)'!AT$47</f>
        <v>1.8256203518721523E-3</v>
      </c>
      <c r="AU16" s="402">
        <f>'逆行列(IM)'!AU16/'逆行列(IM)'!AU$48</f>
        <v>1.9085276909131449E-2</v>
      </c>
      <c r="AV16" s="403">
        <f>'逆行列(IM)'!AV16/'逆行列(IM)'!AV$49</f>
        <v>1.4589649023508283E-3</v>
      </c>
      <c r="AW16" s="442"/>
      <c r="AX16" s="433"/>
      <c r="AZ16" s="443"/>
    </row>
    <row r="17" spans="2:52">
      <c r="B17" s="400" t="s">
        <v>295</v>
      </c>
      <c r="C17" s="547" t="s">
        <v>296</v>
      </c>
      <c r="D17" s="401">
        <f>'逆行列(IM)'!D17/'逆行列(IM)'!D$5</f>
        <v>1.9330241024289796E-4</v>
      </c>
      <c r="E17" s="402">
        <f>'逆行列(IM)'!E17/'逆行列(IM)'!E$6</f>
        <v>1.130617092789881E-3</v>
      </c>
      <c r="F17" s="402">
        <f>'逆行列(IM)'!F17/'逆行列(IM)'!F$7</f>
        <v>1.5360838377242154E-4</v>
      </c>
      <c r="G17" s="402">
        <f>'逆行列(IM)'!G17/'逆行列(IM)'!G$8</f>
        <v>1.3459388173668745E-4</v>
      </c>
      <c r="H17" s="402">
        <f>'逆行列(IM)'!H17/'逆行列(IM)'!H$9</f>
        <v>4.7375311128450975E-4</v>
      </c>
      <c r="I17" s="403">
        <f>'逆行列(IM)'!I17/'逆行列(IM)'!I$10</f>
        <v>3.4300723592234507E-4</v>
      </c>
      <c r="J17" s="402">
        <f>'逆行列(IM)'!J17/'逆行列(IM)'!J$11</f>
        <v>3.2916951312962801E-4</v>
      </c>
      <c r="K17" s="402">
        <f>'逆行列(IM)'!K17/'逆行列(IM)'!K$12</f>
        <v>1.2086591773391141E-4</v>
      </c>
      <c r="L17" s="402">
        <f>'逆行列(IM)'!L17/'逆行列(IM)'!L$13</f>
        <v>1.4211866937359599E-4</v>
      </c>
      <c r="M17" s="402">
        <f>'逆行列(IM)'!M17/'逆行列(IM)'!M$14</f>
        <v>2.488895600658937E-4</v>
      </c>
      <c r="N17" s="402">
        <f>'逆行列(IM)'!N17/'逆行列(IM)'!N$15</f>
        <v>7.101709329314559E-5</v>
      </c>
      <c r="O17" s="402">
        <f>'逆行列(IM)'!O17/'逆行列(IM)'!O$16</f>
        <v>2.4001317358888127E-4</v>
      </c>
      <c r="P17" s="402">
        <f>'逆行列(IM)'!P17/'逆行列(IM)'!P$17</f>
        <v>1</v>
      </c>
      <c r="Q17" s="402">
        <f>'逆行列(IM)'!Q17/'逆行列(IM)'!Q$18</f>
        <v>1.748697716777536E-2</v>
      </c>
      <c r="R17" s="403">
        <f>'逆行列(IM)'!R17/'逆行列(IM)'!R$19</f>
        <v>2.4613480202884233E-4</v>
      </c>
      <c r="S17" s="402">
        <f>'逆行列(IM)'!S17/'逆行列(IM)'!S$20</f>
        <v>1.3835348316339996E-4</v>
      </c>
      <c r="T17" s="402">
        <f>'逆行列(IM)'!T17/'逆行列(IM)'!T$21</f>
        <v>1.2170500280103371E-4</v>
      </c>
      <c r="U17" s="402">
        <f>'逆行列(IM)'!U17/'逆行列(IM)'!U$22</f>
        <v>3.1972387112537258E-4</v>
      </c>
      <c r="V17" s="402">
        <f>'逆行列(IM)'!V17/'逆行列(IM)'!V$23</f>
        <v>1.3475440339089841E-3</v>
      </c>
      <c r="W17" s="402">
        <f>'逆行列(IM)'!W17/'逆行列(IM)'!W$24</f>
        <v>3.7307314094743222E-3</v>
      </c>
      <c r="X17" s="403">
        <f>'逆行列(IM)'!X17/'逆行列(IM)'!X$25</f>
        <v>2.1655447763978381E-3</v>
      </c>
      <c r="Y17" s="402">
        <f>'逆行列(IM)'!Y17/'逆行列(IM)'!Y$26</f>
        <v>6.2101081534844834E-4</v>
      </c>
      <c r="Z17" s="402">
        <f>'逆行列(IM)'!Z17/'逆行列(IM)'!Z$27</f>
        <v>1.1808064792790411E-3</v>
      </c>
      <c r="AA17" s="402">
        <f>'逆行列(IM)'!AA17/'逆行列(IM)'!AA$28</f>
        <v>1.0757298841829383E-3</v>
      </c>
      <c r="AB17" s="402">
        <f>'逆行列(IM)'!AB17/'逆行列(IM)'!AB$29</f>
        <v>2.6328262035392037E-3</v>
      </c>
      <c r="AC17" s="402">
        <f>'逆行列(IM)'!AC17/'逆行列(IM)'!AC$30</f>
        <v>2.3633406713378189E-3</v>
      </c>
      <c r="AD17" s="402">
        <f>'逆行列(IM)'!AD17/'逆行列(IM)'!AD$31</f>
        <v>1.5386523665902316E-3</v>
      </c>
      <c r="AE17" s="402">
        <f>'逆行列(IM)'!AE17/'逆行列(IM)'!AE$32</f>
        <v>1.396309767541043E-3</v>
      </c>
      <c r="AF17" s="402">
        <f>'逆行列(IM)'!AF17/'逆行列(IM)'!AF$33</f>
        <v>4.3857532606345425E-4</v>
      </c>
      <c r="AG17" s="403">
        <f>'逆行列(IM)'!AG17/'逆行列(IM)'!AG$34</f>
        <v>1.8728256044199629E-4</v>
      </c>
      <c r="AH17" s="402">
        <f>'逆行列(IM)'!AH17/'逆行列(IM)'!AH$35</f>
        <v>4.4010713193381985E-4</v>
      </c>
      <c r="AI17" s="402">
        <f>'逆行列(IM)'!AI17/'逆行列(IM)'!AI$36</f>
        <v>3.2377151108260033E-3</v>
      </c>
      <c r="AJ17" s="402">
        <f>'逆行列(IM)'!AJ17/'逆行列(IM)'!AJ$37</f>
        <v>1.5811086278679176E-4</v>
      </c>
      <c r="AK17" s="402">
        <f>'逆行列(IM)'!AK17/'逆行列(IM)'!AK$38</f>
        <v>2.0096529013846907E-4</v>
      </c>
      <c r="AL17" s="402">
        <f>'逆行列(IM)'!AL17/'逆行列(IM)'!AL$39</f>
        <v>5.5718126030432873E-5</v>
      </c>
      <c r="AM17" s="403">
        <f>'逆行列(IM)'!AM17/'逆行列(IM)'!AM$40</f>
        <v>7.0077292013419671E-4</v>
      </c>
      <c r="AN17" s="402">
        <f>'逆行列(IM)'!AN17/'逆行列(IM)'!AN$41</f>
        <v>2.555943256686832E-4</v>
      </c>
      <c r="AO17" s="402">
        <f>'逆行列(IM)'!AO17/'逆行列(IM)'!AO$42</f>
        <v>4.9099138104426805E-4</v>
      </c>
      <c r="AP17" s="402">
        <f>'逆行列(IM)'!AP17/'逆行列(IM)'!AP$43</f>
        <v>2.4002418316758641E-4</v>
      </c>
      <c r="AQ17" s="402">
        <f>'逆行列(IM)'!AQ17/'逆行列(IM)'!AQ$44</f>
        <v>3.2515679130272994E-4</v>
      </c>
      <c r="AR17" s="402">
        <f>'逆行列(IM)'!AR17/'逆行列(IM)'!AR$45</f>
        <v>8.4936682967329778E-4</v>
      </c>
      <c r="AS17" s="402">
        <f>'逆行列(IM)'!AS17/'逆行列(IM)'!AS$46</f>
        <v>1.0464123199784329E-3</v>
      </c>
      <c r="AT17" s="402">
        <f>'逆行列(IM)'!AT17/'逆行列(IM)'!AT$47</f>
        <v>2.9539660562740518E-4</v>
      </c>
      <c r="AU17" s="402">
        <f>'逆行列(IM)'!AU17/'逆行列(IM)'!AU$48</f>
        <v>2.0549517485142178E-3</v>
      </c>
      <c r="AV17" s="403">
        <f>'逆行列(IM)'!AV17/'逆行列(IM)'!AV$49</f>
        <v>2.1620952788228617E-4</v>
      </c>
      <c r="AW17" s="442"/>
      <c r="AX17" s="433"/>
      <c r="AZ17" s="443"/>
    </row>
    <row r="18" spans="2:52">
      <c r="B18" s="400" t="s">
        <v>297</v>
      </c>
      <c r="C18" s="548" t="s">
        <v>298</v>
      </c>
      <c r="D18" s="401">
        <f>'逆行列(IM)'!D18/'逆行列(IM)'!D$5</f>
        <v>1.4518731088810344E-6</v>
      </c>
      <c r="E18" s="402">
        <f>'逆行列(IM)'!E18/'逆行列(IM)'!E$6</f>
        <v>1.8756147016824176E-4</v>
      </c>
      <c r="F18" s="402">
        <f>'逆行列(IM)'!F18/'逆行列(IM)'!F$7</f>
        <v>1.4129942665270802E-6</v>
      </c>
      <c r="G18" s="402">
        <f>'逆行列(IM)'!G18/'逆行列(IM)'!G$8</f>
        <v>1.4652671932160818E-6</v>
      </c>
      <c r="H18" s="402">
        <f>'逆行列(IM)'!H18/'逆行列(IM)'!H$9</f>
        <v>4.9738681465834206E-5</v>
      </c>
      <c r="I18" s="403">
        <f>'逆行列(IM)'!I18/'逆行列(IM)'!I$10</f>
        <v>1.7162391973070554E-5</v>
      </c>
      <c r="J18" s="402">
        <f>'逆行列(IM)'!J18/'逆行列(IM)'!J$11</f>
        <v>1.5139519780415351E-5</v>
      </c>
      <c r="K18" s="402">
        <f>'逆行列(IM)'!K18/'逆行列(IM)'!K$12</f>
        <v>3.2963399148898249E-6</v>
      </c>
      <c r="L18" s="402">
        <f>'逆行列(IM)'!L18/'逆行列(IM)'!L$13</f>
        <v>2.2131257813695768E-6</v>
      </c>
      <c r="M18" s="402">
        <f>'逆行列(IM)'!M18/'逆行列(IM)'!M$14</f>
        <v>3.1907429529236146E-6</v>
      </c>
      <c r="N18" s="402">
        <f>'逆行列(IM)'!N18/'逆行列(IM)'!N$15</f>
        <v>3.385714011271276E-6</v>
      </c>
      <c r="O18" s="402">
        <f>'逆行列(IM)'!O18/'逆行列(IM)'!O$16</f>
        <v>1.8353070660606465E-6</v>
      </c>
      <c r="P18" s="402">
        <f>'逆行列(IM)'!P18/'逆行列(IM)'!P$17</f>
        <v>3.0295007815804651E-6</v>
      </c>
      <c r="Q18" s="402">
        <f>'逆行列(IM)'!Q18/'逆行列(IM)'!Q$18</f>
        <v>1</v>
      </c>
      <c r="R18" s="403">
        <f>'逆行列(IM)'!R18/'逆行列(IM)'!R$19</f>
        <v>7.521784707324441E-6</v>
      </c>
      <c r="S18" s="402">
        <f>'逆行列(IM)'!S18/'逆行列(IM)'!S$20</f>
        <v>1.2327593526913841E-6</v>
      </c>
      <c r="T18" s="402">
        <f>'逆行列(IM)'!T18/'逆行列(IM)'!T$21</f>
        <v>3.0941824827366393E-6</v>
      </c>
      <c r="U18" s="402">
        <f>'逆行列(IM)'!U18/'逆行列(IM)'!U$22</f>
        <v>9.2826007669081636E-6</v>
      </c>
      <c r="V18" s="402">
        <f>'逆行列(IM)'!V18/'逆行列(IM)'!V$23</f>
        <v>1.329274324579765E-6</v>
      </c>
      <c r="W18" s="402">
        <f>'逆行列(IM)'!W18/'逆行列(IM)'!W$24</f>
        <v>8.2012887221494226E-6</v>
      </c>
      <c r="X18" s="403">
        <f>'逆行列(IM)'!X18/'逆行列(IM)'!X$25</f>
        <v>1.0162204301103084E-5</v>
      </c>
      <c r="Y18" s="402">
        <f>'逆行列(IM)'!Y18/'逆行列(IM)'!Y$26</f>
        <v>5.2635287447834493E-6</v>
      </c>
      <c r="Z18" s="402">
        <f>'逆行列(IM)'!Z18/'逆行列(IM)'!Z$27</f>
        <v>2.3799361621763607E-6</v>
      </c>
      <c r="AA18" s="402">
        <f>'逆行列(IM)'!AA18/'逆行列(IM)'!AA$28</f>
        <v>1.2034102521681482E-6</v>
      </c>
      <c r="AB18" s="402">
        <f>'逆行列(IM)'!AB18/'逆行列(IM)'!AB$29</f>
        <v>2.8201580834373809E-6</v>
      </c>
      <c r="AC18" s="402">
        <f>'逆行列(IM)'!AC18/'逆行列(IM)'!AC$30</f>
        <v>3.8698728842668411E-6</v>
      </c>
      <c r="AD18" s="402">
        <f>'逆行列(IM)'!AD18/'逆行列(IM)'!AD$31</f>
        <v>3.3947220774225714E-6</v>
      </c>
      <c r="AE18" s="402">
        <f>'逆行列(IM)'!AE18/'逆行列(IM)'!AE$32</f>
        <v>2.3052424767833814E-5</v>
      </c>
      <c r="AF18" s="402">
        <f>'逆行列(IM)'!AF18/'逆行列(IM)'!AF$33</f>
        <v>2.3254306655785756E-6</v>
      </c>
      <c r="AG18" s="403">
        <f>'逆行列(IM)'!AG18/'逆行列(IM)'!AG$34</f>
        <v>2.0674854544534637E-5</v>
      </c>
      <c r="AH18" s="402">
        <f>'逆行列(IM)'!AH18/'逆行列(IM)'!AH$35</f>
        <v>4.3156114730552979E-6</v>
      </c>
      <c r="AI18" s="402">
        <f>'逆行列(IM)'!AI18/'逆行列(IM)'!AI$36</f>
        <v>5.8943020245325679E-6</v>
      </c>
      <c r="AJ18" s="402">
        <f>'逆行列(IM)'!AJ18/'逆行列(IM)'!AJ$37</f>
        <v>4.4665587271825166E-6</v>
      </c>
      <c r="AK18" s="402">
        <f>'逆行列(IM)'!AK18/'逆行列(IM)'!AK$38</f>
        <v>3.345298362512699E-6</v>
      </c>
      <c r="AL18" s="402">
        <f>'逆行列(IM)'!AL18/'逆行列(IM)'!AL$39</f>
        <v>6.3460065263797544E-7</v>
      </c>
      <c r="AM18" s="403">
        <f>'逆行列(IM)'!AM18/'逆行列(IM)'!AM$40</f>
        <v>2.6740782679701839E-6</v>
      </c>
      <c r="AN18" s="402">
        <f>'逆行列(IM)'!AN18/'逆行列(IM)'!AN$41</f>
        <v>1.1797919293937349E-5</v>
      </c>
      <c r="AO18" s="402">
        <f>'逆行列(IM)'!AO18/'逆行列(IM)'!AO$42</f>
        <v>1.0970404965337556E-5</v>
      </c>
      <c r="AP18" s="402">
        <f>'逆行列(IM)'!AP18/'逆行列(IM)'!AP$43</f>
        <v>6.6593782639390171E-6</v>
      </c>
      <c r="AQ18" s="402">
        <f>'逆行列(IM)'!AQ18/'逆行列(IM)'!AQ$44</f>
        <v>1.8227344454142542E-6</v>
      </c>
      <c r="AR18" s="402">
        <f>'逆行列(IM)'!AR18/'逆行列(IM)'!AR$45</f>
        <v>1.8891775230004949E-5</v>
      </c>
      <c r="AS18" s="402">
        <f>'逆行列(IM)'!AS18/'逆行列(IM)'!AS$46</f>
        <v>5.803488577882283E-6</v>
      </c>
      <c r="AT18" s="402">
        <f>'逆行列(IM)'!AT18/'逆行列(IM)'!AT$47</f>
        <v>7.7432078636468969E-6</v>
      </c>
      <c r="AU18" s="402">
        <f>'逆行列(IM)'!AU18/'逆行列(IM)'!AU$48</f>
        <v>2.5987143079327841E-6</v>
      </c>
      <c r="AV18" s="403">
        <f>'逆行列(IM)'!AV18/'逆行列(IM)'!AV$49</f>
        <v>1.3710113666933261E-5</v>
      </c>
      <c r="AW18" s="442"/>
      <c r="AX18" s="433"/>
      <c r="AZ18" s="443"/>
    </row>
    <row r="19" spans="2:52">
      <c r="B19" s="405" t="s">
        <v>299</v>
      </c>
      <c r="C19" s="552" t="s">
        <v>300</v>
      </c>
      <c r="D19" s="406">
        <f>'逆行列(IM)'!D19/'逆行列(IM)'!D$5</f>
        <v>7.776153509109837E-4</v>
      </c>
      <c r="E19" s="407">
        <f>'逆行列(IM)'!E19/'逆行列(IM)'!E$6</f>
        <v>2.5181125207683088E-4</v>
      </c>
      <c r="F19" s="407">
        <f>'逆行列(IM)'!F19/'逆行列(IM)'!F$7</f>
        <v>7.0703091630723038E-4</v>
      </c>
      <c r="G19" s="407">
        <f>'逆行列(IM)'!G19/'逆行列(IM)'!G$8</f>
        <v>3.0149995083738159E-4</v>
      </c>
      <c r="H19" s="407">
        <f>'逆行列(IM)'!H19/'逆行列(IM)'!H$9</f>
        <v>2.7879428967498611E-4</v>
      </c>
      <c r="I19" s="408">
        <f>'逆行列(IM)'!I19/'逆行列(IM)'!I$10</f>
        <v>2.5847736268006237E-4</v>
      </c>
      <c r="J19" s="407">
        <f>'逆行列(IM)'!J19/'逆行列(IM)'!J$11</f>
        <v>2.3575837843350955E-3</v>
      </c>
      <c r="K19" s="407">
        <f>'逆行列(IM)'!K19/'逆行列(IM)'!K$12</f>
        <v>5.182610993373798E-4</v>
      </c>
      <c r="L19" s="407">
        <f>'逆行列(IM)'!L19/'逆行列(IM)'!L$13</f>
        <v>1.4182393134493619E-4</v>
      </c>
      <c r="M19" s="407">
        <f>'逆行列(IM)'!M19/'逆行列(IM)'!M$14</f>
        <v>1.6369884199999112E-3</v>
      </c>
      <c r="N19" s="407">
        <f>'逆行列(IM)'!N19/'逆行列(IM)'!N$15</f>
        <v>9.7416227664152608E-4</v>
      </c>
      <c r="O19" s="407">
        <f>'逆行列(IM)'!O19/'逆行列(IM)'!O$16</f>
        <v>1.2231980180726016E-3</v>
      </c>
      <c r="P19" s="407">
        <f>'逆行列(IM)'!P19/'逆行列(IM)'!P$17</f>
        <v>5.179103037404241E-4</v>
      </c>
      <c r="Q19" s="407">
        <f>'逆行列(IM)'!Q19/'逆行列(IM)'!Q$18</f>
        <v>1.4789036934524012E-4</v>
      </c>
      <c r="R19" s="402">
        <f>'逆行列(IM)'!R19/'逆行列(IM)'!R$19</f>
        <v>1</v>
      </c>
      <c r="S19" s="407">
        <f>'逆行列(IM)'!S19/'逆行列(IM)'!S$20</f>
        <v>3.3865171335168955E-4</v>
      </c>
      <c r="T19" s="407">
        <f>'逆行列(IM)'!T19/'逆行列(IM)'!T$21</f>
        <v>1.509644293012322E-3</v>
      </c>
      <c r="U19" s="407">
        <f>'逆行列(IM)'!U19/'逆行列(IM)'!U$22</f>
        <v>2.089899688172431E-3</v>
      </c>
      <c r="V19" s="407">
        <f>'逆行列(IM)'!V19/'逆行列(IM)'!V$23</f>
        <v>1.6921449569891095E-3</v>
      </c>
      <c r="W19" s="407">
        <f>'逆行列(IM)'!W19/'逆行列(IM)'!W$24</f>
        <v>1.4649467424077023E-3</v>
      </c>
      <c r="X19" s="408">
        <f>'逆行列(IM)'!X19/'逆行列(IM)'!X$25</f>
        <v>2.0495760452735861E-3</v>
      </c>
      <c r="Y19" s="407">
        <f>'逆行列(IM)'!Y19/'逆行列(IM)'!Y$26</f>
        <v>8.3281348526032459E-3</v>
      </c>
      <c r="Z19" s="407">
        <f>'逆行列(IM)'!Z19/'逆行列(IM)'!Z$27</f>
        <v>2.4856851623361797E-3</v>
      </c>
      <c r="AA19" s="407">
        <f>'逆行列(IM)'!AA19/'逆行列(IM)'!AA$28</f>
        <v>1.6168136687430992E-3</v>
      </c>
      <c r="AB19" s="407">
        <f>'逆行列(IM)'!AB19/'逆行列(IM)'!AB$29</f>
        <v>3.4950425126122429E-3</v>
      </c>
      <c r="AC19" s="407">
        <f>'逆行列(IM)'!AC19/'逆行列(IM)'!AC$30</f>
        <v>1.1928294171791355E-3</v>
      </c>
      <c r="AD19" s="407">
        <f>'逆行列(IM)'!AD19/'逆行列(IM)'!AD$31</f>
        <v>4.5814253353399026E-3</v>
      </c>
      <c r="AE19" s="407">
        <f>'逆行列(IM)'!AE19/'逆行列(IM)'!AE$32</f>
        <v>3.2026371968368996E-3</v>
      </c>
      <c r="AF19" s="407">
        <f>'逆行列(IM)'!AF19/'逆行列(IM)'!AF$33</f>
        <v>1.7352635857495746E-2</v>
      </c>
      <c r="AG19" s="408">
        <f>'逆行列(IM)'!AG19/'逆行列(IM)'!AG$34</f>
        <v>4.6652826692590148E-4</v>
      </c>
      <c r="AH19" s="407">
        <f>'逆行列(IM)'!AH19/'逆行列(IM)'!AH$35</f>
        <v>2.3675141512124217E-3</v>
      </c>
      <c r="AI19" s="407">
        <f>'逆行列(IM)'!AI19/'逆行列(IM)'!AI$36</f>
        <v>2.9882189014100865E-4</v>
      </c>
      <c r="AJ19" s="407">
        <f>'逆行列(IM)'!AJ19/'逆行列(IM)'!AJ$37</f>
        <v>2.1938795370063835E-4</v>
      </c>
      <c r="AK19" s="407">
        <f>'逆行列(IM)'!AK19/'逆行列(IM)'!AK$38</f>
        <v>1.7193511462740253E-4</v>
      </c>
      <c r="AL19" s="407">
        <f>'逆行列(IM)'!AL19/'逆行列(IM)'!AL$39</f>
        <v>2.9110401137809208E-4</v>
      </c>
      <c r="AM19" s="408">
        <f>'逆行列(IM)'!AM19/'逆行列(IM)'!AM$40</f>
        <v>2.9172173449041629E-4</v>
      </c>
      <c r="AN19" s="407">
        <f>'逆行列(IM)'!AN19/'逆行列(IM)'!AN$41</f>
        <v>2.0271327454217015E-4</v>
      </c>
      <c r="AO19" s="407">
        <f>'逆行列(IM)'!AO19/'逆行列(IM)'!AO$42</f>
        <v>2.8880265155652781E-4</v>
      </c>
      <c r="AP19" s="407">
        <f>'逆行列(IM)'!AP19/'逆行列(IM)'!AP$43</f>
        <v>9.7802342912086315E-4</v>
      </c>
      <c r="AQ19" s="407">
        <f>'逆行列(IM)'!AQ19/'逆行列(IM)'!AQ$44</f>
        <v>3.3796020616990021E-4</v>
      </c>
      <c r="AR19" s="407">
        <f>'逆行列(IM)'!AR19/'逆行列(IM)'!AR$45</f>
        <v>2.3432016480646431E-4</v>
      </c>
      <c r="AS19" s="407">
        <f>'逆行列(IM)'!AS19/'逆行列(IM)'!AS$46</f>
        <v>3.3680170533792865E-4</v>
      </c>
      <c r="AT19" s="407">
        <f>'逆行列(IM)'!AT19/'逆行列(IM)'!AT$47</f>
        <v>4.9830277152932507E-4</v>
      </c>
      <c r="AU19" s="407">
        <f>'逆行列(IM)'!AU19/'逆行列(IM)'!AU$48</f>
        <v>2.1841347969539706E-3</v>
      </c>
      <c r="AV19" s="408">
        <f>'逆行列(IM)'!AV19/'逆行列(IM)'!AV$49</f>
        <v>1.2989540707949308E-3</v>
      </c>
      <c r="AW19" s="442"/>
      <c r="AX19" s="433"/>
      <c r="AZ19" s="443"/>
    </row>
    <row r="20" spans="2:52">
      <c r="B20" s="410" t="s">
        <v>301</v>
      </c>
      <c r="C20" s="553" t="s">
        <v>302</v>
      </c>
      <c r="D20" s="411">
        <f>'逆行列(IM)'!D20/'逆行列(IM)'!D$5</f>
        <v>1.4413446469433947E-3</v>
      </c>
      <c r="E20" s="412">
        <f>'逆行列(IM)'!E20/'逆行列(IM)'!E$6</f>
        <v>6.8529590255366861E-3</v>
      </c>
      <c r="F20" s="412">
        <f>'逆行列(IM)'!F20/'逆行列(IM)'!F$7</f>
        <v>1.1020133491930208E-3</v>
      </c>
      <c r="G20" s="412">
        <f>'逆行列(IM)'!G20/'逆行列(IM)'!G$8</f>
        <v>6.819265686193825E-4</v>
      </c>
      <c r="H20" s="412">
        <f>'逆行列(IM)'!H20/'逆行列(IM)'!H$9</f>
        <v>9.9185627000628464E-4</v>
      </c>
      <c r="I20" s="413">
        <f>'逆行列(IM)'!I20/'逆行列(IM)'!I$10</f>
        <v>1.7331198472535963E-3</v>
      </c>
      <c r="J20" s="412">
        <f>'逆行列(IM)'!J20/'逆行列(IM)'!J$11</f>
        <v>4.0228028512094192E-2</v>
      </c>
      <c r="K20" s="412">
        <f>'逆行列(IM)'!K20/'逆行列(IM)'!K$12</f>
        <v>8.3302353732522415E-4</v>
      </c>
      <c r="L20" s="412">
        <f>'逆行列(IM)'!L20/'逆行列(IM)'!L$13</f>
        <v>4.2983939126348608E-4</v>
      </c>
      <c r="M20" s="412">
        <f>'逆行列(IM)'!M20/'逆行列(IM)'!M$14</f>
        <v>1.4582573765025036E-3</v>
      </c>
      <c r="N20" s="412">
        <f>'逆行列(IM)'!N20/'逆行列(IM)'!N$15</f>
        <v>4.2517929984587163E-4</v>
      </c>
      <c r="O20" s="412">
        <f>'逆行列(IM)'!O20/'逆行列(IM)'!O$16</f>
        <v>2.9504244613933585E-3</v>
      </c>
      <c r="P20" s="412">
        <f>'逆行列(IM)'!P20/'逆行列(IM)'!P$17</f>
        <v>1.0322707738046034E-2</v>
      </c>
      <c r="Q20" s="412">
        <f>'逆行列(IM)'!Q20/'逆行列(IM)'!Q$18</f>
        <v>1.3101192295291687E-3</v>
      </c>
      <c r="R20" s="413">
        <f>'逆行列(IM)'!R20/'逆行列(IM)'!R$19</f>
        <v>7.9866830090394147E-3</v>
      </c>
      <c r="S20" s="402">
        <f>'逆行列(IM)'!S20/'逆行列(IM)'!S$20</f>
        <v>1</v>
      </c>
      <c r="T20" s="412">
        <f>'逆行列(IM)'!T20/'逆行列(IM)'!T$21</f>
        <v>2.8292922813069879E-3</v>
      </c>
      <c r="U20" s="412">
        <f>'逆行列(IM)'!U20/'逆行列(IM)'!U$22</f>
        <v>0.31214204603384843</v>
      </c>
      <c r="V20" s="412">
        <f>'逆行列(IM)'!V20/'逆行列(IM)'!V$23</f>
        <v>0.13333305921030181</v>
      </c>
      <c r="W20" s="412">
        <f>'逆行列(IM)'!W20/'逆行列(IM)'!W$24</f>
        <v>0.1249814833927419</v>
      </c>
      <c r="X20" s="413">
        <f>'逆行列(IM)'!X20/'逆行列(IM)'!X$25</f>
        <v>4.1995246493144095E-2</v>
      </c>
      <c r="Y20" s="412">
        <f>'逆行列(IM)'!Y20/'逆行列(IM)'!Y$26</f>
        <v>5.7718660430914788E-3</v>
      </c>
      <c r="Z20" s="412">
        <f>'逆行列(IM)'!Z20/'逆行列(IM)'!Z$27</f>
        <v>7.8084416663514664E-2</v>
      </c>
      <c r="AA20" s="412">
        <f>'逆行列(IM)'!AA20/'逆行列(IM)'!AA$28</f>
        <v>1.9888037851642937E-2</v>
      </c>
      <c r="AB20" s="412">
        <f>'逆行列(IM)'!AB20/'逆行列(IM)'!AB$29</f>
        <v>6.4457768844284641E-2</v>
      </c>
      <c r="AC20" s="412">
        <f>'逆行列(IM)'!AC20/'逆行列(IM)'!AC$30</f>
        <v>0.37818041742752251</v>
      </c>
      <c r="AD20" s="412">
        <f>'逆行列(IM)'!AD20/'逆行列(IM)'!AD$31</f>
        <v>6.9954679952408394E-2</v>
      </c>
      <c r="AE20" s="412">
        <f>'逆行列(IM)'!AE20/'逆行列(IM)'!AE$32</f>
        <v>1.2744258394825106E-2</v>
      </c>
      <c r="AF20" s="412">
        <f>'逆行列(IM)'!AF20/'逆行列(IM)'!AF$33</f>
        <v>3.6956728057802563E-2</v>
      </c>
      <c r="AG20" s="413">
        <f>'逆行列(IM)'!AG20/'逆行列(IM)'!AG$34</f>
        <v>1.150023309822385E-3</v>
      </c>
      <c r="AH20" s="412">
        <f>'逆行列(IM)'!AH20/'逆行列(IM)'!AH$35</f>
        <v>2.3634593598754997E-3</v>
      </c>
      <c r="AI20" s="412">
        <f>'逆行列(IM)'!AI20/'逆行列(IM)'!AI$36</f>
        <v>5.4421161005847678E-4</v>
      </c>
      <c r="AJ20" s="412">
        <f>'逆行列(IM)'!AJ20/'逆行列(IM)'!AJ$37</f>
        <v>7.7611571473003185E-4</v>
      </c>
      <c r="AK20" s="412">
        <f>'逆行列(IM)'!AK20/'逆行列(IM)'!AK$38</f>
        <v>5.6798920225607753E-4</v>
      </c>
      <c r="AL20" s="412">
        <f>'逆行列(IM)'!AL20/'逆行列(IM)'!AL$39</f>
        <v>6.5492070708205732E-4</v>
      </c>
      <c r="AM20" s="413">
        <f>'逆行列(IM)'!AM20/'逆行列(IM)'!AM$40</f>
        <v>2.4136722344493856E-3</v>
      </c>
      <c r="AN20" s="412">
        <f>'逆行列(IM)'!AN20/'逆行列(IM)'!AN$41</f>
        <v>6.618167138476782E-4</v>
      </c>
      <c r="AO20" s="412">
        <f>'逆行列(IM)'!AO20/'逆行列(IM)'!AO$42</f>
        <v>1.5951173369350277E-3</v>
      </c>
      <c r="AP20" s="412">
        <f>'逆行列(IM)'!AP20/'逆行列(IM)'!AP$43</f>
        <v>7.8278365223726821E-4</v>
      </c>
      <c r="AQ20" s="412">
        <f>'逆行列(IM)'!AQ20/'逆行列(IM)'!AQ$44</f>
        <v>4.4628463038956371E-4</v>
      </c>
      <c r="AR20" s="412">
        <f>'逆行列(IM)'!AR20/'逆行列(IM)'!AR$45</f>
        <v>7.2407206798227061E-4</v>
      </c>
      <c r="AS20" s="412">
        <f>'逆行列(IM)'!AS20/'逆行列(IM)'!AS$46</f>
        <v>1.5832936435348575E-3</v>
      </c>
      <c r="AT20" s="412">
        <f>'逆行列(IM)'!AT20/'逆行列(IM)'!AT$47</f>
        <v>7.4625504990748367E-4</v>
      </c>
      <c r="AU20" s="412">
        <f>'逆行列(IM)'!AU20/'逆行列(IM)'!AU$48</f>
        <v>1.2401204759636786E-3</v>
      </c>
      <c r="AV20" s="413">
        <f>'逆行列(IM)'!AV20/'逆行列(IM)'!AV$49</f>
        <v>5.1418172913684414E-3</v>
      </c>
      <c r="AW20" s="442"/>
      <c r="AX20" s="433"/>
      <c r="AZ20" s="443"/>
    </row>
    <row r="21" spans="2:52">
      <c r="B21" s="400" t="s">
        <v>303</v>
      </c>
      <c r="C21" s="548" t="s">
        <v>304</v>
      </c>
      <c r="D21" s="401">
        <f>'逆行列(IM)'!D21/'逆行列(IM)'!D$5</f>
        <v>6.1803703527994898E-5</v>
      </c>
      <c r="E21" s="402">
        <f>'逆行列(IM)'!E21/'逆行列(IM)'!E$6</f>
        <v>1.0668982776753719E-4</v>
      </c>
      <c r="F21" s="402">
        <f>'逆行列(IM)'!F21/'逆行列(IM)'!F$7</f>
        <v>3.511899744196324E-4</v>
      </c>
      <c r="G21" s="402">
        <f>'逆行列(IM)'!G21/'逆行列(IM)'!G$8</f>
        <v>6.7907744321268302E-5</v>
      </c>
      <c r="H21" s="402">
        <f>'逆行列(IM)'!H21/'逆行列(IM)'!H$9</f>
        <v>9.5999279978162169E-5</v>
      </c>
      <c r="I21" s="403">
        <f>'逆行列(IM)'!I21/'逆行列(IM)'!I$10</f>
        <v>1.9510616466324272E-4</v>
      </c>
      <c r="J21" s="402">
        <f>'逆行列(IM)'!J21/'逆行列(IM)'!J$11</f>
        <v>1.6398441443041898E-3</v>
      </c>
      <c r="K21" s="402">
        <f>'逆行列(IM)'!K21/'逆行列(IM)'!K$12</f>
        <v>9.3242812223904575E-5</v>
      </c>
      <c r="L21" s="402">
        <f>'逆行列(IM)'!L21/'逆行列(IM)'!L$13</f>
        <v>2.8709106761373824E-4</v>
      </c>
      <c r="M21" s="402">
        <f>'逆行列(IM)'!M21/'逆行列(IM)'!M$14</f>
        <v>1.3672924682429975E-3</v>
      </c>
      <c r="N21" s="402">
        <f>'逆行列(IM)'!N21/'逆行列(IM)'!N$15</f>
        <v>4.1042184628616179E-5</v>
      </c>
      <c r="O21" s="402">
        <f>'逆行列(IM)'!O21/'逆行列(IM)'!O$16</f>
        <v>6.2833384709237564E-4</v>
      </c>
      <c r="P21" s="402">
        <f>'逆行列(IM)'!P21/'逆行列(IM)'!P$17</f>
        <v>3.3878963466935189E-4</v>
      </c>
      <c r="Q21" s="402">
        <f>'逆行列(IM)'!Q21/'逆行列(IM)'!Q$18</f>
        <v>2.049726543304381E-4</v>
      </c>
      <c r="R21" s="403">
        <f>'逆行列(IM)'!R21/'逆行列(IM)'!R$19</f>
        <v>3.2081578681754171E-3</v>
      </c>
      <c r="S21" s="402">
        <f>'逆行列(IM)'!S21/'逆行列(IM)'!S$20</f>
        <v>1.6891755855574135E-3</v>
      </c>
      <c r="T21" s="402">
        <f>'逆行列(IM)'!T21/'逆行列(IM)'!T$21</f>
        <v>1</v>
      </c>
      <c r="U21" s="402">
        <f>'逆行列(IM)'!U21/'逆行列(IM)'!U$22</f>
        <v>7.572659118431197E-3</v>
      </c>
      <c r="V21" s="402">
        <f>'逆行列(IM)'!V21/'逆行列(IM)'!V$23</f>
        <v>5.7789488572571757E-3</v>
      </c>
      <c r="W21" s="402">
        <f>'逆行列(IM)'!W21/'逆行列(IM)'!W$24</f>
        <v>3.4895841954225479E-3</v>
      </c>
      <c r="X21" s="403">
        <f>'逆行列(IM)'!X21/'逆行列(IM)'!X$25</f>
        <v>1.2639775537406231E-2</v>
      </c>
      <c r="Y21" s="402">
        <f>'逆行列(IM)'!Y21/'逆行列(IM)'!Y$26</f>
        <v>7.4824616154619489E-3</v>
      </c>
      <c r="Z21" s="402">
        <f>'逆行列(IM)'!Z21/'逆行列(IM)'!Z$27</f>
        <v>9.9722482415561618E-3</v>
      </c>
      <c r="AA21" s="402">
        <f>'逆行列(IM)'!AA21/'逆行列(IM)'!AA$28</f>
        <v>8.7366533473097977E-3</v>
      </c>
      <c r="AB21" s="402">
        <f>'逆行列(IM)'!AB21/'逆行列(IM)'!AB$29</f>
        <v>4.4309971025841884E-3</v>
      </c>
      <c r="AC21" s="402">
        <f>'逆行列(IM)'!AC21/'逆行列(IM)'!AC$30</f>
        <v>6.2932953595020019E-3</v>
      </c>
      <c r="AD21" s="402">
        <f>'逆行列(IM)'!AD21/'逆行列(IM)'!AD$31</f>
        <v>4.3131826570788016E-3</v>
      </c>
      <c r="AE21" s="402">
        <f>'逆行列(IM)'!AE21/'逆行列(IM)'!AE$32</f>
        <v>4.5464176441572255E-3</v>
      </c>
      <c r="AF21" s="402">
        <f>'逆行列(IM)'!AF21/'逆行列(IM)'!AF$33</f>
        <v>2.214971811498928E-3</v>
      </c>
      <c r="AG21" s="403">
        <f>'逆行列(IM)'!AG21/'逆行列(IM)'!AG$34</f>
        <v>1.7571114269354475E-4</v>
      </c>
      <c r="AH21" s="402">
        <f>'逆行列(IM)'!AH21/'逆行列(IM)'!AH$35</f>
        <v>2.0284559055051523E-4</v>
      </c>
      <c r="AI21" s="402">
        <f>'逆行列(IM)'!AI21/'逆行列(IM)'!AI$36</f>
        <v>4.5485272184301406E-5</v>
      </c>
      <c r="AJ21" s="402">
        <f>'逆行列(IM)'!AJ21/'逆行列(IM)'!AJ$37</f>
        <v>5.1806824367827119E-5</v>
      </c>
      <c r="AK21" s="402">
        <f>'逆行列(IM)'!AK21/'逆行列(IM)'!AK$38</f>
        <v>5.1879066992009246E-5</v>
      </c>
      <c r="AL21" s="402">
        <f>'逆行列(IM)'!AL21/'逆行列(IM)'!AL$39</f>
        <v>4.3673358461159437E-5</v>
      </c>
      <c r="AM21" s="403">
        <f>'逆行列(IM)'!AM21/'逆行列(IM)'!AM$40</f>
        <v>9.1106549940871777E-5</v>
      </c>
      <c r="AN21" s="402">
        <f>'逆行列(IM)'!AN21/'逆行列(IM)'!AN$41</f>
        <v>8.0054510322979692E-5</v>
      </c>
      <c r="AO21" s="402">
        <f>'逆行列(IM)'!AO21/'逆行列(IM)'!AO$42</f>
        <v>1.484863222412843E-4</v>
      </c>
      <c r="AP21" s="402">
        <f>'逆行列(IM)'!AP21/'逆行列(IM)'!AP$43</f>
        <v>9.410848449280971E-5</v>
      </c>
      <c r="AQ21" s="402">
        <f>'逆行列(IM)'!AQ21/'逆行列(IM)'!AQ$44</f>
        <v>3.8205399450868182E-4</v>
      </c>
      <c r="AR21" s="402">
        <f>'逆行列(IM)'!AR21/'逆行列(IM)'!AR$45</f>
        <v>9.0863398581951719E-5</v>
      </c>
      <c r="AS21" s="402">
        <f>'逆行列(IM)'!AS21/'逆行列(IM)'!AS$46</f>
        <v>1.8228756858941543E-4</v>
      </c>
      <c r="AT21" s="402">
        <f>'逆行列(IM)'!AT21/'逆行列(IM)'!AT$47</f>
        <v>1.1550219410721405E-4</v>
      </c>
      <c r="AU21" s="402">
        <f>'逆行列(IM)'!AU21/'逆行列(IM)'!AU$48</f>
        <v>5.0237616813410876E-4</v>
      </c>
      <c r="AV21" s="403">
        <f>'逆行列(IM)'!AV21/'逆行列(IM)'!AV$49</f>
        <v>5.5212902821470905E-4</v>
      </c>
      <c r="AW21" s="442"/>
      <c r="AX21" s="433"/>
      <c r="AZ21" s="443"/>
    </row>
    <row r="22" spans="2:52">
      <c r="B22" s="400" t="s">
        <v>305</v>
      </c>
      <c r="C22" s="548" t="s">
        <v>306</v>
      </c>
      <c r="D22" s="401">
        <f>'逆行列(IM)'!D22/'逆行列(IM)'!D$5</f>
        <v>9.7027526178772034E-4</v>
      </c>
      <c r="E22" s="402">
        <f>'逆行列(IM)'!E22/'逆行列(IM)'!E$6</f>
        <v>4.3617172243111957E-3</v>
      </c>
      <c r="F22" s="402">
        <f>'逆行列(IM)'!F22/'逆行列(IM)'!F$7</f>
        <v>2.4435355494288593E-3</v>
      </c>
      <c r="G22" s="402">
        <f>'逆行列(IM)'!G22/'逆行列(IM)'!G$8</f>
        <v>4.58042619041319E-4</v>
      </c>
      <c r="H22" s="402">
        <f>'逆行列(IM)'!H22/'逆行列(IM)'!H$9</f>
        <v>1.2576474582159348E-3</v>
      </c>
      <c r="I22" s="403">
        <f>'逆行列(IM)'!I22/'逆行列(IM)'!I$10</f>
        <v>2.7958027449705956E-3</v>
      </c>
      <c r="J22" s="402">
        <f>'逆行列(IM)'!J22/'逆行列(IM)'!J$11</f>
        <v>1.2324311740392746E-2</v>
      </c>
      <c r="K22" s="402">
        <f>'逆行列(IM)'!K22/'逆行列(IM)'!K$12</f>
        <v>8.1466176288854709E-4</v>
      </c>
      <c r="L22" s="402">
        <f>'逆行列(IM)'!L22/'逆行列(IM)'!L$13</f>
        <v>3.9291453282720723E-4</v>
      </c>
      <c r="M22" s="402">
        <f>'逆行列(IM)'!M22/'逆行列(IM)'!M$14</f>
        <v>3.0283340398719874E-3</v>
      </c>
      <c r="N22" s="402">
        <f>'逆行列(IM)'!N22/'逆行列(IM)'!N$15</f>
        <v>5.725412537377207E-4</v>
      </c>
      <c r="O22" s="402">
        <f>'逆行列(IM)'!O22/'逆行列(IM)'!O$16</f>
        <v>9.4829626029345742E-4</v>
      </c>
      <c r="P22" s="402">
        <f>'逆行列(IM)'!P22/'逆行列(IM)'!P$17</f>
        <v>9.1071423273146653E-3</v>
      </c>
      <c r="Q22" s="402">
        <f>'逆行列(IM)'!Q22/'逆行列(IM)'!Q$18</f>
        <v>2.6092547419048913E-3</v>
      </c>
      <c r="R22" s="403">
        <f>'逆行列(IM)'!R22/'逆行列(IM)'!R$19</f>
        <v>2.2084883489545261E-3</v>
      </c>
      <c r="S22" s="402">
        <f>'逆行列(IM)'!S22/'逆行列(IM)'!S$20</f>
        <v>3.5614579132691457E-4</v>
      </c>
      <c r="T22" s="402">
        <f>'逆行列(IM)'!T22/'逆行列(IM)'!T$21</f>
        <v>1.3907453007843105E-3</v>
      </c>
      <c r="U22" s="402">
        <f>'逆行列(IM)'!U22/'逆行列(IM)'!U$22</f>
        <v>1</v>
      </c>
      <c r="V22" s="402">
        <f>'逆行列(IM)'!V22/'逆行列(IM)'!V$23</f>
        <v>9.5322858416737842E-3</v>
      </c>
      <c r="W22" s="402">
        <f>'逆行列(IM)'!W22/'逆行列(IM)'!W$24</f>
        <v>9.2316366483042138E-3</v>
      </c>
      <c r="X22" s="403">
        <f>'逆行列(IM)'!X22/'逆行列(IM)'!X$25</f>
        <v>9.3494375586871282E-3</v>
      </c>
      <c r="Y22" s="402">
        <f>'逆行列(IM)'!Y22/'逆行列(IM)'!Y$26</f>
        <v>4.2629899947468682E-3</v>
      </c>
      <c r="Z22" s="402">
        <f>'逆行列(IM)'!Z22/'逆行列(IM)'!Z$27</f>
        <v>9.2610903135097074E-3</v>
      </c>
      <c r="AA22" s="402">
        <f>'逆行列(IM)'!AA22/'逆行列(IM)'!AA$28</f>
        <v>9.0304566218491044E-3</v>
      </c>
      <c r="AB22" s="402">
        <f>'逆行列(IM)'!AB22/'逆行列(IM)'!AB$29</f>
        <v>2.2258657414564952E-3</v>
      </c>
      <c r="AC22" s="402">
        <f>'逆行列(IM)'!AC22/'逆行列(IM)'!AC$30</f>
        <v>2.0997595033501609E-2</v>
      </c>
      <c r="AD22" s="402">
        <f>'逆行列(IM)'!AD22/'逆行列(IM)'!AD$31</f>
        <v>3.8528577534907705E-3</v>
      </c>
      <c r="AE22" s="402">
        <f>'逆行列(IM)'!AE22/'逆行列(IM)'!AE$32</f>
        <v>7.9724785200654055E-3</v>
      </c>
      <c r="AF22" s="402">
        <f>'逆行列(IM)'!AF22/'逆行列(IM)'!AF$33</f>
        <v>2.7706842954544623E-2</v>
      </c>
      <c r="AG22" s="403">
        <f>'逆行列(IM)'!AG22/'逆行列(IM)'!AG$34</f>
        <v>9.1105468100704655E-4</v>
      </c>
      <c r="AH22" s="402">
        <f>'逆行列(IM)'!AH22/'逆行列(IM)'!AH$35</f>
        <v>1.6679545251174991E-3</v>
      </c>
      <c r="AI22" s="402">
        <f>'逆行列(IM)'!AI22/'逆行列(IM)'!AI$36</f>
        <v>3.4813000513146111E-4</v>
      </c>
      <c r="AJ22" s="402">
        <f>'逆行列(IM)'!AJ22/'逆行列(IM)'!AJ$37</f>
        <v>1.1969260798573996E-3</v>
      </c>
      <c r="AK22" s="402">
        <f>'逆行列(IM)'!AK22/'逆行列(IM)'!AK$38</f>
        <v>3.3577057419425762E-4</v>
      </c>
      <c r="AL22" s="402">
        <f>'逆行列(IM)'!AL22/'逆行列(IM)'!AL$39</f>
        <v>5.2385118474809842E-4</v>
      </c>
      <c r="AM22" s="403">
        <f>'逆行列(IM)'!AM22/'逆行列(IM)'!AM$40</f>
        <v>1.0139584222709633E-3</v>
      </c>
      <c r="AN22" s="402">
        <f>'逆行列(IM)'!AN22/'逆行列(IM)'!AN$41</f>
        <v>4.8671766176898868E-4</v>
      </c>
      <c r="AO22" s="402">
        <f>'逆行列(IM)'!AO22/'逆行列(IM)'!AO$42</f>
        <v>1.8785824997209306E-3</v>
      </c>
      <c r="AP22" s="402">
        <f>'逆行列(IM)'!AP22/'逆行列(IM)'!AP$43</f>
        <v>5.2085043942904263E-4</v>
      </c>
      <c r="AQ22" s="402">
        <f>'逆行列(IM)'!AQ22/'逆行列(IM)'!AQ$44</f>
        <v>3.9033407505026894E-4</v>
      </c>
      <c r="AR22" s="402">
        <f>'逆行列(IM)'!AR22/'逆行列(IM)'!AR$45</f>
        <v>8.511435279517026E-4</v>
      </c>
      <c r="AS22" s="402">
        <f>'逆行列(IM)'!AS22/'逆行列(IM)'!AS$46</f>
        <v>6.351954717179984E-4</v>
      </c>
      <c r="AT22" s="402">
        <f>'逆行列(IM)'!AT22/'逆行列(IM)'!AT$47</f>
        <v>9.992723983476596E-4</v>
      </c>
      <c r="AU22" s="402">
        <f>'逆行列(IM)'!AU22/'逆行列(IM)'!AU$48</f>
        <v>9.3436763449706672E-4</v>
      </c>
      <c r="AV22" s="403">
        <f>'逆行列(IM)'!AV22/'逆行列(IM)'!AV$49</f>
        <v>1.699955651133462E-3</v>
      </c>
      <c r="AW22" s="442"/>
      <c r="AX22" s="433"/>
      <c r="AZ22" s="443"/>
    </row>
    <row r="23" spans="2:52">
      <c r="B23" s="400" t="s">
        <v>307</v>
      </c>
      <c r="C23" s="548" t="s">
        <v>308</v>
      </c>
      <c r="D23" s="401">
        <f>'逆行列(IM)'!D23/'逆行列(IM)'!D$5</f>
        <v>5.9199934991100975E-5</v>
      </c>
      <c r="E23" s="402">
        <f>'逆行列(IM)'!E23/'逆行列(IM)'!E$6</f>
        <v>7.4616673577697801E-4</v>
      </c>
      <c r="F23" s="402">
        <f>'逆行列(IM)'!F23/'逆行列(IM)'!F$7</f>
        <v>6.7396337051691668E-5</v>
      </c>
      <c r="G23" s="402">
        <f>'逆行列(IM)'!G23/'逆行列(IM)'!G$8</f>
        <v>5.4868141268265122E-5</v>
      </c>
      <c r="H23" s="402">
        <f>'逆行列(IM)'!H23/'逆行列(IM)'!H$9</f>
        <v>9.2664271349249364E-5</v>
      </c>
      <c r="I23" s="403">
        <f>'逆行列(IM)'!I23/'逆行列(IM)'!I$10</f>
        <v>6.5031173727716872E-5</v>
      </c>
      <c r="J23" s="402">
        <f>'逆行列(IM)'!J23/'逆行列(IM)'!J$11</f>
        <v>1.3115116256621925E-4</v>
      </c>
      <c r="K23" s="402">
        <f>'逆行列(IM)'!K23/'逆行列(IM)'!K$12</f>
        <v>5.6018653309855885E-5</v>
      </c>
      <c r="L23" s="402">
        <f>'逆行列(IM)'!L23/'逆行列(IM)'!L$13</f>
        <v>6.4685270447094808E-5</v>
      </c>
      <c r="M23" s="402">
        <f>'逆行列(IM)'!M23/'逆行列(IM)'!M$14</f>
        <v>6.5631009049748278E-5</v>
      </c>
      <c r="N23" s="402">
        <f>'逆行列(IM)'!N23/'逆行列(IM)'!N$15</f>
        <v>3.1357281898245867E-5</v>
      </c>
      <c r="O23" s="402">
        <f>'逆行列(IM)'!O23/'逆行列(IM)'!O$16</f>
        <v>1.0880320810849231E-4</v>
      </c>
      <c r="P23" s="402">
        <f>'逆行列(IM)'!P23/'逆行列(IM)'!P$17</f>
        <v>7.2877094281880304E-5</v>
      </c>
      <c r="Q23" s="402">
        <f>'逆行列(IM)'!Q23/'逆行列(IM)'!Q$18</f>
        <v>5.8211461471137421E-5</v>
      </c>
      <c r="R23" s="403">
        <f>'逆行列(IM)'!R23/'逆行列(IM)'!R$19</f>
        <v>1.3706486372653431E-4</v>
      </c>
      <c r="S23" s="402">
        <f>'逆行列(IM)'!S23/'逆行列(IM)'!S$20</f>
        <v>2.9249169322351164E-5</v>
      </c>
      <c r="T23" s="402">
        <f>'逆行列(IM)'!T23/'逆行列(IM)'!T$21</f>
        <v>4.4981191408600296E-5</v>
      </c>
      <c r="U23" s="402">
        <f>'逆行列(IM)'!U23/'逆行列(IM)'!U$22</f>
        <v>1.362193560968293E-4</v>
      </c>
      <c r="V23" s="402">
        <f>'逆行列(IM)'!V23/'逆行列(IM)'!V$23</f>
        <v>1</v>
      </c>
      <c r="W23" s="402">
        <f>'逆行列(IM)'!W23/'逆行列(IM)'!W$24</f>
        <v>3.6138028142742701E-3</v>
      </c>
      <c r="X23" s="403">
        <f>'逆行列(IM)'!X23/'逆行列(IM)'!X$25</f>
        <v>1.3242168756823684E-3</v>
      </c>
      <c r="Y23" s="402">
        <f>'逆行列(IM)'!Y23/'逆行列(IM)'!Y$26</f>
        <v>2.498429839716263E-4</v>
      </c>
      <c r="Z23" s="402">
        <f>'逆行列(IM)'!Z23/'逆行列(IM)'!Z$27</f>
        <v>6.1351000963686373E-4</v>
      </c>
      <c r="AA23" s="402">
        <f>'逆行列(IM)'!AA23/'逆行列(IM)'!AA$28</f>
        <v>3.4161293614613184E-4</v>
      </c>
      <c r="AB23" s="402">
        <f>'逆行列(IM)'!AB23/'逆行列(IM)'!AB$29</f>
        <v>6.1821990168830392E-4</v>
      </c>
      <c r="AC23" s="402">
        <f>'逆行列(IM)'!AC23/'逆行列(IM)'!AC$30</f>
        <v>4.5216418794816358E-3</v>
      </c>
      <c r="AD23" s="402">
        <f>'逆行列(IM)'!AD23/'逆行列(IM)'!AD$31</f>
        <v>1.1059439709017345E-3</v>
      </c>
      <c r="AE23" s="402">
        <f>'逆行列(IM)'!AE23/'逆行列(IM)'!AE$32</f>
        <v>1.294421920014753E-4</v>
      </c>
      <c r="AF23" s="402">
        <f>'逆行列(IM)'!AF23/'逆行列(IM)'!AF$33</f>
        <v>8.4955391282987274E-4</v>
      </c>
      <c r="AG23" s="403">
        <f>'逆行列(IM)'!AG23/'逆行列(IM)'!AG$34</f>
        <v>1.1957825091691929E-4</v>
      </c>
      <c r="AH23" s="402">
        <f>'逆行列(IM)'!AH23/'逆行列(IM)'!AH$35</f>
        <v>1.1956620425224761E-3</v>
      </c>
      <c r="AI23" s="402">
        <f>'逆行列(IM)'!AI23/'逆行列(IM)'!AI$36</f>
        <v>9.7788843957277808E-5</v>
      </c>
      <c r="AJ23" s="402">
        <f>'逆行列(IM)'!AJ23/'逆行列(IM)'!AJ$37</f>
        <v>1.0352669303281099E-4</v>
      </c>
      <c r="AK23" s="402">
        <f>'逆行列(IM)'!AK23/'逆行列(IM)'!AK$38</f>
        <v>1.4954674329633078E-4</v>
      </c>
      <c r="AL23" s="402">
        <f>'逆行列(IM)'!AL23/'逆行列(IM)'!AL$39</f>
        <v>5.3987860221247753E-5</v>
      </c>
      <c r="AM23" s="403">
        <f>'逆行列(IM)'!AM23/'逆行列(IM)'!AM$40</f>
        <v>1.8234373503385281E-4</v>
      </c>
      <c r="AN23" s="402">
        <f>'逆行列(IM)'!AN23/'逆行列(IM)'!AN$41</f>
        <v>1.8766169776608064E-4</v>
      </c>
      <c r="AO23" s="402">
        <f>'逆行列(IM)'!AO23/'逆行列(IM)'!AO$42</f>
        <v>1.7829709880368982E-4</v>
      </c>
      <c r="AP23" s="402">
        <f>'逆行列(IM)'!AP23/'逆行列(IM)'!AP$43</f>
        <v>1.4144499441977538E-4</v>
      </c>
      <c r="AQ23" s="402">
        <f>'逆行列(IM)'!AQ23/'逆行列(IM)'!AQ$44</f>
        <v>6.9325180632321402E-5</v>
      </c>
      <c r="AR23" s="402">
        <f>'逆行列(IM)'!AR23/'逆行列(IM)'!AR$45</f>
        <v>9.3308895070247149E-5</v>
      </c>
      <c r="AS23" s="402">
        <f>'逆行列(IM)'!AS23/'逆行列(IM)'!AS$46</f>
        <v>1.0375839256874157E-3</v>
      </c>
      <c r="AT23" s="402">
        <f>'逆行列(IM)'!AT23/'逆行列(IM)'!AT$47</f>
        <v>7.5179369371041762E-5</v>
      </c>
      <c r="AU23" s="402">
        <f>'逆行列(IM)'!AU23/'逆行列(IM)'!AU$48</f>
        <v>4.9939097887738582E-5</v>
      </c>
      <c r="AV23" s="403">
        <f>'逆行列(IM)'!AV23/'逆行列(IM)'!AV$49</f>
        <v>8.5633622162902874E-5</v>
      </c>
      <c r="AW23" s="442"/>
      <c r="AX23" s="433"/>
      <c r="AZ23" s="443"/>
    </row>
    <row r="24" spans="2:52">
      <c r="B24" s="405" t="s">
        <v>309</v>
      </c>
      <c r="C24" s="550" t="s">
        <v>310</v>
      </c>
      <c r="D24" s="406">
        <f>'逆行列(IM)'!D24/'逆行列(IM)'!D$5</f>
        <v>1.2057942479869837E-4</v>
      </c>
      <c r="E24" s="407">
        <f>'逆行列(IM)'!E24/'逆行列(IM)'!E$6</f>
        <v>3.7802985854188862E-4</v>
      </c>
      <c r="F24" s="407">
        <f>'逆行列(IM)'!F24/'逆行列(IM)'!F$7</f>
        <v>1.6052407840776555E-4</v>
      </c>
      <c r="G24" s="407">
        <f>'逆行列(IM)'!G24/'逆行列(IM)'!G$8</f>
        <v>1.1611442110526038E-4</v>
      </c>
      <c r="H24" s="407">
        <f>'逆行列(IM)'!H24/'逆行列(IM)'!H$9</f>
        <v>2.1768459168223985E-4</v>
      </c>
      <c r="I24" s="408">
        <f>'逆行列(IM)'!I24/'逆行列(IM)'!I$10</f>
        <v>1.6072505118266148E-4</v>
      </c>
      <c r="J24" s="407">
        <f>'逆行列(IM)'!J24/'逆行列(IM)'!J$11</f>
        <v>2.4807947107881556E-4</v>
      </c>
      <c r="K24" s="407">
        <f>'逆行列(IM)'!K24/'逆行列(IM)'!K$12</f>
        <v>1.0448374193724295E-4</v>
      </c>
      <c r="L24" s="407">
        <f>'逆行列(IM)'!L24/'逆行列(IM)'!L$13</f>
        <v>1.600956362201518E-4</v>
      </c>
      <c r="M24" s="407">
        <f>'逆行列(IM)'!M24/'逆行列(IM)'!M$14</f>
        <v>1.3928744288515209E-4</v>
      </c>
      <c r="N24" s="407">
        <f>'逆行列(IM)'!N24/'逆行列(IM)'!N$15</f>
        <v>6.1593427226561045E-5</v>
      </c>
      <c r="O24" s="407">
        <f>'逆行列(IM)'!O24/'逆行列(IM)'!O$16</f>
        <v>7.2572638262988003E-4</v>
      </c>
      <c r="P24" s="407">
        <f>'逆行列(IM)'!P24/'逆行列(IM)'!P$17</f>
        <v>1.760723601223077E-4</v>
      </c>
      <c r="Q24" s="407">
        <f>'逆行列(IM)'!Q24/'逆行列(IM)'!Q$18</f>
        <v>1.4474081793747743E-4</v>
      </c>
      <c r="R24" s="408">
        <f>'逆行列(IM)'!R24/'逆行列(IM)'!R$19</f>
        <v>4.0291926191544529E-4</v>
      </c>
      <c r="S24" s="407">
        <f>'逆行列(IM)'!S24/'逆行列(IM)'!S$20</f>
        <v>5.64550046865959E-5</v>
      </c>
      <c r="T24" s="407">
        <f>'逆行列(IM)'!T24/'逆行列(IM)'!T$21</f>
        <v>1.4399078896566175E-4</v>
      </c>
      <c r="U24" s="407">
        <f>'逆行列(IM)'!U24/'逆行列(IM)'!U$22</f>
        <v>1.8778724421744257E-4</v>
      </c>
      <c r="V24" s="407">
        <f>'逆行列(IM)'!V24/'逆行列(IM)'!V$23</f>
        <v>8.1601171698899623E-4</v>
      </c>
      <c r="W24" s="402">
        <f>'逆行列(IM)'!W24/'逆行列(IM)'!W$24</f>
        <v>1</v>
      </c>
      <c r="X24" s="408">
        <f>'逆行列(IM)'!X24/'逆行列(IM)'!X$25</f>
        <v>6.0242927885206777E-4</v>
      </c>
      <c r="Y24" s="407">
        <f>'逆行列(IM)'!Y24/'逆行列(IM)'!Y$26</f>
        <v>7.5324590871899127E-4</v>
      </c>
      <c r="Z24" s="407">
        <f>'逆行列(IM)'!Z24/'逆行列(IM)'!Z$27</f>
        <v>7.6366643694162977E-4</v>
      </c>
      <c r="AA24" s="407">
        <f>'逆行列(IM)'!AA24/'逆行列(IM)'!AA$28</f>
        <v>3.066771446505495E-4</v>
      </c>
      <c r="AB24" s="407">
        <f>'逆行列(IM)'!AB24/'逆行列(IM)'!AB$29</f>
        <v>2.0945254452464437E-4</v>
      </c>
      <c r="AC24" s="407">
        <f>'逆行列(IM)'!AC24/'逆行列(IM)'!AC$30</f>
        <v>1.0826010709789229E-3</v>
      </c>
      <c r="AD24" s="407">
        <f>'逆行列(IM)'!AD24/'逆行列(IM)'!AD$31</f>
        <v>3.2227646707883934E-4</v>
      </c>
      <c r="AE24" s="407">
        <f>'逆行列(IM)'!AE24/'逆行列(IM)'!AE$32</f>
        <v>2.8270632607346264E-4</v>
      </c>
      <c r="AF24" s="407">
        <f>'逆行列(IM)'!AF24/'逆行列(IM)'!AF$33</f>
        <v>3.4470191814980276E-4</v>
      </c>
      <c r="AG24" s="408">
        <f>'逆行列(IM)'!AG24/'逆行列(IM)'!AG$34</f>
        <v>2.5501649502535382E-4</v>
      </c>
      <c r="AH24" s="407">
        <f>'逆行列(IM)'!AH24/'逆行列(IM)'!AH$35</f>
        <v>4.4943831188979798E-4</v>
      </c>
      <c r="AI24" s="407">
        <f>'逆行列(IM)'!AI24/'逆行列(IM)'!AI$36</f>
        <v>2.1102764977746436E-4</v>
      </c>
      <c r="AJ24" s="407">
        <f>'逆行列(IM)'!AJ24/'逆行列(IM)'!AJ$37</f>
        <v>2.4068093499448329E-4</v>
      </c>
      <c r="AK24" s="407">
        <f>'逆行列(IM)'!AK24/'逆行列(IM)'!AK$38</f>
        <v>3.6074902417282444E-4</v>
      </c>
      <c r="AL24" s="407">
        <f>'逆行列(IM)'!AL24/'逆行列(IM)'!AL$39</f>
        <v>1.0788654607569359E-4</v>
      </c>
      <c r="AM24" s="408">
        <f>'逆行列(IM)'!AM24/'逆行列(IM)'!AM$40</f>
        <v>3.8837328968408988E-4</v>
      </c>
      <c r="AN24" s="407">
        <f>'逆行列(IM)'!AN24/'逆行列(IM)'!AN$41</f>
        <v>4.519623093134591E-4</v>
      </c>
      <c r="AO24" s="407">
        <f>'逆行列(IM)'!AO24/'逆行列(IM)'!AO$42</f>
        <v>2.9171763544963311E-4</v>
      </c>
      <c r="AP24" s="407">
        <f>'逆行列(IM)'!AP24/'逆行列(IM)'!AP$43</f>
        <v>3.071329244083397E-4</v>
      </c>
      <c r="AQ24" s="407">
        <f>'逆行列(IM)'!AQ24/'逆行列(IM)'!AQ$44</f>
        <v>1.4960742243176571E-4</v>
      </c>
      <c r="AR24" s="407">
        <f>'逆行列(IM)'!AR24/'逆行列(IM)'!AR$45</f>
        <v>2.2147426142273737E-4</v>
      </c>
      <c r="AS24" s="407">
        <f>'逆行列(IM)'!AS24/'逆行列(IM)'!AS$46</f>
        <v>2.6082549879336016E-3</v>
      </c>
      <c r="AT24" s="407">
        <f>'逆行列(IM)'!AT24/'逆行列(IM)'!AT$47</f>
        <v>1.4859740235386099E-4</v>
      </c>
      <c r="AU24" s="407">
        <f>'逆行列(IM)'!AU24/'逆行列(IM)'!AU$48</f>
        <v>1.1266484135367663E-4</v>
      </c>
      <c r="AV24" s="408">
        <f>'逆行列(IM)'!AV24/'逆行列(IM)'!AV$49</f>
        <v>1.6357736408533744E-4</v>
      </c>
      <c r="AW24" s="442"/>
      <c r="AX24" s="433"/>
      <c r="AZ24" s="443"/>
    </row>
    <row r="25" spans="2:52">
      <c r="B25" s="410" t="s">
        <v>311</v>
      </c>
      <c r="C25" s="553" t="s">
        <v>312</v>
      </c>
      <c r="D25" s="411">
        <f>'逆行列(IM)'!D25/'逆行列(IM)'!D$5</f>
        <v>3.0650455374213292E-5</v>
      </c>
      <c r="E25" s="412">
        <f>'逆行列(IM)'!E25/'逆行列(IM)'!E$6</f>
        <v>6.2025820991991313E-5</v>
      </c>
      <c r="F25" s="412">
        <f>'逆行列(IM)'!F25/'逆行列(IM)'!F$7</f>
        <v>3.8573573983592669E-5</v>
      </c>
      <c r="G25" s="412">
        <f>'逆行列(IM)'!G25/'逆行列(IM)'!G$8</f>
        <v>3.1035898556457725E-5</v>
      </c>
      <c r="H25" s="412">
        <f>'逆行列(IM)'!H25/'逆行列(IM)'!H$9</f>
        <v>5.4341204892261144E-5</v>
      </c>
      <c r="I25" s="413">
        <f>'逆行列(IM)'!I25/'逆行列(IM)'!I$10</f>
        <v>3.5781803495261504E-5</v>
      </c>
      <c r="J25" s="412">
        <f>'逆行列(IM)'!J25/'逆行列(IM)'!J$11</f>
        <v>4.2514676616734639E-5</v>
      </c>
      <c r="K25" s="412">
        <f>'逆行列(IM)'!K25/'逆行列(IM)'!K$12</f>
        <v>2.7893306221813882E-5</v>
      </c>
      <c r="L25" s="412">
        <f>'逆行列(IM)'!L25/'逆行列(IM)'!L$13</f>
        <v>3.5417148779224065E-5</v>
      </c>
      <c r="M25" s="412">
        <f>'逆行列(IM)'!M25/'逆行列(IM)'!M$14</f>
        <v>3.1240740333099193E-5</v>
      </c>
      <c r="N25" s="412">
        <f>'逆行列(IM)'!N25/'逆行列(IM)'!N$15</f>
        <v>1.2861094475975853E-5</v>
      </c>
      <c r="O25" s="412">
        <f>'逆行列(IM)'!O25/'逆行列(IM)'!O$16</f>
        <v>3.1678291079398022E-5</v>
      </c>
      <c r="P25" s="412">
        <f>'逆行列(IM)'!P25/'逆行列(IM)'!P$17</f>
        <v>3.6061888845491396E-5</v>
      </c>
      <c r="Q25" s="412">
        <f>'逆行列(IM)'!Q25/'逆行列(IM)'!Q$18</f>
        <v>3.9155202398907293E-5</v>
      </c>
      <c r="R25" s="413">
        <f>'逆行列(IM)'!R25/'逆行列(IM)'!R$19</f>
        <v>4.9093122180093604E-5</v>
      </c>
      <c r="S25" s="412">
        <f>'逆行列(IM)'!S25/'逆行列(IM)'!S$20</f>
        <v>1.0666728338931923E-5</v>
      </c>
      <c r="T25" s="412">
        <f>'逆行列(IM)'!T25/'逆行列(IM)'!T$21</f>
        <v>2.1540043369793105E-5</v>
      </c>
      <c r="U25" s="412">
        <f>'逆行列(IM)'!U25/'逆行列(IM)'!U$22</f>
        <v>3.0309353055623288E-5</v>
      </c>
      <c r="V25" s="412">
        <f>'逆行列(IM)'!V25/'逆行列(IM)'!V$23</f>
        <v>2.2541422351245253E-4</v>
      </c>
      <c r="W25" s="412">
        <f>'逆行列(IM)'!W25/'逆行列(IM)'!W$24</f>
        <v>4.9865475184469681E-4</v>
      </c>
      <c r="X25" s="402">
        <f>'逆行列(IM)'!X25/'逆行列(IM)'!X$25</f>
        <v>1</v>
      </c>
      <c r="Y25" s="412">
        <f>'逆行列(IM)'!Y25/'逆行列(IM)'!Y$26</f>
        <v>3.6650962797353484E-5</v>
      </c>
      <c r="Z25" s="412">
        <f>'逆行列(IM)'!Z25/'逆行列(IM)'!Z$27</f>
        <v>1.7455842261995762E-4</v>
      </c>
      <c r="AA25" s="412">
        <f>'逆行列(IM)'!AA25/'逆行列(IM)'!AA$28</f>
        <v>1.1592322179441124E-4</v>
      </c>
      <c r="AB25" s="412">
        <f>'逆行列(IM)'!AB25/'逆行列(IM)'!AB$29</f>
        <v>4.4545600883396596E-5</v>
      </c>
      <c r="AC25" s="412">
        <f>'逆行列(IM)'!AC25/'逆行列(IM)'!AC$30</f>
        <v>2.7505604826659811E-4</v>
      </c>
      <c r="AD25" s="412">
        <f>'逆行列(IM)'!AD25/'逆行列(IM)'!AD$31</f>
        <v>8.9283282900641897E-5</v>
      </c>
      <c r="AE25" s="412">
        <f>'逆行列(IM)'!AE25/'逆行列(IM)'!AE$32</f>
        <v>7.8845659137401881E-5</v>
      </c>
      <c r="AF25" s="412">
        <f>'逆行列(IM)'!AF25/'逆行列(IM)'!AF$33</f>
        <v>8.5409318938766871E-5</v>
      </c>
      <c r="AG25" s="413">
        <f>'逆行列(IM)'!AG25/'逆行列(IM)'!AG$34</f>
        <v>4.8922208312253349E-5</v>
      </c>
      <c r="AH25" s="412">
        <f>'逆行列(IM)'!AH25/'逆行列(IM)'!AH$35</f>
        <v>8.688957092287869E-5</v>
      </c>
      <c r="AI25" s="412">
        <f>'逆行列(IM)'!AI25/'逆行列(IM)'!AI$36</f>
        <v>4.9927107525860928E-5</v>
      </c>
      <c r="AJ25" s="412">
        <f>'逆行列(IM)'!AJ25/'逆行列(IM)'!AJ$37</f>
        <v>1.6130757181256677E-4</v>
      </c>
      <c r="AK25" s="412">
        <f>'逆行列(IM)'!AK25/'逆行列(IM)'!AK$38</f>
        <v>7.9362694738008499E-5</v>
      </c>
      <c r="AL25" s="412">
        <f>'逆行列(IM)'!AL25/'逆行列(IM)'!AL$39</f>
        <v>2.2611882853095847E-5</v>
      </c>
      <c r="AM25" s="413">
        <f>'逆行列(IM)'!AM25/'逆行列(IM)'!AM$40</f>
        <v>8.0623750975627757E-5</v>
      </c>
      <c r="AN25" s="412">
        <f>'逆行列(IM)'!AN25/'逆行列(IM)'!AN$41</f>
        <v>1.0072584000534216E-4</v>
      </c>
      <c r="AO25" s="412">
        <f>'逆行列(IM)'!AO25/'逆行列(IM)'!AO$42</f>
        <v>5.6406992826873482E-4</v>
      </c>
      <c r="AP25" s="412">
        <f>'逆行列(IM)'!AP25/'逆行列(IM)'!AP$43</f>
        <v>7.0618196103419846E-5</v>
      </c>
      <c r="AQ25" s="412">
        <f>'逆行列(IM)'!AQ25/'逆行列(IM)'!AQ$44</f>
        <v>1.1296533104414646E-3</v>
      </c>
      <c r="AR25" s="412">
        <f>'逆行列(IM)'!AR25/'逆行列(IM)'!AR$45</f>
        <v>5.527275858776023E-5</v>
      </c>
      <c r="AS25" s="412">
        <f>'逆行列(IM)'!AS25/'逆行列(IM)'!AS$46</f>
        <v>4.8000885066778619E-4</v>
      </c>
      <c r="AT25" s="412">
        <f>'逆行列(IM)'!AT25/'逆行列(IM)'!AT$47</f>
        <v>1.3925168864602867E-4</v>
      </c>
      <c r="AU25" s="412">
        <f>'逆行列(IM)'!AU25/'逆行列(IM)'!AU$48</f>
        <v>2.4183309223915956E-3</v>
      </c>
      <c r="AV25" s="413">
        <f>'逆行列(IM)'!AV25/'逆行列(IM)'!AV$49</f>
        <v>8.7195739848240189E-5</v>
      </c>
      <c r="AW25" s="442"/>
      <c r="AX25" s="433"/>
      <c r="AZ25" s="443"/>
    </row>
    <row r="26" spans="2:52">
      <c r="B26" s="400" t="s">
        <v>313</v>
      </c>
      <c r="C26" s="548" t="s">
        <v>314</v>
      </c>
      <c r="D26" s="401">
        <f>'逆行列(IM)'!D26/'逆行列(IM)'!D$5</f>
        <v>1.2942527607795904E-4</v>
      </c>
      <c r="E26" s="402">
        <f>'逆行列(IM)'!E26/'逆行列(IM)'!E$6</f>
        <v>3.2124470980559135E-4</v>
      </c>
      <c r="F26" s="402">
        <f>'逆行列(IM)'!F26/'逆行列(IM)'!F$7</f>
        <v>1.7000780764001621E-4</v>
      </c>
      <c r="G26" s="402">
        <f>'逆行列(IM)'!G26/'逆行列(IM)'!G$8</f>
        <v>1.2943451681465105E-4</v>
      </c>
      <c r="H26" s="402">
        <f>'逆行列(IM)'!H26/'逆行列(IM)'!H$9</f>
        <v>2.4395369617867435E-4</v>
      </c>
      <c r="I26" s="403">
        <f>'逆行列(IM)'!I26/'逆行列(IM)'!I$10</f>
        <v>1.5057535600723857E-4</v>
      </c>
      <c r="J26" s="402">
        <f>'逆行列(IM)'!J26/'逆行列(IM)'!J$11</f>
        <v>2.1159609577888852E-4</v>
      </c>
      <c r="K26" s="402">
        <f>'逆行列(IM)'!K26/'逆行列(IM)'!K$12</f>
        <v>1.158632616835746E-4</v>
      </c>
      <c r="L26" s="402">
        <f>'逆行列(IM)'!L26/'逆行列(IM)'!L$13</f>
        <v>1.925623742388513E-4</v>
      </c>
      <c r="M26" s="402">
        <f>'逆行列(IM)'!M26/'逆行列(IM)'!M$14</f>
        <v>1.4910618517764183E-4</v>
      </c>
      <c r="N26" s="402">
        <f>'逆行列(IM)'!N26/'逆行列(IM)'!N$15</f>
        <v>6.5049113581853524E-5</v>
      </c>
      <c r="O26" s="402">
        <f>'逆行列(IM)'!O26/'逆行列(IM)'!O$16</f>
        <v>1.4870325101886081E-4</v>
      </c>
      <c r="P26" s="402">
        <f>'逆行列(IM)'!P26/'逆行列(IM)'!P$17</f>
        <v>1.8003039042065801E-4</v>
      </c>
      <c r="Q26" s="402">
        <f>'逆行列(IM)'!Q26/'逆行列(IM)'!Q$18</f>
        <v>1.5452927017954002E-4</v>
      </c>
      <c r="R26" s="403">
        <f>'逆行列(IM)'!R26/'逆行列(IM)'!R$19</f>
        <v>2.4512714635117037E-4</v>
      </c>
      <c r="S26" s="402">
        <f>'逆行列(IM)'!S26/'逆行列(IM)'!S$20</f>
        <v>5.1442468526653841E-5</v>
      </c>
      <c r="T26" s="402">
        <f>'逆行列(IM)'!T26/'逆行列(IM)'!T$21</f>
        <v>1.1671275874464956E-4</v>
      </c>
      <c r="U26" s="402">
        <f>'逆行列(IM)'!U26/'逆行列(IM)'!U$22</f>
        <v>1.6254658092117877E-4</v>
      </c>
      <c r="V26" s="402">
        <f>'逆行列(IM)'!V26/'逆行列(IM)'!V$23</f>
        <v>1.3012490603043719E-3</v>
      </c>
      <c r="W26" s="402">
        <f>'逆行列(IM)'!W26/'逆行列(IM)'!W$24</f>
        <v>1.123069510496659E-3</v>
      </c>
      <c r="X26" s="403">
        <f>'逆行列(IM)'!X26/'逆行列(IM)'!X$25</f>
        <v>1.6180672149879793E-2</v>
      </c>
      <c r="Y26" s="402">
        <f>'逆行列(IM)'!Y26/'逆行列(IM)'!Y$26</f>
        <v>1</v>
      </c>
      <c r="Z26" s="402">
        <f>'逆行列(IM)'!Z26/'逆行列(IM)'!Z$27</f>
        <v>2.4868811309242053E-2</v>
      </c>
      <c r="AA26" s="402">
        <f>'逆行列(IM)'!AA26/'逆行列(IM)'!AA$28</f>
        <v>5.0541289997045581E-2</v>
      </c>
      <c r="AB26" s="402">
        <f>'逆行列(IM)'!AB26/'逆行列(IM)'!AB$29</f>
        <v>2.0540618347963412E-3</v>
      </c>
      <c r="AC26" s="402">
        <f>'逆行列(IM)'!AC26/'逆行列(IM)'!AC$30</f>
        <v>1.0500667932891968E-3</v>
      </c>
      <c r="AD26" s="402">
        <f>'逆行列(IM)'!AD26/'逆行列(IM)'!AD$31</f>
        <v>1.1415484125755302E-3</v>
      </c>
      <c r="AE26" s="402">
        <f>'逆行列(IM)'!AE26/'逆行列(IM)'!AE$32</f>
        <v>5.3754674409897804E-4</v>
      </c>
      <c r="AF26" s="402">
        <f>'逆行列(IM)'!AF26/'逆行列(IM)'!AF$33</f>
        <v>4.2426585028816004E-4</v>
      </c>
      <c r="AG26" s="403">
        <f>'逆行列(IM)'!AG26/'逆行列(IM)'!AG$34</f>
        <v>2.7378503743407409E-4</v>
      </c>
      <c r="AH26" s="402">
        <f>'逆行列(IM)'!AH26/'逆行列(IM)'!AH$35</f>
        <v>4.3553215894825178E-4</v>
      </c>
      <c r="AI26" s="402">
        <f>'逆行列(IM)'!AI26/'逆行列(IM)'!AI$36</f>
        <v>2.4024276005758219E-4</v>
      </c>
      <c r="AJ26" s="402">
        <f>'逆行列(IM)'!AJ26/'逆行列(IM)'!AJ$37</f>
        <v>2.7580619709152091E-4</v>
      </c>
      <c r="AK26" s="402">
        <f>'逆行列(IM)'!AK26/'逆行列(IM)'!AK$38</f>
        <v>4.1894936443231278E-4</v>
      </c>
      <c r="AL26" s="402">
        <f>'逆行列(IM)'!AL26/'逆行列(IM)'!AL$39</f>
        <v>1.2056525374673979E-4</v>
      </c>
      <c r="AM26" s="403">
        <f>'逆行列(IM)'!AM26/'逆行列(IM)'!AM$40</f>
        <v>4.1410850424848162E-4</v>
      </c>
      <c r="AN26" s="402">
        <f>'逆行列(IM)'!AN26/'逆行列(IM)'!AN$41</f>
        <v>6.1556946866740138E-4</v>
      </c>
      <c r="AO26" s="402">
        <f>'逆行列(IM)'!AO26/'逆行列(IM)'!AO$42</f>
        <v>7.9877077069751034E-4</v>
      </c>
      <c r="AP26" s="402">
        <f>'逆行列(IM)'!AP26/'逆行列(IM)'!AP$43</f>
        <v>5.5423678881322139E-4</v>
      </c>
      <c r="AQ26" s="402">
        <f>'逆行列(IM)'!AQ26/'逆行列(IM)'!AQ$44</f>
        <v>1.9103954807165642E-4</v>
      </c>
      <c r="AR26" s="402">
        <f>'逆行列(IM)'!AR26/'逆行列(IM)'!AR$45</f>
        <v>2.6450804275596749E-4</v>
      </c>
      <c r="AS26" s="402">
        <f>'逆行列(IM)'!AS26/'逆行列(IM)'!AS$46</f>
        <v>2.7576921229331892E-3</v>
      </c>
      <c r="AT26" s="402">
        <f>'逆行列(IM)'!AT26/'逆行列(IM)'!AT$47</f>
        <v>1.7597753164332833E-4</v>
      </c>
      <c r="AU26" s="402">
        <f>'逆行列(IM)'!AU26/'逆行列(IM)'!AU$48</f>
        <v>5.8542897518375778E-3</v>
      </c>
      <c r="AV26" s="403">
        <f>'逆行列(IM)'!AV26/'逆行列(IM)'!AV$49</f>
        <v>2.3373437966256271E-4</v>
      </c>
      <c r="AW26" s="442"/>
      <c r="AX26" s="433"/>
      <c r="AZ26" s="443"/>
    </row>
    <row r="27" spans="2:52">
      <c r="B27" s="400" t="s">
        <v>315</v>
      </c>
      <c r="C27" s="548" t="s">
        <v>316</v>
      </c>
      <c r="D27" s="401">
        <f>'逆行列(IM)'!D27/'逆行列(IM)'!D$5</f>
        <v>3.630409133253745E-5</v>
      </c>
      <c r="E27" s="402">
        <f>'逆行列(IM)'!E27/'逆行列(IM)'!E$6</f>
        <v>6.8320927304855647E-5</v>
      </c>
      <c r="F27" s="402">
        <f>'逆行列(IM)'!F27/'逆行列(IM)'!F$7</f>
        <v>3.3674921294961913E-5</v>
      </c>
      <c r="G27" s="402">
        <f>'逆行列(IM)'!G27/'逆行列(IM)'!G$8</f>
        <v>2.8317953048654593E-5</v>
      </c>
      <c r="H27" s="402">
        <f>'逆行列(IM)'!H27/'逆行列(IM)'!H$9</f>
        <v>4.7352812341703538E-5</v>
      </c>
      <c r="I27" s="403">
        <f>'逆行列(IM)'!I27/'逆行列(IM)'!I$10</f>
        <v>3.0742433135271151E-5</v>
      </c>
      <c r="J27" s="402">
        <f>'逆行列(IM)'!J27/'逆行列(IM)'!J$11</f>
        <v>9.2969688563613066E-5</v>
      </c>
      <c r="K27" s="402">
        <f>'逆行列(IM)'!K27/'逆行列(IM)'!K$12</f>
        <v>2.8494618372812837E-5</v>
      </c>
      <c r="L27" s="402">
        <f>'逆行列(IM)'!L27/'逆行列(IM)'!L$13</f>
        <v>4.711252971944722E-5</v>
      </c>
      <c r="M27" s="402">
        <f>'逆行列(IM)'!M27/'逆行列(IM)'!M$14</f>
        <v>3.1460164378497339E-5</v>
      </c>
      <c r="N27" s="402">
        <f>'逆行列(IM)'!N27/'逆行列(IM)'!N$15</f>
        <v>1.4207938733884647E-5</v>
      </c>
      <c r="O27" s="402">
        <f>'逆行列(IM)'!O27/'逆行列(IM)'!O$16</f>
        <v>3.4379088603878761E-5</v>
      </c>
      <c r="P27" s="402">
        <f>'逆行列(IM)'!P27/'逆行列(IM)'!P$17</f>
        <v>3.6373510478624817E-5</v>
      </c>
      <c r="Q27" s="402">
        <f>'逆行列(IM)'!Q27/'逆行列(IM)'!Q$18</f>
        <v>3.0551663869062336E-5</v>
      </c>
      <c r="R27" s="403">
        <f>'逆行列(IM)'!R27/'逆行列(IM)'!R$19</f>
        <v>5.1565642491954243E-5</v>
      </c>
      <c r="S27" s="402">
        <f>'逆行列(IM)'!S27/'逆行列(IM)'!S$20</f>
        <v>1.2431436004445821E-5</v>
      </c>
      <c r="T27" s="402">
        <f>'逆行列(IM)'!T27/'逆行列(IM)'!T$21</f>
        <v>2.3970646632592543E-5</v>
      </c>
      <c r="U27" s="402">
        <f>'逆行列(IM)'!U27/'逆行列(IM)'!U$22</f>
        <v>4.4703348159476511E-5</v>
      </c>
      <c r="V27" s="402">
        <f>'逆行列(IM)'!V27/'逆行列(IM)'!V$23</f>
        <v>1.0235969714763257E-3</v>
      </c>
      <c r="W27" s="402">
        <f>'逆行列(IM)'!W27/'逆行列(IM)'!W$24</f>
        <v>1.1641283835876922E-3</v>
      </c>
      <c r="X27" s="403">
        <f>'逆行列(IM)'!X27/'逆行列(IM)'!X$25</f>
        <v>1.184043820260969E-3</v>
      </c>
      <c r="Y27" s="402">
        <f>'逆行列(IM)'!Y27/'逆行列(IM)'!Y$26</f>
        <v>6.7132800787627386E-4</v>
      </c>
      <c r="Z27" s="402">
        <f>'逆行列(IM)'!Z27/'逆行列(IM)'!Z$27</f>
        <v>1</v>
      </c>
      <c r="AA27" s="402">
        <f>'逆行列(IM)'!AA27/'逆行列(IM)'!AA$28</f>
        <v>1.5627698901013011E-3</v>
      </c>
      <c r="AB27" s="402">
        <f>'逆行列(IM)'!AB27/'逆行列(IM)'!AB$29</f>
        <v>3.5149848499667529E-3</v>
      </c>
      <c r="AC27" s="402">
        <f>'逆行列(IM)'!AC27/'逆行列(IM)'!AC$30</f>
        <v>1.7210454470167524E-3</v>
      </c>
      <c r="AD27" s="402">
        <f>'逆行列(IM)'!AD27/'逆行列(IM)'!AD$31</f>
        <v>7.8575893871900976E-4</v>
      </c>
      <c r="AE27" s="402">
        <f>'逆行列(IM)'!AE27/'逆行列(IM)'!AE$32</f>
        <v>1.300563747382119E-4</v>
      </c>
      <c r="AF27" s="402">
        <f>'逆行列(IM)'!AF27/'逆行列(IM)'!AF$33</f>
        <v>6.3513424771910964E-4</v>
      </c>
      <c r="AG27" s="403">
        <f>'逆行列(IM)'!AG27/'逆行列(IM)'!AG$34</f>
        <v>6.2918423150689343E-5</v>
      </c>
      <c r="AH27" s="402">
        <f>'逆行列(IM)'!AH27/'逆行列(IM)'!AH$35</f>
        <v>1.179820478364534E-4</v>
      </c>
      <c r="AI27" s="402">
        <f>'逆行列(IM)'!AI27/'逆行列(IM)'!AI$36</f>
        <v>4.5002314287035782E-5</v>
      </c>
      <c r="AJ27" s="402">
        <f>'逆行列(IM)'!AJ27/'逆行列(IM)'!AJ$37</f>
        <v>6.6195522855917957E-5</v>
      </c>
      <c r="AK27" s="402">
        <f>'逆行列(IM)'!AK27/'逆行列(IM)'!AK$38</f>
        <v>7.412726391477685E-5</v>
      </c>
      <c r="AL27" s="402">
        <f>'逆行列(IM)'!AL27/'逆行列(IM)'!AL$39</f>
        <v>3.093293646642175E-5</v>
      </c>
      <c r="AM27" s="403">
        <f>'逆行列(IM)'!AM27/'逆行列(IM)'!AM$40</f>
        <v>9.5396095830604471E-5</v>
      </c>
      <c r="AN27" s="402">
        <f>'逆行列(IM)'!AN27/'逆行列(IM)'!AN$41</f>
        <v>1.0074445662163456E-4</v>
      </c>
      <c r="AO27" s="402">
        <f>'逆行列(IM)'!AO27/'逆行列(IM)'!AO$42</f>
        <v>2.2486635840844135E-4</v>
      </c>
      <c r="AP27" s="402">
        <f>'逆行列(IM)'!AP27/'逆行列(IM)'!AP$43</f>
        <v>1.1847216346036541E-4</v>
      </c>
      <c r="AQ27" s="402">
        <f>'逆行列(IM)'!AQ27/'逆行列(IM)'!AQ$44</f>
        <v>3.7783988465065998E-5</v>
      </c>
      <c r="AR27" s="402">
        <f>'逆行列(IM)'!AR27/'逆行列(IM)'!AR$45</f>
        <v>4.6301906616533782E-5</v>
      </c>
      <c r="AS27" s="402">
        <f>'逆行列(IM)'!AS27/'逆行列(IM)'!AS$46</f>
        <v>5.0268719500770956E-4</v>
      </c>
      <c r="AT27" s="402">
        <f>'逆行列(IM)'!AT27/'逆行列(IM)'!AT$47</f>
        <v>4.401278994111929E-5</v>
      </c>
      <c r="AU27" s="402">
        <f>'逆行列(IM)'!AU27/'逆行列(IM)'!AU$48</f>
        <v>3.4671638839137969E-5</v>
      </c>
      <c r="AV27" s="403">
        <f>'逆行列(IM)'!AV27/'逆行列(IM)'!AV$49</f>
        <v>7.6031780163888601E-5</v>
      </c>
      <c r="AW27" s="442"/>
      <c r="AX27" s="433"/>
      <c r="AZ27" s="443"/>
    </row>
    <row r="28" spans="2:52">
      <c r="B28" s="400" t="s">
        <v>317</v>
      </c>
      <c r="C28" s="548" t="s">
        <v>318</v>
      </c>
      <c r="D28" s="401">
        <f>'逆行列(IM)'!D28/'逆行列(IM)'!D$5</f>
        <v>8.4201282371984362E-7</v>
      </c>
      <c r="E28" s="402">
        <f>'逆行列(IM)'!E28/'逆行列(IM)'!E$6</f>
        <v>1.7104930281607091E-6</v>
      </c>
      <c r="F28" s="402">
        <f>'逆行列(IM)'!F28/'逆行列(IM)'!F$7</f>
        <v>8.996535731027005E-7</v>
      </c>
      <c r="G28" s="402">
        <f>'逆行列(IM)'!G28/'逆行列(IM)'!G$8</f>
        <v>7.3608072858047952E-7</v>
      </c>
      <c r="H28" s="402">
        <f>'逆行列(IM)'!H28/'逆行列(IM)'!H$9</f>
        <v>1.1535741568685949E-6</v>
      </c>
      <c r="I28" s="403">
        <f>'逆行列(IM)'!I28/'逆行列(IM)'!I$10</f>
        <v>8.9561129129975144E-7</v>
      </c>
      <c r="J28" s="402">
        <f>'逆行列(IM)'!J28/'逆行列(IM)'!J$11</f>
        <v>9.3869189751955989E-7</v>
      </c>
      <c r="K28" s="402">
        <f>'逆行列(IM)'!K28/'逆行列(IM)'!K$12</f>
        <v>7.3319475270282934E-7</v>
      </c>
      <c r="L28" s="402">
        <f>'逆行列(IM)'!L28/'逆行列(IM)'!L$13</f>
        <v>7.8127572970120848E-7</v>
      </c>
      <c r="M28" s="402">
        <f>'逆行列(IM)'!M28/'逆行列(IM)'!M$14</f>
        <v>8.6995635635806984E-7</v>
      </c>
      <c r="N28" s="402">
        <f>'逆行列(IM)'!N28/'逆行列(IM)'!N$15</f>
        <v>6.1287483268217287E-7</v>
      </c>
      <c r="O28" s="402">
        <f>'逆行列(IM)'!O28/'逆行列(IM)'!O$16</f>
        <v>7.6179823545357546E-7</v>
      </c>
      <c r="P28" s="402">
        <f>'逆行列(IM)'!P28/'逆行列(IM)'!P$17</f>
        <v>9.2526283510105244E-7</v>
      </c>
      <c r="Q28" s="402">
        <f>'逆行列(IM)'!Q28/'逆行列(IM)'!Q$18</f>
        <v>8.2252221064817275E-7</v>
      </c>
      <c r="R28" s="403">
        <f>'逆行列(IM)'!R28/'逆行列(IM)'!R$19</f>
        <v>1.2485835899860349E-6</v>
      </c>
      <c r="S28" s="402">
        <f>'逆行列(IM)'!S28/'逆行列(IM)'!S$20</f>
        <v>3.2359304590788833E-7</v>
      </c>
      <c r="T28" s="402">
        <f>'逆行列(IM)'!T28/'逆行列(IM)'!T$21</f>
        <v>5.5246013155138595E-7</v>
      </c>
      <c r="U28" s="402">
        <f>'逆行列(IM)'!U28/'逆行列(IM)'!U$22</f>
        <v>9.608039099543144E-7</v>
      </c>
      <c r="V28" s="402">
        <f>'逆行列(IM)'!V28/'逆行列(IM)'!V$23</f>
        <v>6.7273879001799402E-6</v>
      </c>
      <c r="W28" s="402">
        <f>'逆行列(IM)'!W28/'逆行列(IM)'!W$24</f>
        <v>2.2165749964904592E-6</v>
      </c>
      <c r="X28" s="403">
        <f>'逆行列(IM)'!X28/'逆行列(IM)'!X$25</f>
        <v>1.1131736207053877E-6</v>
      </c>
      <c r="Y28" s="402">
        <f>'逆行列(IM)'!Y28/'逆行列(IM)'!Y$26</f>
        <v>1.2585849787691237E-6</v>
      </c>
      <c r="Z28" s="402">
        <f>'逆行列(IM)'!Z28/'逆行列(IM)'!Z$27</f>
        <v>1.0892310937594598E-6</v>
      </c>
      <c r="AA28" s="402">
        <f>'逆行列(IM)'!AA28/'逆行列(IM)'!AA$28</f>
        <v>1</v>
      </c>
      <c r="AB28" s="402">
        <f>'逆行列(IM)'!AB28/'逆行列(IM)'!AB$29</f>
        <v>5.5729548773821769E-5</v>
      </c>
      <c r="AC28" s="402">
        <f>'逆行列(IM)'!AC28/'逆行列(IM)'!AC$30</f>
        <v>7.4501010220439008E-5</v>
      </c>
      <c r="AD28" s="402">
        <f>'逆行列(IM)'!AD28/'逆行列(IM)'!AD$31</f>
        <v>1.0451459925746726E-5</v>
      </c>
      <c r="AE28" s="402">
        <f>'逆行列(IM)'!AE28/'逆行列(IM)'!AE$32</f>
        <v>1.5796819741793456E-6</v>
      </c>
      <c r="AF28" s="402">
        <f>'逆行列(IM)'!AF28/'逆行列(IM)'!AF$33</f>
        <v>1.5242140998928664E-5</v>
      </c>
      <c r="AG28" s="403">
        <f>'逆行列(IM)'!AG28/'逆行列(IM)'!AG$34</f>
        <v>1.4844104437499905E-6</v>
      </c>
      <c r="AH28" s="402">
        <f>'逆行列(IM)'!AH28/'逆行列(IM)'!AH$35</f>
        <v>2.4025354308477011E-6</v>
      </c>
      <c r="AI28" s="402">
        <f>'逆行列(IM)'!AI28/'逆行列(IM)'!AI$36</f>
        <v>1.2156286812761469E-6</v>
      </c>
      <c r="AJ28" s="402">
        <f>'逆行列(IM)'!AJ28/'逆行列(IM)'!AJ$37</f>
        <v>2.8003688847474114E-6</v>
      </c>
      <c r="AK28" s="402">
        <f>'逆行列(IM)'!AK28/'逆行列(IM)'!AK$38</f>
        <v>2.4848089630553476E-6</v>
      </c>
      <c r="AL28" s="402">
        <f>'逆行列(IM)'!AL28/'逆行列(IM)'!AL$39</f>
        <v>1.202202574662871E-6</v>
      </c>
      <c r="AM28" s="403">
        <f>'逆行列(IM)'!AM28/'逆行列(IM)'!AM$40</f>
        <v>2.488608607568164E-6</v>
      </c>
      <c r="AN28" s="402">
        <f>'逆行列(IM)'!AN28/'逆行列(IM)'!AN$41</f>
        <v>2.9501811343720644E-6</v>
      </c>
      <c r="AO28" s="402">
        <f>'逆行列(IM)'!AO28/'逆行列(IM)'!AO$42</f>
        <v>2.1368350563390362E-5</v>
      </c>
      <c r="AP28" s="402">
        <f>'逆行列(IM)'!AP28/'逆行列(IM)'!AP$43</f>
        <v>2.2155614048551181E-6</v>
      </c>
      <c r="AQ28" s="402">
        <f>'逆行列(IM)'!AQ28/'逆行列(IM)'!AQ$44</f>
        <v>9.0207764138697199E-7</v>
      </c>
      <c r="AR28" s="402">
        <f>'逆行列(IM)'!AR28/'逆行列(IM)'!AR$45</f>
        <v>1.3625851438095029E-6</v>
      </c>
      <c r="AS28" s="402">
        <f>'逆行列(IM)'!AS28/'逆行列(IM)'!AS$46</f>
        <v>1.051342597879715E-5</v>
      </c>
      <c r="AT28" s="402">
        <f>'逆行列(IM)'!AT28/'逆行列(IM)'!AT$47</f>
        <v>1.4247090073821424E-6</v>
      </c>
      <c r="AU28" s="402">
        <f>'逆行列(IM)'!AU28/'逆行列(IM)'!AU$48</f>
        <v>8.585778787368377E-7</v>
      </c>
      <c r="AV28" s="403">
        <f>'逆行列(IM)'!AV28/'逆行列(IM)'!AV$49</f>
        <v>3.1491957069481201E-6</v>
      </c>
      <c r="AW28" s="442"/>
      <c r="AX28" s="433"/>
      <c r="AZ28" s="443"/>
    </row>
    <row r="29" spans="2:52">
      <c r="B29" s="405" t="s">
        <v>319</v>
      </c>
      <c r="C29" s="550" t="s">
        <v>320</v>
      </c>
      <c r="D29" s="406">
        <f>'逆行列(IM)'!D29/'逆行列(IM)'!D$5</f>
        <v>2.9863532791256657E-4</v>
      </c>
      <c r="E29" s="407">
        <f>'逆行列(IM)'!E29/'逆行列(IM)'!E$6</f>
        <v>7.688761155641592E-4</v>
      </c>
      <c r="F29" s="407">
        <f>'逆行列(IM)'!F29/'逆行列(IM)'!F$7</f>
        <v>4.0120451382257347E-4</v>
      </c>
      <c r="G29" s="407">
        <f>'逆行列(IM)'!G29/'逆行列(IM)'!G$8</f>
        <v>2.9900139403018052E-4</v>
      </c>
      <c r="H29" s="407">
        <f>'逆行列(IM)'!H29/'逆行列(IM)'!H$9</f>
        <v>5.6663129571041769E-4</v>
      </c>
      <c r="I29" s="408">
        <f>'逆行列(IM)'!I29/'逆行列(IM)'!I$10</f>
        <v>3.4877190800970811E-4</v>
      </c>
      <c r="J29" s="407">
        <f>'逆行列(IM)'!J29/'逆行列(IM)'!J$11</f>
        <v>4.4680811603968153E-4</v>
      </c>
      <c r="K29" s="407">
        <f>'逆行列(IM)'!K29/'逆行列(IM)'!K$12</f>
        <v>2.6475536529160082E-4</v>
      </c>
      <c r="L29" s="407">
        <f>'逆行列(IM)'!L29/'逆行列(IM)'!L$13</f>
        <v>3.9282840871336005E-4</v>
      </c>
      <c r="M29" s="407">
        <f>'逆行列(IM)'!M29/'逆行列(IM)'!M$14</f>
        <v>3.5374464893468411E-4</v>
      </c>
      <c r="N29" s="407">
        <f>'逆行列(IM)'!N29/'逆行列(IM)'!N$15</f>
        <v>1.5492597414970086E-4</v>
      </c>
      <c r="O29" s="407">
        <f>'逆行列(IM)'!O29/'逆行列(IM)'!O$16</f>
        <v>3.5911786444574675E-4</v>
      </c>
      <c r="P29" s="407">
        <f>'逆行列(IM)'!P29/'逆行列(IM)'!P$17</f>
        <v>4.361322938338747E-4</v>
      </c>
      <c r="Q29" s="407">
        <f>'逆行列(IM)'!Q29/'逆行列(IM)'!Q$18</f>
        <v>3.5036937998429642E-4</v>
      </c>
      <c r="R29" s="408">
        <f>'逆行列(IM)'!R29/'逆行列(IM)'!R$19</f>
        <v>5.8285085664804719E-4</v>
      </c>
      <c r="S29" s="407">
        <f>'逆行列(IM)'!S29/'逆行列(IM)'!S$20</f>
        <v>1.1994577013572038E-4</v>
      </c>
      <c r="T29" s="407">
        <f>'逆行列(IM)'!T29/'逆行列(IM)'!T$21</f>
        <v>2.480038808104626E-4</v>
      </c>
      <c r="U29" s="407">
        <f>'逆行列(IM)'!U29/'逆行列(IM)'!U$22</f>
        <v>3.3272491162839393E-4</v>
      </c>
      <c r="V29" s="407">
        <f>'逆行列(IM)'!V29/'逆行列(IM)'!V$23</f>
        <v>3.6419206960915725E-4</v>
      </c>
      <c r="W29" s="407">
        <f>'逆行列(IM)'!W29/'逆行列(IM)'!W$24</f>
        <v>7.4054848028952674E-4</v>
      </c>
      <c r="X29" s="408">
        <f>'逆行列(IM)'!X29/'逆行列(IM)'!X$25</f>
        <v>3.6625369065730536E-4</v>
      </c>
      <c r="Y29" s="407">
        <f>'逆行列(IM)'!Y29/'逆行列(IM)'!Y$26</f>
        <v>4.2044381095105988E-4</v>
      </c>
      <c r="Z29" s="407">
        <f>'逆行列(IM)'!Z29/'逆行列(IM)'!Z$27</f>
        <v>4.5209786320944554E-4</v>
      </c>
      <c r="AA29" s="407">
        <f>'逆行列(IM)'!AA29/'逆行列(IM)'!AA$28</f>
        <v>3.8418502358798724E-4</v>
      </c>
      <c r="AB29" s="402">
        <f>'逆行列(IM)'!AB29/'逆行列(IM)'!AB$29</f>
        <v>1</v>
      </c>
      <c r="AC29" s="407">
        <f>'逆行列(IM)'!AC29/'逆行列(IM)'!AC$30</f>
        <v>3.0968706759105624E-4</v>
      </c>
      <c r="AD29" s="407">
        <f>'逆行列(IM)'!AD29/'逆行列(IM)'!AD$31</f>
        <v>9.5214738263681587E-3</v>
      </c>
      <c r="AE29" s="407">
        <f>'逆行列(IM)'!AE29/'逆行列(IM)'!AE$32</f>
        <v>6.6566884074574918E-4</v>
      </c>
      <c r="AF29" s="407">
        <f>'逆行列(IM)'!AF29/'逆行列(IM)'!AF$33</f>
        <v>8.5246827975235127E-4</v>
      </c>
      <c r="AG29" s="408">
        <f>'逆行列(IM)'!AG29/'逆行列(IM)'!AG$34</f>
        <v>6.6647131426511401E-4</v>
      </c>
      <c r="AH29" s="407">
        <f>'逆行列(IM)'!AH29/'逆行列(IM)'!AH$35</f>
        <v>1.0399888868414464E-3</v>
      </c>
      <c r="AI29" s="407">
        <f>'逆行列(IM)'!AI29/'逆行列(IM)'!AI$36</f>
        <v>5.5087561063719666E-4</v>
      </c>
      <c r="AJ29" s="407">
        <f>'逆行列(IM)'!AJ29/'逆行列(IM)'!AJ$37</f>
        <v>6.2657739967070171E-4</v>
      </c>
      <c r="AK29" s="407">
        <f>'逆行列(IM)'!AK29/'逆行列(IM)'!AK$38</f>
        <v>9.4625132443231863E-4</v>
      </c>
      <c r="AL29" s="407">
        <f>'逆行列(IM)'!AL29/'逆行列(IM)'!AL$39</f>
        <v>2.8228546859886171E-4</v>
      </c>
      <c r="AM29" s="408">
        <f>'逆行列(IM)'!AM29/'逆行列(IM)'!AM$40</f>
        <v>1.0057767910777507E-3</v>
      </c>
      <c r="AN29" s="407">
        <f>'逆行列(IM)'!AN29/'逆行列(IM)'!AN$41</f>
        <v>1.1844914774079296E-3</v>
      </c>
      <c r="AO29" s="407">
        <f>'逆行列(IM)'!AO29/'逆行列(IM)'!AO$42</f>
        <v>9.6252474222547344E-4</v>
      </c>
      <c r="AP29" s="407">
        <f>'逆行列(IM)'!AP29/'逆行列(IM)'!AP$43</f>
        <v>8.0100271163595859E-4</v>
      </c>
      <c r="AQ29" s="407">
        <f>'逆行列(IM)'!AQ29/'逆行列(IM)'!AQ$44</f>
        <v>3.8958537432599773E-4</v>
      </c>
      <c r="AR29" s="407">
        <f>'逆行列(IM)'!AR29/'逆行列(IM)'!AR$45</f>
        <v>5.7844368168481167E-4</v>
      </c>
      <c r="AS29" s="407">
        <f>'逆行列(IM)'!AS29/'逆行列(IM)'!AS$46</f>
        <v>6.8687372510790124E-3</v>
      </c>
      <c r="AT29" s="407">
        <f>'逆行列(IM)'!AT29/'逆行列(IM)'!AT$47</f>
        <v>3.8255109772495542E-4</v>
      </c>
      <c r="AU29" s="407">
        <f>'逆行列(IM)'!AU29/'逆行列(IM)'!AU$48</f>
        <v>2.5078567252200462E-4</v>
      </c>
      <c r="AV29" s="408">
        <f>'逆行列(IM)'!AV29/'逆行列(IM)'!AV$49</f>
        <v>4.4669107652169342E-4</v>
      </c>
      <c r="AW29" s="442"/>
      <c r="AX29" s="433"/>
      <c r="AZ29" s="443"/>
    </row>
    <row r="30" spans="2:52">
      <c r="B30" s="410" t="s">
        <v>321</v>
      </c>
      <c r="C30" s="553" t="s">
        <v>322</v>
      </c>
      <c r="D30" s="411">
        <f>'逆行列(IM)'!D30/'逆行列(IM)'!D$5</f>
        <v>2.0387528397052277E-3</v>
      </c>
      <c r="E30" s="412">
        <f>'逆行列(IM)'!E30/'逆行列(IM)'!E$6</f>
        <v>9.7102187365145259E-4</v>
      </c>
      <c r="F30" s="412">
        <f>'逆行列(IM)'!F30/'逆行列(IM)'!F$7</f>
        <v>2.7068619253876658E-4</v>
      </c>
      <c r="G30" s="412">
        <f>'逆行列(IM)'!G30/'逆行列(IM)'!G$8</f>
        <v>1.199481040684715E-4</v>
      </c>
      <c r="H30" s="412">
        <f>'逆行列(IM)'!H30/'逆行列(IM)'!H$9</f>
        <v>1.1168856696722862E-4</v>
      </c>
      <c r="I30" s="413">
        <f>'逆行列(IM)'!I30/'逆行列(IM)'!I$10</f>
        <v>2.8882171490109062E-4</v>
      </c>
      <c r="J30" s="412">
        <f>'逆行列(IM)'!J30/'逆行列(IM)'!J$11</f>
        <v>1.379423667731127E-4</v>
      </c>
      <c r="K30" s="412">
        <f>'逆行列(IM)'!K30/'逆行列(IM)'!K$12</f>
        <v>1.4920046416541221E-4</v>
      </c>
      <c r="L30" s="412">
        <f>'逆行列(IM)'!L30/'逆行列(IM)'!L$13</f>
        <v>1.0371318003115418E-4</v>
      </c>
      <c r="M30" s="412">
        <f>'逆行列(IM)'!M30/'逆行列(IM)'!M$14</f>
        <v>8.3453214373790667E-5</v>
      </c>
      <c r="N30" s="412">
        <f>'逆行列(IM)'!N30/'逆行列(IM)'!N$15</f>
        <v>1.11410676730073E-4</v>
      </c>
      <c r="O30" s="412">
        <f>'逆行列(IM)'!O30/'逆行列(IM)'!O$16</f>
        <v>6.0670093255475743E-5</v>
      </c>
      <c r="P30" s="412">
        <f>'逆行列(IM)'!P30/'逆行列(IM)'!P$17</f>
        <v>7.166990691972589E-5</v>
      </c>
      <c r="Q30" s="412">
        <f>'逆行列(IM)'!Q30/'逆行列(IM)'!Q$18</f>
        <v>1.4728402794794235E-4</v>
      </c>
      <c r="R30" s="413">
        <f>'逆行列(IM)'!R30/'逆行列(IM)'!R$19</f>
        <v>2.0741409457330218E-4</v>
      </c>
      <c r="S30" s="412">
        <f>'逆行列(IM)'!S30/'逆行列(IM)'!S$20</f>
        <v>6.4116724999002572E-5</v>
      </c>
      <c r="T30" s="412">
        <f>'逆行列(IM)'!T30/'逆行列(IM)'!T$21</f>
        <v>1.0312054275228108E-4</v>
      </c>
      <c r="U30" s="412">
        <f>'逆行列(IM)'!U30/'逆行列(IM)'!U$22</f>
        <v>9.6063505507282658E-5</v>
      </c>
      <c r="V30" s="412">
        <f>'逆行列(IM)'!V30/'逆行列(IM)'!V$23</f>
        <v>6.9932623579078111E-5</v>
      </c>
      <c r="W30" s="412">
        <f>'逆行列(IM)'!W30/'逆行列(IM)'!W$24</f>
        <v>6.295898681663286E-5</v>
      </c>
      <c r="X30" s="413">
        <f>'逆行列(IM)'!X30/'逆行列(IM)'!X$25</f>
        <v>9.0056202866578916E-5</v>
      </c>
      <c r="Y30" s="412">
        <f>'逆行列(IM)'!Y30/'逆行列(IM)'!Y$26</f>
        <v>5.6769548985953741E-5</v>
      </c>
      <c r="Z30" s="412">
        <f>'逆行列(IM)'!Z30/'逆行列(IM)'!Z$27</f>
        <v>7.2606133944104657E-5</v>
      </c>
      <c r="AA30" s="412">
        <f>'逆行列(IM)'!AA30/'逆行列(IM)'!AA$28</f>
        <v>5.8063844777468318E-5</v>
      </c>
      <c r="AB30" s="412">
        <f>'逆行列(IM)'!AB30/'逆行列(IM)'!AB$29</f>
        <v>6.0261255687872829E-5</v>
      </c>
      <c r="AC30" s="402">
        <f>'逆行列(IM)'!AC30/'逆行列(IM)'!AC$30</f>
        <v>1</v>
      </c>
      <c r="AD30" s="412">
        <f>'逆行列(IM)'!AD30/'逆行列(IM)'!AD$31</f>
        <v>5.1498830730927151E-5</v>
      </c>
      <c r="AE30" s="412">
        <f>'逆行列(IM)'!AE30/'逆行列(IM)'!AE$32</f>
        <v>6.8645783317876471E-4</v>
      </c>
      <c r="AF30" s="412">
        <f>'逆行列(IM)'!AF30/'逆行列(IM)'!AF$33</f>
        <v>1.3621499306685261E-4</v>
      </c>
      <c r="AG30" s="413">
        <f>'逆行列(IM)'!AG30/'逆行列(IM)'!AG$34</f>
        <v>9.7703442209240643E-5</v>
      </c>
      <c r="AH30" s="412">
        <f>'逆行列(IM)'!AH30/'逆行列(IM)'!AH$35</f>
        <v>7.4309398016305552E-5</v>
      </c>
      <c r="AI30" s="412">
        <f>'逆行列(IM)'!AI30/'逆行列(IM)'!AI$36</f>
        <v>1.7510871659975725E-4</v>
      </c>
      <c r="AJ30" s="412">
        <f>'逆行列(IM)'!AJ30/'逆行列(IM)'!AJ$37</f>
        <v>1.3942951697720494E-4</v>
      </c>
      <c r="AK30" s="412">
        <f>'逆行列(IM)'!AK30/'逆行列(IM)'!AK$38</f>
        <v>1.0246869608147466E-4</v>
      </c>
      <c r="AL30" s="412">
        <f>'逆行列(IM)'!AL30/'逆行列(IM)'!AL$39</f>
        <v>2.0466696736156203E-5</v>
      </c>
      <c r="AM30" s="413">
        <f>'逆行列(IM)'!AM30/'逆行列(IM)'!AM$40</f>
        <v>2.9346244341232853E-3</v>
      </c>
      <c r="AN30" s="412">
        <f>'逆行列(IM)'!AN30/'逆行列(IM)'!AN$41</f>
        <v>7.5290271692353503E-5</v>
      </c>
      <c r="AO30" s="412">
        <f>'逆行列(IM)'!AO30/'逆行列(IM)'!AO$42</f>
        <v>7.7028276917676477E-4</v>
      </c>
      <c r="AP30" s="412">
        <f>'逆行列(IM)'!AP30/'逆行列(IM)'!AP$43</f>
        <v>1.8297872453266253E-4</v>
      </c>
      <c r="AQ30" s="412">
        <f>'逆行列(IM)'!AQ30/'逆行列(IM)'!AQ$44</f>
        <v>5.7258409798772762E-5</v>
      </c>
      <c r="AR30" s="412">
        <f>'逆行列(IM)'!AR30/'逆行列(IM)'!AR$45</f>
        <v>1.0290606442051632E-4</v>
      </c>
      <c r="AS30" s="412">
        <f>'逆行列(IM)'!AS30/'逆行列(IM)'!AS$46</f>
        <v>5.0278220888821478E-5</v>
      </c>
      <c r="AT30" s="412">
        <f>'逆行列(IM)'!AT30/'逆行列(IM)'!AT$47</f>
        <v>1.2076791782039413E-4</v>
      </c>
      <c r="AU30" s="412">
        <f>'逆行列(IM)'!AU30/'逆行列(IM)'!AU$48</f>
        <v>2.386098132317975E-4</v>
      </c>
      <c r="AV30" s="413">
        <f>'逆行列(IM)'!AV30/'逆行列(IM)'!AV$49</f>
        <v>2.2831838605660531E-4</v>
      </c>
      <c r="AW30" s="442"/>
      <c r="AX30" s="433"/>
      <c r="AZ30" s="443"/>
    </row>
    <row r="31" spans="2:52">
      <c r="B31" s="400" t="s">
        <v>323</v>
      </c>
      <c r="C31" s="548" t="s">
        <v>324</v>
      </c>
      <c r="D31" s="401">
        <f>'逆行列(IM)'!D31/'逆行列(IM)'!D$5</f>
        <v>1.0424780972532071E-4</v>
      </c>
      <c r="E31" s="402">
        <f>'逆行列(IM)'!E31/'逆行列(IM)'!E$6</f>
        <v>5.1342659101979483E-4</v>
      </c>
      <c r="F31" s="402">
        <f>'逆行列(IM)'!F31/'逆行列(IM)'!F$7</f>
        <v>8.1295613941402626E-5</v>
      </c>
      <c r="G31" s="402">
        <f>'逆行列(IM)'!G31/'逆行列(IM)'!G$8</f>
        <v>6.999292861769228E-5</v>
      </c>
      <c r="H31" s="402">
        <f>'逆行列(IM)'!H31/'逆行列(IM)'!H$9</f>
        <v>8.4670367610928257E-5</v>
      </c>
      <c r="I31" s="403">
        <f>'逆行列(IM)'!I31/'逆行列(IM)'!I$10</f>
        <v>1.0905709236899866E-4</v>
      </c>
      <c r="J31" s="402">
        <f>'逆行列(IM)'!J31/'逆行列(IM)'!J$11</f>
        <v>8.7160335642826126E-5</v>
      </c>
      <c r="K31" s="402">
        <f>'逆行列(IM)'!K31/'逆行列(IM)'!K$12</f>
        <v>8.3682547253379388E-5</v>
      </c>
      <c r="L31" s="402">
        <f>'逆行列(IM)'!L31/'逆行列(IM)'!L$13</f>
        <v>7.1396694864875931E-5</v>
      </c>
      <c r="M31" s="402">
        <f>'逆行列(IM)'!M31/'逆行列(IM)'!M$14</f>
        <v>5.9231624798046263E-5</v>
      </c>
      <c r="N31" s="402">
        <f>'逆行列(IM)'!N31/'逆行列(IM)'!N$15</f>
        <v>6.2535537235060892E-5</v>
      </c>
      <c r="O31" s="402">
        <f>'逆行列(IM)'!O31/'逆行列(IM)'!O$16</f>
        <v>4.8670412633680622E-5</v>
      </c>
      <c r="P31" s="402">
        <f>'逆行列(IM)'!P31/'逆行列(IM)'!P$17</f>
        <v>5.2882626700297871E-5</v>
      </c>
      <c r="Q31" s="402">
        <f>'逆行列(IM)'!Q31/'逆行列(IM)'!Q$18</f>
        <v>8.8617014182741931E-5</v>
      </c>
      <c r="R31" s="403">
        <f>'逆行列(IM)'!R31/'逆行列(IM)'!R$19</f>
        <v>1.3319368141459826E-4</v>
      </c>
      <c r="S31" s="402">
        <f>'逆行列(IM)'!S31/'逆行列(IM)'!S$20</f>
        <v>3.8057067040071836E-5</v>
      </c>
      <c r="T31" s="402">
        <f>'逆行列(IM)'!T31/'逆行列(IM)'!T$21</f>
        <v>6.3634720500673237E-5</v>
      </c>
      <c r="U31" s="402">
        <f>'逆行列(IM)'!U31/'逆行列(IM)'!U$22</f>
        <v>6.5088157384209693E-5</v>
      </c>
      <c r="V31" s="402">
        <f>'逆行列(IM)'!V31/'逆行列(IM)'!V$23</f>
        <v>5.4712241532723605E-5</v>
      </c>
      <c r="W31" s="402">
        <f>'逆行列(IM)'!W31/'逆行列(IM)'!W$24</f>
        <v>5.0060850105461494E-5</v>
      </c>
      <c r="X31" s="403">
        <f>'逆行列(IM)'!X31/'逆行列(IM)'!X$25</f>
        <v>6.340688996275461E-5</v>
      </c>
      <c r="Y31" s="402">
        <f>'逆行列(IM)'!Y31/'逆行列(IM)'!Y$26</f>
        <v>4.9860816101436044E-5</v>
      </c>
      <c r="Z31" s="402">
        <f>'逆行列(IM)'!Z31/'逆行列(IM)'!Z$27</f>
        <v>5.9752432137840512E-5</v>
      </c>
      <c r="AA31" s="402">
        <f>'逆行列(IM)'!AA31/'逆行列(IM)'!AA$28</f>
        <v>4.8835999778851269E-5</v>
      </c>
      <c r="AB31" s="402">
        <f>'逆行列(IM)'!AB31/'逆行列(IM)'!AB$29</f>
        <v>4.2471652664440017E-5</v>
      </c>
      <c r="AC31" s="402">
        <f>'逆行列(IM)'!AC31/'逆行列(IM)'!AC$30</f>
        <v>6.7992578907459007E-5</v>
      </c>
      <c r="AD31" s="402">
        <f>'逆行列(IM)'!AD31/'逆行列(IM)'!AD$31</f>
        <v>1</v>
      </c>
      <c r="AE31" s="402">
        <f>'逆行列(IM)'!AE31/'逆行列(IM)'!AE$32</f>
        <v>3.6297285423790712E-4</v>
      </c>
      <c r="AF31" s="402">
        <f>'逆行列(IM)'!AF31/'逆行列(IM)'!AF$33</f>
        <v>1.1287752135210063E-4</v>
      </c>
      <c r="AG31" s="403">
        <f>'逆行列(IM)'!AG31/'逆行列(IM)'!AG$34</f>
        <v>8.3129678037115884E-5</v>
      </c>
      <c r="AH31" s="402">
        <f>'逆行列(IM)'!AH31/'逆行列(IM)'!AH$35</f>
        <v>9.2387943824173271E-5</v>
      </c>
      <c r="AI31" s="402">
        <f>'逆行列(IM)'!AI31/'逆行列(IM)'!AI$36</f>
        <v>1.1527663064894653E-4</v>
      </c>
      <c r="AJ31" s="402">
        <f>'逆行列(IM)'!AJ31/'逆行列(IM)'!AJ$37</f>
        <v>1.0156890514595493E-4</v>
      </c>
      <c r="AK31" s="402">
        <f>'逆行列(IM)'!AK31/'逆行列(IM)'!AK$38</f>
        <v>1.0169458892967103E-4</v>
      </c>
      <c r="AL31" s="402">
        <f>'逆行列(IM)'!AL31/'逆行列(IM)'!AL$39</f>
        <v>2.577799751440579E-5</v>
      </c>
      <c r="AM31" s="403">
        <f>'逆行列(IM)'!AM31/'逆行列(IM)'!AM$40</f>
        <v>1.4744674036028913E-3</v>
      </c>
      <c r="AN31" s="402">
        <f>'逆行列(IM)'!AN31/'逆行列(IM)'!AN$41</f>
        <v>1.0005759698856364E-4</v>
      </c>
      <c r="AO31" s="402">
        <f>'逆行列(IM)'!AO31/'逆行列(IM)'!AO$42</f>
        <v>2.4907267178625103E-3</v>
      </c>
      <c r="AP31" s="402">
        <f>'逆行列(IM)'!AP31/'逆行列(IM)'!AP$43</f>
        <v>8.7238704859330862E-5</v>
      </c>
      <c r="AQ31" s="402">
        <f>'逆行列(IM)'!AQ31/'逆行列(IM)'!AQ$44</f>
        <v>4.8437161732619983E-5</v>
      </c>
      <c r="AR31" s="402">
        <f>'逆行列(IM)'!AR31/'逆行列(IM)'!AR$45</f>
        <v>8.1820778995316277E-5</v>
      </c>
      <c r="AS31" s="402">
        <f>'逆行列(IM)'!AS31/'逆行列(IM)'!AS$46</f>
        <v>3.8784037690932799E-4</v>
      </c>
      <c r="AT31" s="402">
        <f>'逆行列(IM)'!AT31/'逆行列(IM)'!AT$47</f>
        <v>9.7783883405015964E-5</v>
      </c>
      <c r="AU31" s="402">
        <f>'逆行列(IM)'!AU31/'逆行列(IM)'!AU$48</f>
        <v>1.2848913206970426E-4</v>
      </c>
      <c r="AV31" s="403">
        <f>'逆行列(IM)'!AV31/'逆行列(IM)'!AV$49</f>
        <v>3.5225054914941298E-4</v>
      </c>
      <c r="AW31" s="442"/>
      <c r="AX31" s="433"/>
      <c r="AZ31" s="443"/>
    </row>
    <row r="32" spans="2:52">
      <c r="B32" s="400" t="s">
        <v>325</v>
      </c>
      <c r="C32" s="548" t="s">
        <v>326</v>
      </c>
      <c r="D32" s="401">
        <f>'逆行列(IM)'!D32/'逆行列(IM)'!D$5</f>
        <v>7.0087530585606422E-4</v>
      </c>
      <c r="E32" s="402">
        <f>'逆行列(IM)'!E32/'逆行列(IM)'!E$6</f>
        <v>9.259231940597361E-4</v>
      </c>
      <c r="F32" s="402">
        <f>'逆行列(IM)'!F32/'逆行列(IM)'!F$7</f>
        <v>5.5711071284559449E-4</v>
      </c>
      <c r="G32" s="402">
        <f>'逆行列(IM)'!G32/'逆行列(IM)'!G$8</f>
        <v>8.1471113105941308E-4</v>
      </c>
      <c r="H32" s="402">
        <f>'逆行列(IM)'!H32/'逆行列(IM)'!H$9</f>
        <v>9.7934540807220003E-3</v>
      </c>
      <c r="I32" s="403">
        <f>'逆行列(IM)'!I32/'逆行列(IM)'!I$10</f>
        <v>4.1875967504454367E-3</v>
      </c>
      <c r="J32" s="402">
        <f>'逆行列(IM)'!J32/'逆行列(IM)'!J$11</f>
        <v>3.1332733865962028E-3</v>
      </c>
      <c r="K32" s="402">
        <f>'逆行列(IM)'!K32/'逆行列(IM)'!K$12</f>
        <v>7.3454078913707185E-3</v>
      </c>
      <c r="L32" s="402">
        <f>'逆行列(IM)'!L32/'逆行列(IM)'!L$13</f>
        <v>5.165092836891225E-4</v>
      </c>
      <c r="M32" s="402">
        <f>'逆行列(IM)'!M32/'逆行列(IM)'!M$14</f>
        <v>9.8474763936728374E-4</v>
      </c>
      <c r="N32" s="402">
        <f>'逆行列(IM)'!N32/'逆行列(IM)'!N$15</f>
        <v>4.6846734998856974E-3</v>
      </c>
      <c r="O32" s="402">
        <f>'逆行列(IM)'!O32/'逆行列(IM)'!O$16</f>
        <v>2.0939135683603789E-3</v>
      </c>
      <c r="P32" s="402">
        <f>'逆行列(IM)'!P32/'逆行列(IM)'!P$17</f>
        <v>4.090819918283774E-4</v>
      </c>
      <c r="Q32" s="402">
        <f>'逆行列(IM)'!Q32/'逆行列(IM)'!Q$18</f>
        <v>1.4473572196250343E-3</v>
      </c>
      <c r="R32" s="403">
        <f>'逆行列(IM)'!R32/'逆行列(IM)'!R$19</f>
        <v>1.7114271262505889E-3</v>
      </c>
      <c r="S32" s="402">
        <f>'逆行列(IM)'!S32/'逆行列(IM)'!S$20</f>
        <v>2.9952424207508915E-3</v>
      </c>
      <c r="T32" s="402">
        <f>'逆行列(IM)'!T32/'逆行列(IM)'!T$21</f>
        <v>9.4449083895385144E-3</v>
      </c>
      <c r="U32" s="402">
        <f>'逆行列(IM)'!U32/'逆行列(IM)'!U$22</f>
        <v>1.2870416526474084E-3</v>
      </c>
      <c r="V32" s="402">
        <f>'逆行列(IM)'!V32/'逆行列(IM)'!V$23</f>
        <v>6.3879884768078179E-4</v>
      </c>
      <c r="W32" s="402">
        <f>'逆行列(IM)'!W32/'逆行列(IM)'!W$24</f>
        <v>7.3707243482021409E-4</v>
      </c>
      <c r="X32" s="403">
        <f>'逆行列(IM)'!X32/'逆行列(IM)'!X$25</f>
        <v>1.2567634813969799E-3</v>
      </c>
      <c r="Y32" s="402">
        <f>'逆行列(IM)'!Y32/'逆行列(IM)'!Y$26</f>
        <v>5.0283314511625566E-4</v>
      </c>
      <c r="Z32" s="402">
        <f>'逆行列(IM)'!Z32/'逆行列(IM)'!Z$27</f>
        <v>1.3090468497636118E-3</v>
      </c>
      <c r="AA32" s="402">
        <f>'逆行列(IM)'!AA32/'逆行列(IM)'!AA$28</f>
        <v>1.1304901498525729E-3</v>
      </c>
      <c r="AB32" s="402">
        <f>'逆行列(IM)'!AB32/'逆行列(IM)'!AB$29</f>
        <v>5.6337330937484133E-4</v>
      </c>
      <c r="AC32" s="402">
        <f>'逆行列(IM)'!AC32/'逆行列(IM)'!AC$30</f>
        <v>1.6662569020625588E-3</v>
      </c>
      <c r="AD32" s="402">
        <f>'逆行列(IM)'!AD32/'逆行列(IM)'!AD$31</f>
        <v>5.3585611029965626E-4</v>
      </c>
      <c r="AE32" s="402">
        <f>'逆行列(IM)'!AE32/'逆行列(IM)'!AE$32</f>
        <v>1</v>
      </c>
      <c r="AF32" s="402">
        <f>'逆行列(IM)'!AF32/'逆行列(IM)'!AF$33</f>
        <v>1.3396294509539065E-3</v>
      </c>
      <c r="AG32" s="403">
        <f>'逆行列(IM)'!AG32/'逆行列(IM)'!AG$34</f>
        <v>2.3062688105688969E-3</v>
      </c>
      <c r="AH32" s="402">
        <f>'逆行列(IM)'!AH32/'逆行列(IM)'!AH$35</f>
        <v>6.9282835157843524E-4</v>
      </c>
      <c r="AI32" s="402">
        <f>'逆行列(IM)'!AI32/'逆行列(IM)'!AI$36</f>
        <v>5.3109958759284986E-4</v>
      </c>
      <c r="AJ32" s="402">
        <f>'逆行列(IM)'!AJ32/'逆行列(IM)'!AJ$37</f>
        <v>4.7996326655937188E-4</v>
      </c>
      <c r="AK32" s="402">
        <f>'逆行列(IM)'!AK32/'逆行列(IM)'!AK$38</f>
        <v>5.7399337027359517E-4</v>
      </c>
      <c r="AL32" s="402">
        <f>'逆行列(IM)'!AL32/'逆行列(IM)'!AL$39</f>
        <v>1.4115594531673484E-4</v>
      </c>
      <c r="AM32" s="403">
        <f>'逆行列(IM)'!AM32/'逆行列(IM)'!AM$40</f>
        <v>5.3179608208427413E-4</v>
      </c>
      <c r="AN32" s="402">
        <f>'逆行列(IM)'!AN32/'逆行列(IM)'!AN$41</f>
        <v>2.3714471487568814E-3</v>
      </c>
      <c r="AO32" s="402">
        <f>'逆行列(IM)'!AO32/'逆行列(IM)'!AO$42</f>
        <v>8.1290339881814238E-4</v>
      </c>
      <c r="AP32" s="402">
        <f>'逆行列(IM)'!AP32/'逆行列(IM)'!AP$43</f>
        <v>2.4026031247656545E-3</v>
      </c>
      <c r="AQ32" s="402">
        <f>'逆行列(IM)'!AQ32/'逆行列(IM)'!AQ$44</f>
        <v>5.7336135923329165E-4</v>
      </c>
      <c r="AR32" s="402">
        <f>'逆行列(IM)'!AR32/'逆行列(IM)'!AR$45</f>
        <v>1.8661058339248457E-3</v>
      </c>
      <c r="AS32" s="402">
        <f>'逆行列(IM)'!AS32/'逆行列(IM)'!AS$46</f>
        <v>1.3414811949082586E-3</v>
      </c>
      <c r="AT32" s="402">
        <f>'逆行列(IM)'!AT32/'逆行列(IM)'!AT$47</f>
        <v>1.5088626429119183E-3</v>
      </c>
      <c r="AU32" s="402">
        <f>'逆行列(IM)'!AU32/'逆行列(IM)'!AU$48</f>
        <v>4.3294493143523599E-2</v>
      </c>
      <c r="AV32" s="403">
        <f>'逆行列(IM)'!AV32/'逆行列(IM)'!AV$49</f>
        <v>4.4021476783084006E-4</v>
      </c>
      <c r="AW32" s="442"/>
      <c r="AX32" s="433"/>
      <c r="AZ32" s="443"/>
    </row>
    <row r="33" spans="2:52">
      <c r="B33" s="400" t="s">
        <v>327</v>
      </c>
      <c r="C33" s="548" t="s">
        <v>328</v>
      </c>
      <c r="D33" s="401">
        <f>'逆行列(IM)'!D33/'逆行列(IM)'!D$5</f>
        <v>4.2740083232456335E-3</v>
      </c>
      <c r="E33" s="402">
        <f>'逆行列(IM)'!E33/'逆行列(IM)'!E$6</f>
        <v>9.3973233045567869E-3</v>
      </c>
      <c r="F33" s="402">
        <f>'逆行列(IM)'!F33/'逆行列(IM)'!F$7</f>
        <v>2.6723583758016876E-3</v>
      </c>
      <c r="G33" s="402">
        <f>'逆行列(IM)'!G33/'逆行列(IM)'!G$8</f>
        <v>8.0558287060307123E-3</v>
      </c>
      <c r="H33" s="402">
        <f>'逆行列(IM)'!H33/'逆行列(IM)'!H$9</f>
        <v>5.3393727603830285E-3</v>
      </c>
      <c r="I33" s="403">
        <f>'逆行列(IM)'!I33/'逆行列(IM)'!I$10</f>
        <v>3.176132590581515E-3</v>
      </c>
      <c r="J33" s="402">
        <f>'逆行列(IM)'!J33/'逆行列(IM)'!J$11</f>
        <v>4.7971016496145867E-3</v>
      </c>
      <c r="K33" s="402">
        <f>'逆行列(IM)'!K33/'逆行列(IM)'!K$12</f>
        <v>1.1574576561557685E-2</v>
      </c>
      <c r="L33" s="402">
        <f>'逆行列(IM)'!L33/'逆行列(IM)'!L$13</f>
        <v>3.9451924697707762E-3</v>
      </c>
      <c r="M33" s="402">
        <f>'逆行列(IM)'!M33/'逆行列(IM)'!M$14</f>
        <v>7.3763055732878023E-3</v>
      </c>
      <c r="N33" s="402">
        <f>'逆行列(IM)'!N33/'逆行列(IM)'!N$15</f>
        <v>2.9020699065935062E-3</v>
      </c>
      <c r="O33" s="402">
        <f>'逆行列(IM)'!O33/'逆行列(IM)'!O$16</f>
        <v>6.3130341123634973E-3</v>
      </c>
      <c r="P33" s="402">
        <f>'逆行列(IM)'!P33/'逆行列(IM)'!P$17</f>
        <v>5.5377948806456193E-3</v>
      </c>
      <c r="Q33" s="402">
        <f>'逆行列(IM)'!Q33/'逆行列(IM)'!Q$18</f>
        <v>3.5440727329509609E-3</v>
      </c>
      <c r="R33" s="403">
        <f>'逆行列(IM)'!R33/'逆行列(IM)'!R$19</f>
        <v>8.2855698467969412E-3</v>
      </c>
      <c r="S33" s="402">
        <f>'逆行列(IM)'!S33/'逆行列(IM)'!S$20</f>
        <v>4.8023736764187253E-3</v>
      </c>
      <c r="T33" s="402">
        <f>'逆行列(IM)'!T33/'逆行列(IM)'!T$21</f>
        <v>6.2532119445099848E-3</v>
      </c>
      <c r="U33" s="402">
        <f>'逆行列(IM)'!U33/'逆行列(IM)'!U$22</f>
        <v>6.8374896054652964E-3</v>
      </c>
      <c r="V33" s="402">
        <f>'逆行列(IM)'!V33/'逆行列(IM)'!V$23</f>
        <v>3.6868703292658326E-3</v>
      </c>
      <c r="W33" s="402">
        <f>'逆行列(IM)'!W33/'逆行列(IM)'!W$24</f>
        <v>3.749026778377892E-3</v>
      </c>
      <c r="X33" s="403">
        <f>'逆行列(IM)'!X33/'逆行列(IM)'!X$25</f>
        <v>3.7134218350189404E-3</v>
      </c>
      <c r="Y33" s="402">
        <f>'逆行列(IM)'!Y33/'逆行列(IM)'!Y$26</f>
        <v>3.9997851590581101E-3</v>
      </c>
      <c r="Z33" s="402">
        <f>'逆行列(IM)'!Z33/'逆行列(IM)'!Z$27</f>
        <v>4.4088732671187921E-3</v>
      </c>
      <c r="AA33" s="402">
        <f>'逆行列(IM)'!AA33/'逆行列(IM)'!AA$28</f>
        <v>3.8074010676559166E-3</v>
      </c>
      <c r="AB33" s="402">
        <f>'逆行列(IM)'!AB33/'逆行列(IM)'!AB$29</f>
        <v>1.6809446079078683E-3</v>
      </c>
      <c r="AC33" s="402">
        <f>'逆行列(IM)'!AC33/'逆行列(IM)'!AC$30</f>
        <v>4.2710006397863789E-3</v>
      </c>
      <c r="AD33" s="402">
        <f>'逆行列(IM)'!AD33/'逆行列(IM)'!AD$31</f>
        <v>4.1129939670500873E-3</v>
      </c>
      <c r="AE33" s="402">
        <f>'逆行列(IM)'!AE33/'逆行列(IM)'!AE$32</f>
        <v>5.1637495084632459E-3</v>
      </c>
      <c r="AF33" s="402">
        <f>'逆行列(IM)'!AF33/'逆行列(IM)'!AF$33</f>
        <v>1</v>
      </c>
      <c r="AG33" s="403">
        <f>'逆行列(IM)'!AG33/'逆行列(IM)'!AG$34</f>
        <v>2.2813717815739966E-2</v>
      </c>
      <c r="AH33" s="402">
        <f>'逆行列(IM)'!AH33/'逆行列(IM)'!AH$35</f>
        <v>4.6747743565940358E-2</v>
      </c>
      <c r="AI33" s="402">
        <f>'逆行列(IM)'!AI33/'逆行列(IM)'!AI$36</f>
        <v>5.3475951819075404E-3</v>
      </c>
      <c r="AJ33" s="402">
        <f>'逆行列(IM)'!AJ33/'逆行列(IM)'!AJ$37</f>
        <v>5.8448806284087532E-3</v>
      </c>
      <c r="AK33" s="402">
        <f>'逆行列(IM)'!AK33/'逆行列(IM)'!AK$38</f>
        <v>5.6024508467593208E-3</v>
      </c>
      <c r="AL33" s="402">
        <f>'逆行列(IM)'!AL33/'逆行列(IM)'!AL$39</f>
        <v>1.4298410570778661E-2</v>
      </c>
      <c r="AM33" s="403">
        <f>'逆行列(IM)'!AM33/'逆行列(IM)'!AM$40</f>
        <v>1.054036543267462E-2</v>
      </c>
      <c r="AN33" s="402">
        <f>'逆行列(IM)'!AN33/'逆行列(IM)'!AN$41</f>
        <v>6.2523543686560041E-3</v>
      </c>
      <c r="AO33" s="402">
        <f>'逆行列(IM)'!AO33/'逆行列(IM)'!AO$42</f>
        <v>8.7907157367301796E-3</v>
      </c>
      <c r="AP33" s="402">
        <f>'逆行列(IM)'!AP33/'逆行列(IM)'!AP$43</f>
        <v>1.0289594916751049E-2</v>
      </c>
      <c r="AQ33" s="402">
        <f>'逆行列(IM)'!AQ33/'逆行列(IM)'!AQ$44</f>
        <v>4.1838274041234554E-3</v>
      </c>
      <c r="AR33" s="402">
        <f>'逆行列(IM)'!AR33/'逆行列(IM)'!AR$45</f>
        <v>2.9079681014947578E-3</v>
      </c>
      <c r="AS33" s="402">
        <f>'逆行列(IM)'!AS33/'逆行列(IM)'!AS$46</f>
        <v>2.7838175436867589E-3</v>
      </c>
      <c r="AT33" s="402">
        <f>'逆行列(IM)'!AT33/'逆行列(IM)'!AT$47</f>
        <v>5.6668946527233871E-3</v>
      </c>
      <c r="AU33" s="402">
        <f>'逆行列(IM)'!AU33/'逆行列(IM)'!AU$48</f>
        <v>3.8093198079598746E-3</v>
      </c>
      <c r="AV33" s="403">
        <f>'逆行列(IM)'!AV33/'逆行列(IM)'!AV$49</f>
        <v>1.7460831712658199E-2</v>
      </c>
      <c r="AW33" s="442"/>
      <c r="AX33" s="433"/>
      <c r="AZ33" s="443"/>
    </row>
    <row r="34" spans="2:52">
      <c r="B34" s="405" t="s">
        <v>329</v>
      </c>
      <c r="C34" s="550" t="s">
        <v>330</v>
      </c>
      <c r="D34" s="406">
        <f>'逆行列(IM)'!D34/'逆行列(IM)'!D$5</f>
        <v>9.814495624657046E-3</v>
      </c>
      <c r="E34" s="407">
        <f>'逆行列(IM)'!E34/'逆行列(IM)'!E$6</f>
        <v>2.383321890385626E-2</v>
      </c>
      <c r="F34" s="407">
        <f>'逆行列(IM)'!F34/'逆行列(IM)'!F$7</f>
        <v>1.3286781764829994E-2</v>
      </c>
      <c r="G34" s="407">
        <f>'逆行列(IM)'!G34/'逆行列(IM)'!G$8</f>
        <v>3.6169210999466135E-2</v>
      </c>
      <c r="H34" s="407">
        <f>'逆行列(IM)'!H34/'逆行列(IM)'!H$9</f>
        <v>2.0333634811987331E-2</v>
      </c>
      <c r="I34" s="408">
        <f>'逆行列(IM)'!I34/'逆行列(IM)'!I$10</f>
        <v>1.6343392528428244E-2</v>
      </c>
      <c r="J34" s="407">
        <f>'逆行列(IM)'!J34/'逆行列(IM)'!J$11</f>
        <v>1.3099805686758927E-2</v>
      </c>
      <c r="K34" s="407">
        <f>'逆行列(IM)'!K34/'逆行列(IM)'!K$12</f>
        <v>5.9930828777305496E-2</v>
      </c>
      <c r="L34" s="407">
        <f>'逆行列(IM)'!L34/'逆行列(IM)'!L$13</f>
        <v>2.1433026649789071E-2</v>
      </c>
      <c r="M34" s="407">
        <f>'逆行列(IM)'!M34/'逆行列(IM)'!M$14</f>
        <v>3.3541697690909575E-2</v>
      </c>
      <c r="N34" s="407">
        <f>'逆行列(IM)'!N34/'逆行列(IM)'!N$15</f>
        <v>7.3556077792220672E-3</v>
      </c>
      <c r="O34" s="407">
        <f>'逆行列(IM)'!O34/'逆行列(IM)'!O$16</f>
        <v>2.0943719513785163E-2</v>
      </c>
      <c r="P34" s="407">
        <f>'逆行列(IM)'!P34/'逆行列(IM)'!P$17</f>
        <v>2.3682583258539579E-2</v>
      </c>
      <c r="Q34" s="407">
        <f>'逆行列(IM)'!Q34/'逆行列(IM)'!Q$18</f>
        <v>2.4871066105162341E-2</v>
      </c>
      <c r="R34" s="408">
        <f>'逆行列(IM)'!R34/'逆行列(IM)'!R$19</f>
        <v>2.9163408890051597E-2</v>
      </c>
      <c r="S34" s="407">
        <f>'逆行列(IM)'!S34/'逆行列(IM)'!S$20</f>
        <v>2.1588562397928442E-2</v>
      </c>
      <c r="T34" s="407">
        <f>'逆行列(IM)'!T34/'逆行列(IM)'!T$21</f>
        <v>4.2914518099096202E-2</v>
      </c>
      <c r="U34" s="407">
        <f>'逆行列(IM)'!U34/'逆行列(IM)'!U$22</f>
        <v>2.2167058853006717E-2</v>
      </c>
      <c r="V34" s="407">
        <f>'逆行列(IM)'!V34/'逆行列(IM)'!V$23</f>
        <v>1.2284395457801196E-2</v>
      </c>
      <c r="W34" s="407">
        <f>'逆行列(IM)'!W34/'逆行列(IM)'!W$24</f>
        <v>1.096635235230385E-2</v>
      </c>
      <c r="X34" s="408">
        <f>'逆行列(IM)'!X34/'逆行列(IM)'!X$25</f>
        <v>9.1919477296549656E-3</v>
      </c>
      <c r="Y34" s="407">
        <f>'逆行列(IM)'!Y34/'逆行列(IM)'!Y$26</f>
        <v>2.4139252117738857E-2</v>
      </c>
      <c r="Z34" s="407">
        <f>'逆行列(IM)'!Z34/'逆行列(IM)'!Z$27</f>
        <v>1.1810915828354866E-2</v>
      </c>
      <c r="AA34" s="407">
        <f>'逆行列(IM)'!AA34/'逆行列(IM)'!AA$28</f>
        <v>8.4462924299964701E-3</v>
      </c>
      <c r="AB34" s="407">
        <f>'逆行列(IM)'!AB34/'逆行列(IM)'!AB$29</f>
        <v>1.0030202893610727E-2</v>
      </c>
      <c r="AC34" s="407">
        <f>'逆行列(IM)'!AC34/'逆行列(IM)'!AC$30</f>
        <v>2.1788107273261453E-2</v>
      </c>
      <c r="AD34" s="407">
        <f>'逆行列(IM)'!AD34/'逆行列(IM)'!AD$31</f>
        <v>1.6017530340014956E-2</v>
      </c>
      <c r="AE34" s="407">
        <f>'逆行列(IM)'!AE34/'逆行列(IM)'!AE$32</f>
        <v>1.8723036941817334E-2</v>
      </c>
      <c r="AF34" s="407">
        <f>'逆行列(IM)'!AF34/'逆行列(IM)'!AF$33</f>
        <v>6.0826180229413065E-3</v>
      </c>
      <c r="AG34" s="402">
        <f>'逆行列(IM)'!AG34/'逆行列(IM)'!AG$34</f>
        <v>1</v>
      </c>
      <c r="AH34" s="407">
        <f>'逆行列(IM)'!AH34/'逆行列(IM)'!AH$35</f>
        <v>3.8094902176822987E-2</v>
      </c>
      <c r="AI34" s="407">
        <f>'逆行列(IM)'!AI34/'逆行列(IM)'!AI$36</f>
        <v>4.8043458148081711E-2</v>
      </c>
      <c r="AJ34" s="407">
        <f>'逆行列(IM)'!AJ34/'逆行列(IM)'!AJ$37</f>
        <v>1.695523360656288E-2</v>
      </c>
      <c r="AK34" s="407">
        <f>'逆行列(IM)'!AK34/'逆行列(IM)'!AK$38</f>
        <v>6.0556546146835243E-3</v>
      </c>
      <c r="AL34" s="407">
        <f>'逆行列(IM)'!AL34/'逆行列(IM)'!AL$39</f>
        <v>4.6774179556732607E-3</v>
      </c>
      <c r="AM34" s="408">
        <f>'逆行列(IM)'!AM34/'逆行列(IM)'!AM$40</f>
        <v>8.3653312759368482E-3</v>
      </c>
      <c r="AN34" s="407">
        <f>'逆行列(IM)'!AN34/'逆行列(IM)'!AN$41</f>
        <v>7.6778115066736723E-3</v>
      </c>
      <c r="AO34" s="407">
        <f>'逆行列(IM)'!AO34/'逆行列(IM)'!AO$42</f>
        <v>1.0506217399558133E-2</v>
      </c>
      <c r="AP34" s="407">
        <f>'逆行列(IM)'!AP34/'逆行列(IM)'!AP$43</f>
        <v>1.3517891278903306E-2</v>
      </c>
      <c r="AQ34" s="407">
        <f>'逆行列(IM)'!AQ34/'逆行列(IM)'!AQ$44</f>
        <v>1.0909032154016359E-2</v>
      </c>
      <c r="AR34" s="407">
        <f>'逆行列(IM)'!AR34/'逆行列(IM)'!AR$45</f>
        <v>4.9632210842062326E-3</v>
      </c>
      <c r="AS34" s="407">
        <f>'逆行列(IM)'!AS34/'逆行列(IM)'!AS$46</f>
        <v>5.4021786460846056E-3</v>
      </c>
      <c r="AT34" s="407">
        <f>'逆行列(IM)'!AT34/'逆行列(IM)'!AT$47</f>
        <v>2.1654116021350367E-2</v>
      </c>
      <c r="AU34" s="407">
        <f>'逆行列(IM)'!AU34/'逆行列(IM)'!AU$48</f>
        <v>1.4128563635607258E-2</v>
      </c>
      <c r="AV34" s="408">
        <f>'逆行列(IM)'!AV34/'逆行列(IM)'!AV$49</f>
        <v>5.5213202345506182E-3</v>
      </c>
      <c r="AW34" s="442"/>
      <c r="AX34" s="433"/>
      <c r="AZ34" s="443"/>
    </row>
    <row r="35" spans="2:52">
      <c r="B35" s="410" t="s">
        <v>331</v>
      </c>
      <c r="C35" s="553" t="s">
        <v>332</v>
      </c>
      <c r="D35" s="411">
        <f>'逆行列(IM)'!D35/'逆行列(IM)'!D$5</f>
        <v>1.3830920942947335E-3</v>
      </c>
      <c r="E35" s="412">
        <f>'逆行列(IM)'!E35/'逆行列(IM)'!E$6</f>
        <v>2.7933542075385563E-3</v>
      </c>
      <c r="F35" s="412">
        <f>'逆行列(IM)'!F35/'逆行列(IM)'!F$7</f>
        <v>2.7995958424888471E-3</v>
      </c>
      <c r="G35" s="412">
        <f>'逆行列(IM)'!G35/'逆行列(IM)'!G$8</f>
        <v>3.0400396639055543E-3</v>
      </c>
      <c r="H35" s="412">
        <f>'逆行列(IM)'!H35/'逆行列(IM)'!H$9</f>
        <v>2.3458098098378469E-3</v>
      </c>
      <c r="I35" s="413">
        <f>'逆行列(IM)'!I35/'逆行列(IM)'!I$10</f>
        <v>1.4282509141944236E-3</v>
      </c>
      <c r="J35" s="412">
        <f>'逆行列(IM)'!J35/'逆行列(IM)'!J$11</f>
        <v>1.3132658811785274E-3</v>
      </c>
      <c r="K35" s="412">
        <f>'逆行列(IM)'!K35/'逆行列(IM)'!K$12</f>
        <v>6.2427001144477407E-3</v>
      </c>
      <c r="L35" s="412">
        <f>'逆行列(IM)'!L35/'逆行列(IM)'!L$13</f>
        <v>1.1194934341431264E-3</v>
      </c>
      <c r="M35" s="412">
        <f>'逆行列(IM)'!M35/'逆行列(IM)'!M$14</f>
        <v>4.4383960083783213E-3</v>
      </c>
      <c r="N35" s="412">
        <f>'逆行列(IM)'!N35/'逆行列(IM)'!N$15</f>
        <v>3.283327793087949E-3</v>
      </c>
      <c r="O35" s="412">
        <f>'逆行列(IM)'!O35/'逆行列(IM)'!O$16</f>
        <v>1.2963451384190919E-3</v>
      </c>
      <c r="P35" s="412">
        <f>'逆行列(IM)'!P35/'逆行列(IM)'!P$17</f>
        <v>1.2207427052150135E-3</v>
      </c>
      <c r="Q35" s="412">
        <f>'逆行列(IM)'!Q35/'逆行列(IM)'!Q$18</f>
        <v>7.8776218713358446E-4</v>
      </c>
      <c r="R35" s="413">
        <f>'逆行列(IM)'!R35/'逆行列(IM)'!R$19</f>
        <v>1.8863113671976582E-3</v>
      </c>
      <c r="S35" s="412">
        <f>'逆行列(IM)'!S35/'逆行列(IM)'!S$20</f>
        <v>2.6007171982430567E-3</v>
      </c>
      <c r="T35" s="412">
        <f>'逆行列(IM)'!T35/'逆行列(IM)'!T$21</f>
        <v>1.3910534833514357E-3</v>
      </c>
      <c r="U35" s="412">
        <f>'逆行列(IM)'!U35/'逆行列(IM)'!U$22</f>
        <v>1.8098100827614045E-3</v>
      </c>
      <c r="V35" s="412">
        <f>'逆行列(IM)'!V35/'逆行列(IM)'!V$23</f>
        <v>1.2233938872981132E-3</v>
      </c>
      <c r="W35" s="412">
        <f>'逆行列(IM)'!W35/'逆行列(IM)'!W$24</f>
        <v>1.2230563089764208E-3</v>
      </c>
      <c r="X35" s="413">
        <f>'逆行列(IM)'!X35/'逆行列(IM)'!X$25</f>
        <v>2.3236926156087944E-3</v>
      </c>
      <c r="Y35" s="412">
        <f>'逆行列(IM)'!Y35/'逆行列(IM)'!Y$26</f>
        <v>1.4005629321740742E-3</v>
      </c>
      <c r="Z35" s="412">
        <f>'逆行列(IM)'!Z35/'逆行列(IM)'!Z$27</f>
        <v>1.4349259611605803E-3</v>
      </c>
      <c r="AA35" s="412">
        <f>'逆行列(IM)'!AA35/'逆行列(IM)'!AA$28</f>
        <v>9.3555268663657917E-4</v>
      </c>
      <c r="AB35" s="412">
        <f>'逆行列(IM)'!AB35/'逆行列(IM)'!AB$29</f>
        <v>8.2084841471184397E-4</v>
      </c>
      <c r="AC35" s="412">
        <f>'逆行列(IM)'!AC35/'逆行列(IM)'!AC$30</f>
        <v>2.2035888865603909E-3</v>
      </c>
      <c r="AD35" s="412">
        <f>'逆行列(IM)'!AD35/'逆行列(IM)'!AD$31</f>
        <v>1.5336312084731089E-3</v>
      </c>
      <c r="AE35" s="412">
        <f>'逆行列(IM)'!AE35/'逆行列(IM)'!AE$32</f>
        <v>2.5481966699712859E-3</v>
      </c>
      <c r="AF35" s="412">
        <f>'逆行列(IM)'!AF35/'逆行列(IM)'!AF$33</f>
        <v>1.8621625964377673E-3</v>
      </c>
      <c r="AG35" s="413">
        <f>'逆行列(IM)'!AG35/'逆行列(IM)'!AG$34</f>
        <v>1.4831053624207852E-3</v>
      </c>
      <c r="AH35" s="402">
        <f>'逆行列(IM)'!AH35/'逆行列(IM)'!AH$35</f>
        <v>1</v>
      </c>
      <c r="AI35" s="412">
        <f>'逆行列(IM)'!AI35/'逆行列(IM)'!AI$36</f>
        <v>9.7205519843717846E-3</v>
      </c>
      <c r="AJ35" s="412">
        <f>'逆行列(IM)'!AJ35/'逆行列(IM)'!AJ$37</f>
        <v>3.3448427097935163E-3</v>
      </c>
      <c r="AK35" s="412">
        <f>'逆行列(IM)'!AK35/'逆行列(IM)'!AK$38</f>
        <v>2.2753038665108368E-3</v>
      </c>
      <c r="AL35" s="412">
        <f>'逆行列(IM)'!AL35/'逆行列(IM)'!AL$39</f>
        <v>1.0307173420060973E-3</v>
      </c>
      <c r="AM35" s="413">
        <f>'逆行列(IM)'!AM35/'逆行列(IM)'!AM$40</f>
        <v>5.5647440630075774E-3</v>
      </c>
      <c r="AN35" s="412">
        <f>'逆行列(IM)'!AN35/'逆行列(IM)'!AN$41</f>
        <v>3.9732064483070572E-3</v>
      </c>
      <c r="AO35" s="412">
        <f>'逆行列(IM)'!AO35/'逆行列(IM)'!AO$42</f>
        <v>5.1054214812266945E-3</v>
      </c>
      <c r="AP35" s="412">
        <f>'逆行列(IM)'!AP35/'逆行列(IM)'!AP$43</f>
        <v>1.2070507073394736E-2</v>
      </c>
      <c r="AQ35" s="412">
        <f>'逆行列(IM)'!AQ35/'逆行列(IM)'!AQ$44</f>
        <v>5.6784154930805538E-3</v>
      </c>
      <c r="AR35" s="412">
        <f>'逆行列(IM)'!AR35/'逆行列(IM)'!AR$45</f>
        <v>3.0664642812981927E-3</v>
      </c>
      <c r="AS35" s="412">
        <f>'逆行列(IM)'!AS35/'逆行列(IM)'!AS$46</f>
        <v>1.462905707627817E-3</v>
      </c>
      <c r="AT35" s="412">
        <f>'逆行列(IM)'!AT35/'逆行列(IM)'!AT$47</f>
        <v>9.4611235993147455E-3</v>
      </c>
      <c r="AU35" s="412">
        <f>'逆行列(IM)'!AU35/'逆行列(IM)'!AU$48</f>
        <v>2.0164413383378203E-3</v>
      </c>
      <c r="AV35" s="413">
        <f>'逆行列(IM)'!AV35/'逆行列(IM)'!AV$49</f>
        <v>2.3926142679666787E-3</v>
      </c>
      <c r="AW35" s="442"/>
      <c r="AX35" s="433"/>
      <c r="AZ35" s="443"/>
    </row>
    <row r="36" spans="2:52">
      <c r="B36" s="400" t="s">
        <v>333</v>
      </c>
      <c r="C36" s="548" t="s">
        <v>334</v>
      </c>
      <c r="D36" s="401">
        <f>'逆行列(IM)'!D36/'逆行列(IM)'!D$5</f>
        <v>1.3107521935555671E-3</v>
      </c>
      <c r="E36" s="402">
        <f>'逆行列(IM)'!E36/'逆行列(IM)'!E$6</f>
        <v>6.0669057842059242E-3</v>
      </c>
      <c r="F36" s="402">
        <f>'逆行列(IM)'!F36/'逆行列(IM)'!F$7</f>
        <v>2.8729636277549904E-3</v>
      </c>
      <c r="G36" s="402">
        <f>'逆行列(IM)'!G36/'逆行列(IM)'!G$8</f>
        <v>1.6234401187380531E-3</v>
      </c>
      <c r="H36" s="402">
        <f>'逆行列(IM)'!H36/'逆行列(IM)'!H$9</f>
        <v>2.1737611386021889E-3</v>
      </c>
      <c r="I36" s="403">
        <f>'逆行列(IM)'!I36/'逆行列(IM)'!I$10</f>
        <v>1.7594498945453841E-3</v>
      </c>
      <c r="J36" s="402">
        <f>'逆行列(IM)'!J36/'逆行列(IM)'!J$11</f>
        <v>1.7444720270695091E-3</v>
      </c>
      <c r="K36" s="402">
        <f>'逆行列(IM)'!K36/'逆行列(IM)'!K$12</f>
        <v>4.38066316649432E-3</v>
      </c>
      <c r="L36" s="402">
        <f>'逆行列(IM)'!L36/'逆行列(IM)'!L$13</f>
        <v>2.1440796589422217E-3</v>
      </c>
      <c r="M36" s="402">
        <f>'逆行列(IM)'!M36/'逆行列(IM)'!M$14</f>
        <v>6.3258808729106247E-3</v>
      </c>
      <c r="N36" s="402">
        <f>'逆行列(IM)'!N36/'逆行列(IM)'!N$15</f>
        <v>8.9220857506198644E-4</v>
      </c>
      <c r="O36" s="402">
        <f>'逆行列(IM)'!O36/'逆行列(IM)'!O$16</f>
        <v>1.0559655554554313E-3</v>
      </c>
      <c r="P36" s="402">
        <f>'逆行列(IM)'!P36/'逆行列(IM)'!P$17</f>
        <v>1.3157712668834247E-3</v>
      </c>
      <c r="Q36" s="402">
        <f>'逆行列(IM)'!Q36/'逆行列(IM)'!Q$18</f>
        <v>1.6112879664470484E-3</v>
      </c>
      <c r="R36" s="403">
        <f>'逆行列(IM)'!R36/'逆行列(IM)'!R$19</f>
        <v>6.3391062694853921E-3</v>
      </c>
      <c r="S36" s="402">
        <f>'逆行列(IM)'!S36/'逆行列(IM)'!S$20</f>
        <v>1.0717518426449919E-3</v>
      </c>
      <c r="T36" s="402">
        <f>'逆行列(IM)'!T36/'逆行列(IM)'!T$21</f>
        <v>1.4430751064281521E-3</v>
      </c>
      <c r="U36" s="402">
        <f>'逆行列(IM)'!U36/'逆行列(IM)'!U$22</f>
        <v>1.3490210149548301E-3</v>
      </c>
      <c r="V36" s="402">
        <f>'逆行列(IM)'!V36/'逆行列(IM)'!V$23</f>
        <v>1.3386041277229591E-3</v>
      </c>
      <c r="W36" s="402">
        <f>'逆行列(IM)'!W36/'逆行列(IM)'!W$24</f>
        <v>9.0402883307807969E-4</v>
      </c>
      <c r="X36" s="403">
        <f>'逆行列(IM)'!X36/'逆行列(IM)'!X$25</f>
        <v>4.123335355339805E-3</v>
      </c>
      <c r="Y36" s="402">
        <f>'逆行列(IM)'!Y36/'逆行列(IM)'!Y$26</f>
        <v>2.438529504608745E-3</v>
      </c>
      <c r="Z36" s="402">
        <f>'逆行列(IM)'!Z36/'逆行列(IM)'!Z$27</f>
        <v>1.5842028770759761E-3</v>
      </c>
      <c r="AA36" s="402">
        <f>'逆行列(IM)'!AA36/'逆行列(IM)'!AA$28</f>
        <v>1.1156355920464603E-3</v>
      </c>
      <c r="AB36" s="402">
        <f>'逆行列(IM)'!AB36/'逆行列(IM)'!AB$29</f>
        <v>6.7765599412545187E-4</v>
      </c>
      <c r="AC36" s="402">
        <f>'逆行列(IM)'!AC36/'逆行列(IM)'!AC$30</f>
        <v>3.6860241362726542E-3</v>
      </c>
      <c r="AD36" s="402">
        <f>'逆行列(IM)'!AD36/'逆行列(IM)'!AD$31</f>
        <v>6.4108298273107753E-3</v>
      </c>
      <c r="AE36" s="402">
        <f>'逆行列(IM)'!AE36/'逆行列(IM)'!AE$32</f>
        <v>2.8809285774812248E-3</v>
      </c>
      <c r="AF36" s="402">
        <f>'逆行列(IM)'!AF36/'逆行列(IM)'!AF$33</f>
        <v>4.2329950022409538E-3</v>
      </c>
      <c r="AG36" s="403">
        <f>'逆行列(IM)'!AG36/'逆行列(IM)'!AG$34</f>
        <v>1.8318132123737979E-2</v>
      </c>
      <c r="AH36" s="402">
        <f>'逆行列(IM)'!AH36/'逆行列(IM)'!AH$35</f>
        <v>5.1918094167840052E-3</v>
      </c>
      <c r="AI36" s="402">
        <f>'逆行列(IM)'!AI36/'逆行列(IM)'!AI$36</f>
        <v>1</v>
      </c>
      <c r="AJ36" s="402">
        <f>'逆行列(IM)'!AJ36/'逆行列(IM)'!AJ$37</f>
        <v>3.2976538261264578E-3</v>
      </c>
      <c r="AK36" s="402">
        <f>'逆行列(IM)'!AK36/'逆行列(IM)'!AK$38</f>
        <v>7.5843756947454877E-3</v>
      </c>
      <c r="AL36" s="402">
        <f>'逆行列(IM)'!AL36/'逆行列(IM)'!AL$39</f>
        <v>9.6347958634422431E-4</v>
      </c>
      <c r="AM36" s="403">
        <f>'逆行列(IM)'!AM36/'逆行列(IM)'!AM$40</f>
        <v>8.1831385149985399E-3</v>
      </c>
      <c r="AN36" s="402">
        <f>'逆行列(IM)'!AN36/'逆行列(IM)'!AN$41</f>
        <v>1.0656666310490276E-2</v>
      </c>
      <c r="AO36" s="402">
        <f>'逆行列(IM)'!AO36/'逆行列(IM)'!AO$42</f>
        <v>2.8704190510871919E-2</v>
      </c>
      <c r="AP36" s="402">
        <f>'逆行列(IM)'!AP36/'逆行列(IM)'!AP$43</f>
        <v>1.0904933562669521E-2</v>
      </c>
      <c r="AQ36" s="402">
        <f>'逆行列(IM)'!AQ36/'逆行列(IM)'!AQ$44</f>
        <v>6.8325007976953595E-3</v>
      </c>
      <c r="AR36" s="402">
        <f>'逆行列(IM)'!AR36/'逆行列(IM)'!AR$45</f>
        <v>1.5226406199922971E-3</v>
      </c>
      <c r="AS36" s="402">
        <f>'逆行列(IM)'!AS36/'逆行列(IM)'!AS$46</f>
        <v>2.886450875113336E-3</v>
      </c>
      <c r="AT36" s="402">
        <f>'逆行列(IM)'!AT36/'逆行列(IM)'!AT$47</f>
        <v>2.2302827135772089E-2</v>
      </c>
      <c r="AU36" s="402">
        <f>'逆行列(IM)'!AU36/'逆行列(IM)'!AU$48</f>
        <v>1.9028996344839931E-3</v>
      </c>
      <c r="AV36" s="403">
        <f>'逆行列(IM)'!AV36/'逆行列(IM)'!AV$49</f>
        <v>2.0050448629586094E-2</v>
      </c>
      <c r="AW36" s="442"/>
      <c r="AX36" s="433"/>
      <c r="AZ36" s="443"/>
    </row>
    <row r="37" spans="2:52">
      <c r="B37" s="400" t="s">
        <v>335</v>
      </c>
      <c r="C37" s="548" t="s">
        <v>336</v>
      </c>
      <c r="D37" s="401">
        <f>'逆行列(IM)'!D37/'逆行列(IM)'!D$5</f>
        <v>4.4636539395259266E-2</v>
      </c>
      <c r="E37" s="402">
        <f>'逆行列(IM)'!E37/'逆行列(IM)'!E$6</f>
        <v>2.3731336375446953E-2</v>
      </c>
      <c r="F37" s="402">
        <f>'逆行列(IM)'!F37/'逆行列(IM)'!F$7</f>
        <v>6.4513414671532668E-2</v>
      </c>
      <c r="G37" s="402">
        <f>'逆行列(IM)'!G37/'逆行列(IM)'!G$8</f>
        <v>6.0215330117304768E-2</v>
      </c>
      <c r="H37" s="402">
        <f>'逆行列(IM)'!H37/'逆行列(IM)'!H$9</f>
        <v>8.3195083252471616E-2</v>
      </c>
      <c r="I37" s="403">
        <f>'逆行列(IM)'!I37/'逆行列(IM)'!I$10</f>
        <v>6.5402330728520988E-2</v>
      </c>
      <c r="J37" s="402">
        <f>'逆行列(IM)'!J37/'逆行列(IM)'!J$11</f>
        <v>6.4908004461004018E-2</v>
      </c>
      <c r="K37" s="402">
        <f>'逆行列(IM)'!K37/'逆行列(IM)'!K$12</f>
        <v>5.7952215767132567E-2</v>
      </c>
      <c r="L37" s="402">
        <f>'逆行列(IM)'!L37/'逆行列(IM)'!L$13</f>
        <v>4.4027103133889495E-2</v>
      </c>
      <c r="M37" s="402">
        <f>'逆行列(IM)'!M37/'逆行列(IM)'!M$14</f>
        <v>3.7279064640046142E-2</v>
      </c>
      <c r="N37" s="402">
        <f>'逆行列(IM)'!N37/'逆行列(IM)'!N$15</f>
        <v>1.0923083392220168E-2</v>
      </c>
      <c r="O37" s="402">
        <f>'逆行列(IM)'!O37/'逆行列(IM)'!O$16</f>
        <v>4.7247694839903195E-2</v>
      </c>
      <c r="P37" s="402">
        <f>'逆行列(IM)'!P37/'逆行列(IM)'!P$17</f>
        <v>3.5125590367790289E-2</v>
      </c>
      <c r="Q37" s="402">
        <f>'逆行列(IM)'!Q37/'逆行列(IM)'!Q$18</f>
        <v>8.5675530736452579E-2</v>
      </c>
      <c r="R37" s="403">
        <f>'逆行列(IM)'!R37/'逆行列(IM)'!R$19</f>
        <v>3.5412340484739971E-2</v>
      </c>
      <c r="S37" s="402">
        <f>'逆行列(IM)'!S37/'逆行列(IM)'!S$20</f>
        <v>1.185361808410443E-2</v>
      </c>
      <c r="T37" s="402">
        <f>'逆行列(IM)'!T37/'逆行列(IM)'!T$21</f>
        <v>2.2536934853962333E-2</v>
      </c>
      <c r="U37" s="402">
        <f>'逆行列(IM)'!U37/'逆行列(IM)'!U$22</f>
        <v>2.6374742355086113E-2</v>
      </c>
      <c r="V37" s="402">
        <f>'逆行列(IM)'!V37/'逆行列(IM)'!V$23</f>
        <v>3.3534426284274284E-2</v>
      </c>
      <c r="W37" s="402">
        <f>'逆行列(IM)'!W37/'逆行列(IM)'!W$24</f>
        <v>2.9400076451970385E-2</v>
      </c>
      <c r="X37" s="403">
        <f>'逆行列(IM)'!X37/'逆行列(IM)'!X$25</f>
        <v>4.0247302949587768E-2</v>
      </c>
      <c r="Y37" s="402">
        <f>'逆行列(IM)'!Y37/'逆行列(IM)'!Y$26</f>
        <v>3.7404787634197412E-2</v>
      </c>
      <c r="Z37" s="402">
        <f>'逆行列(IM)'!Z37/'逆行列(IM)'!Z$27</f>
        <v>4.7030968092750418E-2</v>
      </c>
      <c r="AA37" s="402">
        <f>'逆行列(IM)'!AA37/'逆行列(IM)'!AA$28</f>
        <v>4.0609759752070117E-2</v>
      </c>
      <c r="AB37" s="402">
        <f>'逆行列(IM)'!AB37/'逆行列(IM)'!AB$29</f>
        <v>2.8622795728156045E-2</v>
      </c>
      <c r="AC37" s="402">
        <f>'逆行列(IM)'!AC37/'逆行列(IM)'!AC$30</f>
        <v>5.4333721030937587E-2</v>
      </c>
      <c r="AD37" s="402">
        <f>'逆行列(IM)'!AD37/'逆行列(IM)'!AD$31</f>
        <v>3.0632094611060433E-2</v>
      </c>
      <c r="AE37" s="402">
        <f>'逆行列(IM)'!AE37/'逆行列(IM)'!AE$32</f>
        <v>5.028456848241538E-2</v>
      </c>
      <c r="AF37" s="402">
        <f>'逆行列(IM)'!AF37/'逆行列(IM)'!AF$33</f>
        <v>4.3567747947109429E-2</v>
      </c>
      <c r="AG37" s="403">
        <f>'逆行列(IM)'!AG37/'逆行列(IM)'!AG$34</f>
        <v>8.0844534772025172E-3</v>
      </c>
      <c r="AH37" s="402">
        <f>'逆行列(IM)'!AH37/'逆行列(IM)'!AH$35</f>
        <v>1.9375810648936617E-2</v>
      </c>
      <c r="AI37" s="402">
        <f>'逆行列(IM)'!AI37/'逆行列(IM)'!AI$36</f>
        <v>1.6789803243304965E-2</v>
      </c>
      <c r="AJ37" s="402">
        <f>'逆行列(IM)'!AJ37/'逆行列(IM)'!AJ$37</f>
        <v>1</v>
      </c>
      <c r="AK37" s="402">
        <f>'逆行列(IM)'!AK37/'逆行列(IM)'!AK$38</f>
        <v>9.9037259896960755E-3</v>
      </c>
      <c r="AL37" s="402">
        <f>'逆行列(IM)'!AL37/'逆行列(IM)'!AL$39</f>
        <v>3.4114488201451394E-3</v>
      </c>
      <c r="AM37" s="403">
        <f>'逆行列(IM)'!AM37/'逆行列(IM)'!AM$40</f>
        <v>2.3839829321636405E-2</v>
      </c>
      <c r="AN37" s="402">
        <f>'逆行列(IM)'!AN37/'逆行列(IM)'!AN$41</f>
        <v>1.2999327325038442E-2</v>
      </c>
      <c r="AO37" s="402">
        <f>'逆行列(IM)'!AO37/'逆行列(IM)'!AO$42</f>
        <v>1.1874673818943476E-2</v>
      </c>
      <c r="AP37" s="402">
        <f>'逆行列(IM)'!AP37/'逆行列(IM)'!AP$43</f>
        <v>2.0649049785050021E-2</v>
      </c>
      <c r="AQ37" s="402">
        <f>'逆行列(IM)'!AQ37/'逆行列(IM)'!AQ$44</f>
        <v>3.4186939243886133E-2</v>
      </c>
      <c r="AR37" s="402">
        <f>'逆行列(IM)'!AR37/'逆行列(IM)'!AR$45</f>
        <v>2.9591630501632531E-2</v>
      </c>
      <c r="AS37" s="402">
        <f>'逆行列(IM)'!AS37/'逆行列(IM)'!AS$46</f>
        <v>1.8130698458597737E-2</v>
      </c>
      <c r="AT37" s="402">
        <f>'逆行列(IM)'!AT37/'逆行列(IM)'!AT$47</f>
        <v>4.4690394208678028E-2</v>
      </c>
      <c r="AU37" s="402">
        <f>'逆行列(IM)'!AU37/'逆行列(IM)'!AU$48</f>
        <v>0.19743087176820379</v>
      </c>
      <c r="AV37" s="403">
        <f>'逆行列(IM)'!AV37/'逆行列(IM)'!AV$49</f>
        <v>8.4311821596792826E-3</v>
      </c>
      <c r="AW37" s="442"/>
      <c r="AX37" s="433"/>
      <c r="AZ37" s="443"/>
    </row>
    <row r="38" spans="2:52">
      <c r="B38" s="400" t="s">
        <v>337</v>
      </c>
      <c r="C38" s="548" t="s">
        <v>338</v>
      </c>
      <c r="D38" s="401">
        <f>'逆行列(IM)'!D38/'逆行列(IM)'!D$5</f>
        <v>9.979682390929067E-3</v>
      </c>
      <c r="E38" s="402">
        <f>'逆行列(IM)'!E38/'逆行列(IM)'!E$6</f>
        <v>9.0265682510587752E-2</v>
      </c>
      <c r="F38" s="402">
        <f>'逆行列(IM)'!F38/'逆行列(IM)'!F$7</f>
        <v>1.0318306627516514E-2</v>
      </c>
      <c r="G38" s="402">
        <f>'逆行列(IM)'!G38/'逆行列(IM)'!G$8</f>
        <v>2.3911316047134295E-2</v>
      </c>
      <c r="H38" s="402">
        <f>'逆行列(IM)'!H38/'逆行列(IM)'!H$9</f>
        <v>2.7499336160326539E-2</v>
      </c>
      <c r="I38" s="403">
        <f>'逆行列(IM)'!I38/'逆行列(IM)'!I$10</f>
        <v>1.4926841173618147E-2</v>
      </c>
      <c r="J38" s="402">
        <f>'逆行列(IM)'!J38/'逆行列(IM)'!J$11</f>
        <v>2.1678713340840108E-2</v>
      </c>
      <c r="K38" s="402">
        <f>'逆行列(IM)'!K38/'逆行列(IM)'!K$12</f>
        <v>1.3843324134843037E-2</v>
      </c>
      <c r="L38" s="402">
        <f>'逆行列(IM)'!L38/'逆行列(IM)'!L$13</f>
        <v>1.5342329709544491E-2</v>
      </c>
      <c r="M38" s="402">
        <f>'逆行列(IM)'!M38/'逆行列(IM)'!M$14</f>
        <v>1.2579780306914408E-2</v>
      </c>
      <c r="N38" s="402">
        <f>'逆行列(IM)'!N38/'逆行列(IM)'!N$15</f>
        <v>6.3202492103502303E-3</v>
      </c>
      <c r="O38" s="402">
        <f>'逆行列(IM)'!O38/'逆行列(IM)'!O$16</f>
        <v>7.3067483813643308E-3</v>
      </c>
      <c r="P38" s="402">
        <f>'逆行列(IM)'!P38/'逆行列(IM)'!P$17</f>
        <v>9.63580595316668E-3</v>
      </c>
      <c r="Q38" s="402">
        <f>'逆行列(IM)'!Q38/'逆行列(IM)'!Q$18</f>
        <v>1.2730878344191352E-2</v>
      </c>
      <c r="R38" s="403">
        <f>'逆行列(IM)'!R38/'逆行列(IM)'!R$19</f>
        <v>1.5122014377426283E-2</v>
      </c>
      <c r="S38" s="402">
        <f>'逆行列(IM)'!S38/'逆行列(IM)'!S$20</f>
        <v>6.158180388038172E-3</v>
      </c>
      <c r="T38" s="402">
        <f>'逆行列(IM)'!T38/'逆行列(IM)'!T$21</f>
        <v>1.0093377073325445E-2</v>
      </c>
      <c r="U38" s="402">
        <f>'逆行列(IM)'!U38/'逆行列(IM)'!U$22</f>
        <v>1.3714428816161172E-2</v>
      </c>
      <c r="V38" s="402">
        <f>'逆行列(IM)'!V38/'逆行列(IM)'!V$23</f>
        <v>1.1948735028691454E-2</v>
      </c>
      <c r="W38" s="402">
        <f>'逆行列(IM)'!W38/'逆行列(IM)'!W$24</f>
        <v>9.6196529858128942E-3</v>
      </c>
      <c r="X38" s="403">
        <f>'逆行列(IM)'!X38/'逆行列(IM)'!X$25</f>
        <v>1.7027347177996238E-2</v>
      </c>
      <c r="Y38" s="402">
        <f>'逆行列(IM)'!Y38/'逆行列(IM)'!Y$26</f>
        <v>8.6714927874975735E-3</v>
      </c>
      <c r="Z38" s="402">
        <f>'逆行列(IM)'!Z38/'逆行列(IM)'!Z$27</f>
        <v>1.0122730424858412E-2</v>
      </c>
      <c r="AA38" s="402">
        <f>'逆行列(IM)'!AA38/'逆行列(IM)'!AA$28</f>
        <v>1.1140129378986155E-2</v>
      </c>
      <c r="AB38" s="402">
        <f>'逆行列(IM)'!AB38/'逆行列(IM)'!AB$29</f>
        <v>6.2665914885235681E-3</v>
      </c>
      <c r="AC38" s="402">
        <f>'逆行列(IM)'!AC38/'逆行列(IM)'!AC$30</f>
        <v>1.9980412455260475E-2</v>
      </c>
      <c r="AD38" s="402">
        <f>'逆行列(IM)'!AD38/'逆行列(IM)'!AD$31</f>
        <v>1.5740195159833853E-2</v>
      </c>
      <c r="AE38" s="402">
        <f>'逆行列(IM)'!AE38/'逆行列(IM)'!AE$32</f>
        <v>3.4832716400588423E-2</v>
      </c>
      <c r="AF38" s="402">
        <f>'逆行列(IM)'!AF38/'逆行列(IM)'!AF$33</f>
        <v>1.5823093509886161E-2</v>
      </c>
      <c r="AG38" s="403">
        <f>'逆行列(IM)'!AG38/'逆行列(IM)'!AG$34</f>
        <v>2.2615187484346093E-2</v>
      </c>
      <c r="AH38" s="402">
        <f>'逆行列(IM)'!AH38/'逆行列(IM)'!AH$35</f>
        <v>2.0814990543042474E-2</v>
      </c>
      <c r="AI38" s="402">
        <f>'逆行列(IM)'!AI38/'逆行列(IM)'!AI$36</f>
        <v>2.5900148952968445E-2</v>
      </c>
      <c r="AJ38" s="402">
        <f>'逆行列(IM)'!AJ38/'逆行列(IM)'!AJ$37</f>
        <v>2.469587849644227E-2</v>
      </c>
      <c r="AK38" s="402">
        <f>'逆行列(IM)'!AK38/'逆行列(IM)'!AK$38</f>
        <v>1</v>
      </c>
      <c r="AL38" s="402">
        <f>'逆行列(IM)'!AL38/'逆行列(IM)'!AL$39</f>
        <v>7.7940633965019643E-2</v>
      </c>
      <c r="AM38" s="403">
        <f>'逆行列(IM)'!AM38/'逆行列(IM)'!AM$40</f>
        <v>2.7267474672571394E-2</v>
      </c>
      <c r="AN38" s="402">
        <f>'逆行列(IM)'!AN38/'逆行列(IM)'!AN$41</f>
        <v>1.2647803105747904E-2</v>
      </c>
      <c r="AO38" s="402">
        <f>'逆行列(IM)'!AO38/'逆行列(IM)'!AO$42</f>
        <v>2.3249841148699064E-2</v>
      </c>
      <c r="AP38" s="402">
        <f>'逆行列(IM)'!AP38/'逆行列(IM)'!AP$43</f>
        <v>1.3736630040099876E-2</v>
      </c>
      <c r="AQ38" s="402">
        <f>'逆行列(IM)'!AQ38/'逆行列(IM)'!AQ$44</f>
        <v>1.102727636870595E-2</v>
      </c>
      <c r="AR38" s="402">
        <f>'逆行列(IM)'!AR38/'逆行列(IM)'!AR$45</f>
        <v>2.7777909329527159E-2</v>
      </c>
      <c r="AS38" s="402">
        <f>'逆行列(IM)'!AS38/'逆行列(IM)'!AS$46</f>
        <v>1.5086518258532839E-2</v>
      </c>
      <c r="AT38" s="402">
        <f>'逆行列(IM)'!AT38/'逆行列(IM)'!AT$47</f>
        <v>1.6361106329503373E-2</v>
      </c>
      <c r="AU38" s="402">
        <f>'逆行列(IM)'!AU38/'逆行列(IM)'!AU$48</f>
        <v>9.9733723286476728E-3</v>
      </c>
      <c r="AV38" s="403">
        <f>'逆行列(IM)'!AV38/'逆行列(IM)'!AV$49</f>
        <v>4.0887976734632701E-2</v>
      </c>
      <c r="AW38" s="442"/>
      <c r="AX38" s="433"/>
      <c r="AZ38" s="443"/>
    </row>
    <row r="39" spans="2:52">
      <c r="B39" s="405" t="s">
        <v>339</v>
      </c>
      <c r="C39" s="550" t="s">
        <v>340</v>
      </c>
      <c r="D39" s="406">
        <f>'逆行列(IM)'!D39/'逆行列(IM)'!D$5</f>
        <v>5.4536715909182763E-3</v>
      </c>
      <c r="E39" s="407">
        <f>'逆行列(IM)'!E39/'逆行列(IM)'!E$6</f>
        <v>2.3661324753875747E-2</v>
      </c>
      <c r="F39" s="407">
        <f>'逆行列(IM)'!F39/'逆行列(IM)'!F$7</f>
        <v>9.0912344907711964E-3</v>
      </c>
      <c r="G39" s="407">
        <f>'逆行列(IM)'!G39/'逆行列(IM)'!G$8</f>
        <v>9.2296577016480873E-3</v>
      </c>
      <c r="H39" s="407">
        <f>'逆行列(IM)'!H39/'逆行列(IM)'!H$9</f>
        <v>1.4636420993503454E-2</v>
      </c>
      <c r="I39" s="408">
        <f>'逆行列(IM)'!I39/'逆行列(IM)'!I$10</f>
        <v>8.0305825244377429E-3</v>
      </c>
      <c r="J39" s="407">
        <f>'逆行列(IM)'!J39/'逆行列(IM)'!J$11</f>
        <v>1.1932203833448148E-2</v>
      </c>
      <c r="K39" s="407">
        <f>'逆行列(IM)'!K39/'逆行列(IM)'!K$12</f>
        <v>7.4595579482056307E-3</v>
      </c>
      <c r="L39" s="407">
        <f>'逆行列(IM)'!L39/'逆行列(IM)'!L$13</f>
        <v>1.0567395922623478E-2</v>
      </c>
      <c r="M39" s="407">
        <f>'逆行列(IM)'!M39/'逆行列(IM)'!M$14</f>
        <v>7.0051051030061134E-3</v>
      </c>
      <c r="N39" s="407">
        <f>'逆行列(IM)'!N39/'逆行列(IM)'!N$15</f>
        <v>3.0681429982112617E-3</v>
      </c>
      <c r="O39" s="407">
        <f>'逆行列(IM)'!O39/'逆行列(IM)'!O$16</f>
        <v>8.0911546910558772E-3</v>
      </c>
      <c r="P39" s="407">
        <f>'逆行列(IM)'!P39/'逆行列(IM)'!P$17</f>
        <v>7.7938007786603576E-3</v>
      </c>
      <c r="Q39" s="407">
        <f>'逆行列(IM)'!Q39/'逆行列(IM)'!Q$18</f>
        <v>8.8410252960632527E-3</v>
      </c>
      <c r="R39" s="408">
        <f>'逆行列(IM)'!R39/'逆行列(IM)'!R$19</f>
        <v>1.0381656917973261E-2</v>
      </c>
      <c r="S39" s="407">
        <f>'逆行列(IM)'!S39/'逆行列(IM)'!S$20</f>
        <v>3.0158008293514255E-3</v>
      </c>
      <c r="T39" s="407">
        <f>'逆行列(IM)'!T39/'逆行列(IM)'!T$21</f>
        <v>4.9267914091544723E-3</v>
      </c>
      <c r="U39" s="407">
        <f>'逆行列(IM)'!U39/'逆行列(IM)'!U$22</f>
        <v>8.6729261652928758E-3</v>
      </c>
      <c r="V39" s="407">
        <f>'逆行列(IM)'!V39/'逆行列(IM)'!V$23</f>
        <v>7.9757427359694651E-3</v>
      </c>
      <c r="W39" s="407">
        <f>'逆行列(IM)'!W39/'逆行列(IM)'!W$24</f>
        <v>5.8868151904716282E-3</v>
      </c>
      <c r="X39" s="408">
        <f>'逆行列(IM)'!X39/'逆行列(IM)'!X$25</f>
        <v>6.708407117194809E-3</v>
      </c>
      <c r="Y39" s="407">
        <f>'逆行列(IM)'!Y39/'逆行列(IM)'!Y$26</f>
        <v>5.1253386490097636E-3</v>
      </c>
      <c r="Z39" s="407">
        <f>'逆行列(IM)'!Z39/'逆行列(IM)'!Z$27</f>
        <v>6.5758002748194421E-3</v>
      </c>
      <c r="AA39" s="407">
        <f>'逆行列(IM)'!AA39/'逆行列(IM)'!AA$28</f>
        <v>7.1789057653155628E-3</v>
      </c>
      <c r="AB39" s="407">
        <f>'逆行列(IM)'!AB39/'逆行列(IM)'!AB$29</f>
        <v>3.5591432948915438E-3</v>
      </c>
      <c r="AC39" s="407">
        <f>'逆行列(IM)'!AC39/'逆行列(IM)'!AC$30</f>
        <v>6.9379901817327831E-3</v>
      </c>
      <c r="AD39" s="407">
        <f>'逆行列(IM)'!AD39/'逆行列(IM)'!AD$31</f>
        <v>4.6105620069934183E-3</v>
      </c>
      <c r="AE39" s="407">
        <f>'逆行列(IM)'!AE39/'逆行列(IM)'!AE$32</f>
        <v>1.2911066053300694E-2</v>
      </c>
      <c r="AF39" s="407">
        <f>'逆行列(IM)'!AF39/'逆行列(IM)'!AF$33</f>
        <v>1.1045865663742112E-2</v>
      </c>
      <c r="AG39" s="408">
        <f>'逆行列(IM)'!AG39/'逆行列(IM)'!AG$34</f>
        <v>1.1411905569052057E-2</v>
      </c>
      <c r="AH39" s="407">
        <f>'逆行列(IM)'!AH39/'逆行列(IM)'!AH$35</f>
        <v>6.8335116339804927E-3</v>
      </c>
      <c r="AI39" s="407">
        <f>'逆行列(IM)'!AI39/'逆行列(IM)'!AI$36</f>
        <v>6.3127103382383575E-3</v>
      </c>
      <c r="AJ39" s="407">
        <f>'逆行列(IM)'!AJ39/'逆行列(IM)'!AJ$37</f>
        <v>4.1029668647080957E-2</v>
      </c>
      <c r="AK39" s="407">
        <f>'逆行列(IM)'!AK39/'逆行列(IM)'!AK$38</f>
        <v>2.6018871100079062E-2</v>
      </c>
      <c r="AL39" s="402">
        <f>'逆行列(IM)'!AL39/'逆行列(IM)'!AL$39</f>
        <v>1</v>
      </c>
      <c r="AM39" s="408">
        <f>'逆行列(IM)'!AM39/'逆行列(IM)'!AM$40</f>
        <v>3.2837507219267648E-2</v>
      </c>
      <c r="AN39" s="407">
        <f>'逆行列(IM)'!AN39/'逆行列(IM)'!AN$41</f>
        <v>3.2272943218057439E-2</v>
      </c>
      <c r="AO39" s="407">
        <f>'逆行列(IM)'!AO39/'逆行列(IM)'!AO$42</f>
        <v>8.2367206334386361E-3</v>
      </c>
      <c r="AP39" s="407">
        <f>'逆行列(IM)'!AP39/'逆行列(IM)'!AP$43</f>
        <v>1.4893178881345573E-2</v>
      </c>
      <c r="AQ39" s="407">
        <f>'逆行列(IM)'!AQ39/'逆行列(IM)'!AQ$44</f>
        <v>2.1999072491833273E-2</v>
      </c>
      <c r="AR39" s="407">
        <f>'逆行列(IM)'!AR39/'逆行列(IM)'!AR$45</f>
        <v>2.0864177698381354E-2</v>
      </c>
      <c r="AS39" s="407">
        <f>'逆行列(IM)'!AS39/'逆行列(IM)'!AS$46</f>
        <v>1.5697467189879594E-2</v>
      </c>
      <c r="AT39" s="407">
        <f>'逆行列(IM)'!AT39/'逆行列(IM)'!AT$47</f>
        <v>3.4330255882575593E-2</v>
      </c>
      <c r="AU39" s="407">
        <f>'逆行列(IM)'!AU39/'逆行列(IM)'!AU$48</f>
        <v>1.1264264602143147E-2</v>
      </c>
      <c r="AV39" s="408">
        <f>'逆行列(IM)'!AV39/'逆行列(IM)'!AV$49</f>
        <v>2.5782973145706753E-2</v>
      </c>
      <c r="AW39" s="442"/>
      <c r="AX39" s="433"/>
      <c r="AZ39" s="443"/>
    </row>
    <row r="40" spans="2:52">
      <c r="B40" s="410" t="s">
        <v>341</v>
      </c>
      <c r="C40" s="553" t="s">
        <v>342</v>
      </c>
      <c r="D40" s="411">
        <f>'逆行列(IM)'!D40/'逆行列(IM)'!D$5</f>
        <v>6.134651839283322E-2</v>
      </c>
      <c r="E40" s="412">
        <f>'逆行列(IM)'!E40/'逆行列(IM)'!E$6</f>
        <v>0.33053964341345643</v>
      </c>
      <c r="F40" s="412">
        <f>'逆行列(IM)'!F40/'逆行列(IM)'!F$7</f>
        <v>4.1659524842397447E-2</v>
      </c>
      <c r="G40" s="412">
        <f>'逆行列(IM)'!G40/'逆行列(IM)'!G$8</f>
        <v>3.7544310286712519E-2</v>
      </c>
      <c r="H40" s="412">
        <f>'逆行列(IM)'!H40/'逆行列(IM)'!H$9</f>
        <v>3.7487532854804925E-2</v>
      </c>
      <c r="I40" s="413">
        <f>'逆行列(IM)'!I40/'逆行列(IM)'!I$10</f>
        <v>6.151441615931276E-2</v>
      </c>
      <c r="J40" s="412">
        <f>'逆行列(IM)'!J40/'逆行列(IM)'!J$11</f>
        <v>4.4014853407760027E-2</v>
      </c>
      <c r="K40" s="412">
        <f>'逆行列(IM)'!K40/'逆行列(IM)'!K$12</f>
        <v>4.8517686309457395E-2</v>
      </c>
      <c r="L40" s="412">
        <f>'逆行列(IM)'!L40/'逆行列(IM)'!L$13</f>
        <v>3.5161326630370263E-2</v>
      </c>
      <c r="M40" s="412">
        <f>'逆行列(IM)'!M40/'逆行列(IM)'!M$14</f>
        <v>2.8035598886544024E-2</v>
      </c>
      <c r="N40" s="412">
        <f>'逆行列(IM)'!N40/'逆行列(IM)'!N$15</f>
        <v>3.7883665587726968E-2</v>
      </c>
      <c r="O40" s="412">
        <f>'逆行列(IM)'!O40/'逆行列(IM)'!O$16</f>
        <v>2.0564794261291371E-2</v>
      </c>
      <c r="P40" s="412">
        <f>'逆行列(IM)'!P40/'逆行列(IM)'!P$17</f>
        <v>2.0049977412267276E-2</v>
      </c>
      <c r="Q40" s="412">
        <f>'逆行列(IM)'!Q40/'逆行列(IM)'!Q$18</f>
        <v>4.6914159018781536E-2</v>
      </c>
      <c r="R40" s="413">
        <f>'逆行列(IM)'!R40/'逆行列(IM)'!R$19</f>
        <v>7.0120360602668103E-2</v>
      </c>
      <c r="S40" s="412">
        <f>'逆行列(IM)'!S40/'逆行列(IM)'!S$20</f>
        <v>2.174213056361889E-2</v>
      </c>
      <c r="T40" s="412">
        <f>'逆行列(IM)'!T40/'逆行列(IM)'!T$21</f>
        <v>3.4990518619466983E-2</v>
      </c>
      <c r="U40" s="412">
        <f>'逆行列(IM)'!U40/'逆行列(IM)'!U$22</f>
        <v>3.2534214523711233E-2</v>
      </c>
      <c r="V40" s="412">
        <f>'逆行列(IM)'!V40/'逆行列(IM)'!V$23</f>
        <v>2.356734587117279E-2</v>
      </c>
      <c r="W40" s="412">
        <f>'逆行列(IM)'!W40/'逆行列(IM)'!W$24</f>
        <v>2.1233320925491409E-2</v>
      </c>
      <c r="X40" s="413">
        <f>'逆行列(IM)'!X40/'逆行列(IM)'!X$25</f>
        <v>3.0533759769703815E-2</v>
      </c>
      <c r="Y40" s="412">
        <f>'逆行列(IM)'!Y40/'逆行列(IM)'!Y$26</f>
        <v>1.9210852904730794E-2</v>
      </c>
      <c r="Z40" s="412">
        <f>'逆行列(IM)'!Z40/'逆行列(IM)'!Z$27</f>
        <v>2.4534043325235719E-2</v>
      </c>
      <c r="AA40" s="412">
        <f>'逆行列(IM)'!AA40/'逆行列(IM)'!AA$28</f>
        <v>1.9562663355099215E-2</v>
      </c>
      <c r="AB40" s="412">
        <f>'逆行列(IM)'!AB40/'逆行列(IM)'!AB$29</f>
        <v>2.046542336036089E-2</v>
      </c>
      <c r="AC40" s="412">
        <f>'逆行列(IM)'!AC40/'逆行列(IM)'!AC$30</f>
        <v>3.5527619081095016E-2</v>
      </c>
      <c r="AD40" s="412">
        <f>'逆行列(IM)'!AD40/'逆行列(IM)'!AD$31</f>
        <v>1.7295701960692002E-2</v>
      </c>
      <c r="AE40" s="412">
        <f>'逆行列(IM)'!AE40/'逆行列(IM)'!AE$32</f>
        <v>0.23021431964041406</v>
      </c>
      <c r="AF40" s="412">
        <f>'逆行列(IM)'!AF40/'逆行列(IM)'!AF$33</f>
        <v>4.535694277726076E-2</v>
      </c>
      <c r="AG40" s="413">
        <f>'逆行列(IM)'!AG40/'逆行列(IM)'!AG$34</f>
        <v>3.3042134624729602E-2</v>
      </c>
      <c r="AH40" s="412">
        <f>'逆行列(IM)'!AH40/'逆行列(IM)'!AH$35</f>
        <v>2.5017847310661138E-2</v>
      </c>
      <c r="AI40" s="412">
        <f>'逆行列(IM)'!AI40/'逆行列(IM)'!AI$36</f>
        <v>5.9432958526004144E-2</v>
      </c>
      <c r="AJ40" s="412">
        <f>'逆行列(IM)'!AJ40/'逆行列(IM)'!AJ$37</f>
        <v>4.7283558368355058E-2</v>
      </c>
      <c r="AK40" s="412">
        <f>'逆行列(IM)'!AK40/'逆行列(IM)'!AK$38</f>
        <v>3.4572848083325482E-2</v>
      </c>
      <c r="AL40" s="412">
        <f>'逆行列(IM)'!AL40/'逆行列(IM)'!AL$39</f>
        <v>6.827657381096087E-3</v>
      </c>
      <c r="AM40" s="402">
        <f>'逆行列(IM)'!AM40/'逆行列(IM)'!AM$40</f>
        <v>1</v>
      </c>
      <c r="AN40" s="412">
        <f>'逆行列(IM)'!AN40/'逆行列(IM)'!AN$41</f>
        <v>2.5066991358181679E-2</v>
      </c>
      <c r="AO40" s="412">
        <f>'逆行列(IM)'!AO40/'逆行列(IM)'!AO$42</f>
        <v>3.3476572507943753E-2</v>
      </c>
      <c r="AP40" s="412">
        <f>'逆行列(IM)'!AP40/'逆行列(IM)'!AP$43</f>
        <v>3.0353370862316102E-2</v>
      </c>
      <c r="AQ40" s="412">
        <f>'逆行列(IM)'!AQ40/'逆行列(IM)'!AQ$44</f>
        <v>1.8636625420897932E-2</v>
      </c>
      <c r="AR40" s="412">
        <f>'逆行列(IM)'!AR40/'逆行列(IM)'!AR$45</f>
        <v>3.4178825764632784E-2</v>
      </c>
      <c r="AS40" s="412">
        <f>'逆行列(IM)'!AS40/'逆行列(IM)'!AS$46</f>
        <v>1.6586852642308983E-2</v>
      </c>
      <c r="AT40" s="412">
        <f>'逆行列(IM)'!AT40/'逆行列(IM)'!AT$47</f>
        <v>3.5456394688603815E-2</v>
      </c>
      <c r="AU40" s="412">
        <f>'逆行列(IM)'!AU40/'逆行列(IM)'!AU$48</f>
        <v>8.0724840924435645E-2</v>
      </c>
      <c r="AV40" s="413">
        <f>'逆行列(IM)'!AV40/'逆行列(IM)'!AV$49</f>
        <v>5.3380875741109897E-2</v>
      </c>
      <c r="AW40" s="442"/>
      <c r="AX40" s="433"/>
      <c r="AZ40" s="443"/>
    </row>
    <row r="41" spans="2:52">
      <c r="B41" s="400" t="s">
        <v>343</v>
      </c>
      <c r="C41" s="548" t="s">
        <v>344</v>
      </c>
      <c r="D41" s="401">
        <f>'逆行列(IM)'!D41/'逆行列(IM)'!D$5</f>
        <v>7.5142901622458789E-3</v>
      </c>
      <c r="E41" s="402">
        <f>'逆行列(IM)'!E41/'逆行列(IM)'!E$6</f>
        <v>1.7836410635849811E-2</v>
      </c>
      <c r="F41" s="402">
        <f>'逆行列(IM)'!F41/'逆行列(IM)'!F$7</f>
        <v>9.5965746187856495E-3</v>
      </c>
      <c r="G41" s="402">
        <f>'逆行列(IM)'!G41/'逆行列(IM)'!G$8</f>
        <v>8.868219870051687E-3</v>
      </c>
      <c r="H41" s="402">
        <f>'逆行列(IM)'!H41/'逆行列(IM)'!H$9</f>
        <v>1.2744393254376721E-2</v>
      </c>
      <c r="I41" s="403">
        <f>'逆行列(IM)'!I41/'逆行列(IM)'!I$10</f>
        <v>9.187531246839584E-3</v>
      </c>
      <c r="J41" s="402">
        <f>'逆行列(IM)'!J41/'逆行列(IM)'!J$11</f>
        <v>1.0333315567705316E-2</v>
      </c>
      <c r="K41" s="402">
        <f>'逆行列(IM)'!K41/'逆行列(IM)'!K$12</f>
        <v>9.222257022994269E-3</v>
      </c>
      <c r="L41" s="402">
        <f>'逆行列(IM)'!L41/'逆行列(IM)'!L$13</f>
        <v>9.3063528639043772E-3</v>
      </c>
      <c r="M41" s="402">
        <f>'逆行列(IM)'!M41/'逆行列(IM)'!M$14</f>
        <v>1.0691005987498036E-2</v>
      </c>
      <c r="N41" s="402">
        <f>'逆行列(IM)'!N41/'逆行列(IM)'!N$15</f>
        <v>2.8471390505552772E-3</v>
      </c>
      <c r="O41" s="402">
        <f>'逆行列(IM)'!O41/'逆行列(IM)'!O$16</f>
        <v>7.2635959345276578E-3</v>
      </c>
      <c r="P41" s="402">
        <f>'逆行列(IM)'!P41/'逆行列(IM)'!P$17</f>
        <v>8.4536881950325743E-3</v>
      </c>
      <c r="Q41" s="402">
        <f>'逆行列(IM)'!Q41/'逆行列(IM)'!Q$18</f>
        <v>2.0222511463436017E-2</v>
      </c>
      <c r="R41" s="403">
        <f>'逆行列(IM)'!R41/'逆行列(IM)'!R$19</f>
        <v>1.0666457401891627E-2</v>
      </c>
      <c r="S41" s="402">
        <f>'逆行列(IM)'!S41/'逆行列(IM)'!S$20</f>
        <v>3.3806354821832468E-3</v>
      </c>
      <c r="T41" s="402">
        <f>'逆行列(IM)'!T41/'逆行列(IM)'!T$21</f>
        <v>5.2573320590126186E-3</v>
      </c>
      <c r="U41" s="402">
        <f>'逆行列(IM)'!U41/'逆行列(IM)'!U$22</f>
        <v>9.7841268602452194E-3</v>
      </c>
      <c r="V41" s="402">
        <f>'逆行列(IM)'!V41/'逆行列(IM)'!V$23</f>
        <v>1.0251131318373857E-2</v>
      </c>
      <c r="W41" s="402">
        <f>'逆行列(IM)'!W41/'逆行列(IM)'!W$24</f>
        <v>1.1255358475201236E-2</v>
      </c>
      <c r="X41" s="403">
        <f>'逆行列(IM)'!X41/'逆行列(IM)'!X$25</f>
        <v>1.1198486392695594E-2</v>
      </c>
      <c r="Y41" s="402">
        <f>'逆行列(IM)'!Y41/'逆行列(IM)'!Y$26</f>
        <v>8.5800959034892446E-3</v>
      </c>
      <c r="Z41" s="402">
        <f>'逆行列(IM)'!Z41/'逆行列(IM)'!Z$27</f>
        <v>1.2601424102497098E-2</v>
      </c>
      <c r="AA41" s="402">
        <f>'逆行列(IM)'!AA41/'逆行列(IM)'!AA$28</f>
        <v>1.3424822939700499E-2</v>
      </c>
      <c r="AB41" s="402">
        <f>'逆行列(IM)'!AB41/'逆行列(IM)'!AB$29</f>
        <v>4.8020607050596976E-3</v>
      </c>
      <c r="AC41" s="402">
        <f>'逆行列(IM)'!AC41/'逆行列(IM)'!AC$30</f>
        <v>8.5925889428015313E-3</v>
      </c>
      <c r="AD41" s="402">
        <f>'逆行列(IM)'!AD41/'逆行列(IM)'!AD$31</f>
        <v>8.2413364910011756E-3</v>
      </c>
      <c r="AE41" s="402">
        <f>'逆行列(IM)'!AE41/'逆行列(IM)'!AE$32</f>
        <v>1.384984943490091E-2</v>
      </c>
      <c r="AF41" s="402">
        <f>'逆行列(IM)'!AF41/'逆行列(IM)'!AF$33</f>
        <v>1.5191135888208331E-2</v>
      </c>
      <c r="AG41" s="403">
        <f>'逆行列(IM)'!AG41/'逆行列(IM)'!AG$34</f>
        <v>1.4189532738337361E-2</v>
      </c>
      <c r="AH41" s="402">
        <f>'逆行列(IM)'!AH41/'逆行列(IM)'!AH$35</f>
        <v>2.9828300675843984E-2</v>
      </c>
      <c r="AI41" s="402">
        <f>'逆行列(IM)'!AI41/'逆行列(IM)'!AI$36</f>
        <v>1.338289836981542E-2</v>
      </c>
      <c r="AJ41" s="402">
        <f>'逆行列(IM)'!AJ41/'逆行列(IM)'!AJ$37</f>
        <v>3.5674865320418525E-2</v>
      </c>
      <c r="AK41" s="402">
        <f>'逆行列(IM)'!AK41/'逆行列(IM)'!AK$38</f>
        <v>5.1179199688057321E-2</v>
      </c>
      <c r="AL41" s="402">
        <f>'逆行列(IM)'!AL41/'逆行列(IM)'!AL$39</f>
        <v>8.4409004708245298E-3</v>
      </c>
      <c r="AM41" s="403">
        <f>'逆行列(IM)'!AM41/'逆行列(IM)'!AM$40</f>
        <v>1.5845135418312506E-2</v>
      </c>
      <c r="AN41" s="402">
        <f>'逆行列(IM)'!AN41/'逆行列(IM)'!AN$41</f>
        <v>1</v>
      </c>
      <c r="AO41" s="402">
        <f>'逆行列(IM)'!AO41/'逆行列(IM)'!AO$42</f>
        <v>2.8849931307590261E-2</v>
      </c>
      <c r="AP41" s="402">
        <f>'逆行列(IM)'!AP41/'逆行列(IM)'!AP$43</f>
        <v>3.1668183913589096E-2</v>
      </c>
      <c r="AQ41" s="402">
        <f>'逆行列(IM)'!AQ41/'逆行列(IM)'!AQ$44</f>
        <v>1.4723261706277462E-2</v>
      </c>
      <c r="AR41" s="402">
        <f>'逆行列(IM)'!AR41/'逆行列(IM)'!AR$45</f>
        <v>4.7123031090355511E-2</v>
      </c>
      <c r="AS41" s="402">
        <f>'逆行列(IM)'!AS41/'逆行列(IM)'!AS$46</f>
        <v>4.7507783999636212E-2</v>
      </c>
      <c r="AT41" s="402">
        <f>'逆行列(IM)'!AT41/'逆行列(IM)'!AT$47</f>
        <v>2.4417757858554486E-2</v>
      </c>
      <c r="AU41" s="402">
        <f>'逆行列(IM)'!AU41/'逆行列(IM)'!AU$48</f>
        <v>9.6880734840054487E-3</v>
      </c>
      <c r="AV41" s="403">
        <f>'逆行列(IM)'!AV41/'逆行列(IM)'!AV$49</f>
        <v>4.4453216318653871E-2</v>
      </c>
      <c r="AW41" s="442"/>
      <c r="AX41" s="433"/>
      <c r="AZ41" s="443"/>
    </row>
    <row r="42" spans="2:52">
      <c r="B42" s="400" t="s">
        <v>345</v>
      </c>
      <c r="C42" s="548" t="s">
        <v>346</v>
      </c>
      <c r="D42" s="401">
        <f>'逆行列(IM)'!D42/'逆行列(IM)'!D$5</f>
        <v>5.4024565335293031E-4</v>
      </c>
      <c r="E42" s="402">
        <f>'逆行列(IM)'!E42/'逆行列(IM)'!E$6</f>
        <v>1.3828754169074521E-3</v>
      </c>
      <c r="F42" s="402">
        <f>'逆行列(IM)'!F42/'逆行列(IM)'!F$7</f>
        <v>3.7387195054851789E-4</v>
      </c>
      <c r="G42" s="402">
        <f>'逆行列(IM)'!G42/'逆行列(IM)'!G$8</f>
        <v>3.5485390397101352E-4</v>
      </c>
      <c r="H42" s="402">
        <f>'逆行列(IM)'!H42/'逆行列(IM)'!H$9</f>
        <v>6.0588085322610527E-4</v>
      </c>
      <c r="I42" s="403">
        <f>'逆行列(IM)'!I42/'逆行列(IM)'!I$10</f>
        <v>1.3516590706547375E-3</v>
      </c>
      <c r="J42" s="402">
        <f>'逆行列(IM)'!J42/'逆行列(IM)'!J$11</f>
        <v>4.2262149545857698E-4</v>
      </c>
      <c r="K42" s="402">
        <f>'逆行列(IM)'!K42/'逆行列(IM)'!K$12</f>
        <v>3.2014642057108034E-4</v>
      </c>
      <c r="L42" s="402">
        <f>'逆行列(IM)'!L42/'逆行列(IM)'!L$13</f>
        <v>2.8252042863198399E-4</v>
      </c>
      <c r="M42" s="402">
        <f>'逆行列(IM)'!M42/'逆行列(IM)'!M$14</f>
        <v>2.9104703364881226E-4</v>
      </c>
      <c r="N42" s="402">
        <f>'逆行列(IM)'!N42/'逆行列(IM)'!N$15</f>
        <v>2.2376721374942554E-4</v>
      </c>
      <c r="O42" s="402">
        <f>'逆行列(IM)'!O42/'逆行列(IM)'!O$16</f>
        <v>1.9962690924173789E-4</v>
      </c>
      <c r="P42" s="402">
        <f>'逆行列(IM)'!P42/'逆行列(IM)'!P$17</f>
        <v>5.5807702557865489E-4</v>
      </c>
      <c r="Q42" s="402">
        <f>'逆行列(IM)'!Q42/'逆行列(IM)'!Q$18</f>
        <v>1.4409018535144074E-3</v>
      </c>
      <c r="R42" s="403">
        <f>'逆行列(IM)'!R42/'逆行列(IM)'!R$19</f>
        <v>1.1600403850091968E-3</v>
      </c>
      <c r="S42" s="402">
        <f>'逆行列(IM)'!S42/'逆行列(IM)'!S$20</f>
        <v>3.4747888253511684E-4</v>
      </c>
      <c r="T42" s="402">
        <f>'逆行列(IM)'!T42/'逆行列(IM)'!T$21</f>
        <v>3.4317299979988583E-4</v>
      </c>
      <c r="U42" s="402">
        <f>'逆行列(IM)'!U42/'逆行列(IM)'!U$22</f>
        <v>5.3457992724551299E-4</v>
      </c>
      <c r="V42" s="402">
        <f>'逆行列(IM)'!V42/'逆行列(IM)'!V$23</f>
        <v>8.3011285965453238E-4</v>
      </c>
      <c r="W42" s="402">
        <f>'逆行列(IM)'!W42/'逆行列(IM)'!W$24</f>
        <v>6.3076676947611276E-4</v>
      </c>
      <c r="X42" s="403">
        <f>'逆行列(IM)'!X42/'逆行列(IM)'!X$25</f>
        <v>2.8130362293721033E-4</v>
      </c>
      <c r="Y42" s="402">
        <f>'逆行列(IM)'!Y42/'逆行列(IM)'!Y$26</f>
        <v>1.4320013500203628E-4</v>
      </c>
      <c r="Z42" s="402">
        <f>'逆行列(IM)'!Z42/'逆行列(IM)'!Z$27</f>
        <v>4.1877865759283513E-4</v>
      </c>
      <c r="AA42" s="402">
        <f>'逆行列(IM)'!AA42/'逆行列(IM)'!AA$28</f>
        <v>3.0427732304266146E-4</v>
      </c>
      <c r="AB42" s="402">
        <f>'逆行列(IM)'!AB42/'逆行列(IM)'!AB$29</f>
        <v>1.075935598300271E-4</v>
      </c>
      <c r="AC42" s="402">
        <f>'逆行列(IM)'!AC42/'逆行列(IM)'!AC$30</f>
        <v>4.8718025366740797E-4</v>
      </c>
      <c r="AD42" s="402">
        <f>'逆行列(IM)'!AD42/'逆行列(IM)'!AD$31</f>
        <v>8.0813225039535509E-4</v>
      </c>
      <c r="AE42" s="402">
        <f>'逆行列(IM)'!AE42/'逆行列(IM)'!AE$32</f>
        <v>3.3222625026648947E-4</v>
      </c>
      <c r="AF42" s="402">
        <f>'逆行列(IM)'!AF42/'逆行列(IM)'!AF$33</f>
        <v>1.4058540666199461E-3</v>
      </c>
      <c r="AG42" s="403">
        <f>'逆行列(IM)'!AG42/'逆行列(IM)'!AG$34</f>
        <v>3.9595162690690905E-4</v>
      </c>
      <c r="AH42" s="402">
        <f>'逆行列(IM)'!AH42/'逆行列(IM)'!AH$35</f>
        <v>7.6836244645206832E-4</v>
      </c>
      <c r="AI42" s="402">
        <f>'逆行列(IM)'!AI42/'逆行列(IM)'!AI$36</f>
        <v>7.2165726800241139E-4</v>
      </c>
      <c r="AJ42" s="402">
        <f>'逆行列(IM)'!AJ42/'逆行列(IM)'!AJ$37</f>
        <v>5.210479587001328E-4</v>
      </c>
      <c r="AK42" s="402">
        <f>'逆行列(IM)'!AK42/'逆行列(IM)'!AK$38</f>
        <v>1.0542778339590296E-3</v>
      </c>
      <c r="AL42" s="402">
        <f>'逆行列(IM)'!AL42/'逆行列(IM)'!AL$39</f>
        <v>4.7196519737991506E-4</v>
      </c>
      <c r="AM42" s="403">
        <f>'逆行列(IM)'!AM42/'逆行列(IM)'!AM$40</f>
        <v>4.2581728454864397E-4</v>
      </c>
      <c r="AN42" s="402">
        <f>'逆行列(IM)'!AN42/'逆行列(IM)'!AN$41</f>
        <v>5.8379711019505148E-4</v>
      </c>
      <c r="AO42" s="402">
        <f>'逆行列(IM)'!AO42/'逆行列(IM)'!AO$42</f>
        <v>1</v>
      </c>
      <c r="AP42" s="402">
        <f>'逆行列(IM)'!AP42/'逆行列(IM)'!AP$43</f>
        <v>6.3386186273640575E-4</v>
      </c>
      <c r="AQ42" s="402">
        <f>'逆行列(IM)'!AQ42/'逆行列(IM)'!AQ$44</f>
        <v>3.1859903866803289E-4</v>
      </c>
      <c r="AR42" s="402">
        <f>'逆行列(IM)'!AR42/'逆行列(IM)'!AR$45</f>
        <v>1.0946362537097489E-3</v>
      </c>
      <c r="AS42" s="402">
        <f>'逆行列(IM)'!AS42/'逆行列(IM)'!AS$46</f>
        <v>4.3160203811349083E-4</v>
      </c>
      <c r="AT42" s="402">
        <f>'逆行列(IM)'!AT42/'逆行列(IM)'!AT$47</f>
        <v>4.5057239367994801E-4</v>
      </c>
      <c r="AU42" s="402">
        <f>'逆行列(IM)'!AU42/'逆行列(IM)'!AU$48</f>
        <v>2.3780548972151801E-4</v>
      </c>
      <c r="AV42" s="403">
        <f>'逆行列(IM)'!AV42/'逆行列(IM)'!AV$49</f>
        <v>0.10562633703548176</v>
      </c>
      <c r="AW42" s="442"/>
      <c r="AX42" s="433"/>
      <c r="AZ42" s="443"/>
    </row>
    <row r="43" spans="2:52">
      <c r="B43" s="400" t="s">
        <v>347</v>
      </c>
      <c r="C43" s="548" t="s">
        <v>348</v>
      </c>
      <c r="D43" s="401">
        <f>'逆行列(IM)'!D43/'逆行列(IM)'!D$5</f>
        <v>2.9043952260779089E-4</v>
      </c>
      <c r="E43" s="402">
        <f>'逆行列(IM)'!E43/'逆行列(IM)'!E$6</f>
        <v>6.5340363705130395E-4</v>
      </c>
      <c r="F43" s="402">
        <f>'逆行列(IM)'!F43/'逆行列(IM)'!F$7</f>
        <v>7.4264719531257181E-4</v>
      </c>
      <c r="G43" s="402">
        <f>'逆行列(IM)'!G43/'逆行列(IM)'!G$8</f>
        <v>2.3771459858726256E-4</v>
      </c>
      <c r="H43" s="402">
        <f>'逆行列(IM)'!H43/'逆行列(IM)'!H$9</f>
        <v>3.263678994227742E-4</v>
      </c>
      <c r="I43" s="403">
        <f>'逆行列(IM)'!I43/'逆行列(IM)'!I$10</f>
        <v>4.6990975125237456E-4</v>
      </c>
      <c r="J43" s="402">
        <f>'逆行列(IM)'!J43/'逆行列(IM)'!J$11</f>
        <v>9.0184895986506017E-4</v>
      </c>
      <c r="K43" s="402">
        <f>'逆行列(IM)'!K43/'逆行列(IM)'!K$12</f>
        <v>5.4676070296317799E-4</v>
      </c>
      <c r="L43" s="402">
        <f>'逆行列(IM)'!L43/'逆行列(IM)'!L$13</f>
        <v>2.565347990126502E-4</v>
      </c>
      <c r="M43" s="402">
        <f>'逆行列(IM)'!M43/'逆行列(IM)'!M$14</f>
        <v>7.4799528624287478E-4</v>
      </c>
      <c r="N43" s="402">
        <f>'逆行列(IM)'!N43/'逆行列(IM)'!N$15</f>
        <v>2.1392854950708762E-4</v>
      </c>
      <c r="O43" s="402">
        <f>'逆行列(IM)'!O43/'逆行列(IM)'!O$16</f>
        <v>4.6288153995717289E-4</v>
      </c>
      <c r="P43" s="402">
        <f>'逆行列(IM)'!P43/'逆行列(IM)'!P$17</f>
        <v>3.5622341978400435E-4</v>
      </c>
      <c r="Q43" s="402">
        <f>'逆行列(IM)'!Q43/'逆行列(IM)'!Q$18</f>
        <v>3.8332640375954633E-4</v>
      </c>
      <c r="R43" s="403">
        <f>'逆行列(IM)'!R43/'逆行列(IM)'!R$19</f>
        <v>6.3747118229787387E-4</v>
      </c>
      <c r="S43" s="402">
        <f>'逆行列(IM)'!S43/'逆行列(IM)'!S$20</f>
        <v>1.8457846768177134E-4</v>
      </c>
      <c r="T43" s="402">
        <f>'逆行列(IM)'!T43/'逆行列(IM)'!T$21</f>
        <v>2.8997618862160169E-4</v>
      </c>
      <c r="U43" s="402">
        <f>'逆行列(IM)'!U43/'逆行列(IM)'!U$22</f>
        <v>1.0887463335435153E-3</v>
      </c>
      <c r="V43" s="402">
        <f>'逆行列(IM)'!V43/'逆行列(IM)'!V$23</f>
        <v>1.1739067548117534E-3</v>
      </c>
      <c r="W43" s="402">
        <f>'逆行列(IM)'!W43/'逆行列(IM)'!W$24</f>
        <v>9.6346554732355805E-4</v>
      </c>
      <c r="X43" s="403">
        <f>'逆行列(IM)'!X43/'逆行列(IM)'!X$25</f>
        <v>1.039206084589607E-3</v>
      </c>
      <c r="Y43" s="402">
        <f>'逆行列(IM)'!Y43/'逆行列(IM)'!Y$26</f>
        <v>1.8828031035781198E-3</v>
      </c>
      <c r="Z43" s="402">
        <f>'逆行列(IM)'!Z43/'逆行列(IM)'!Z$27</f>
        <v>1.8235784974659297E-3</v>
      </c>
      <c r="AA43" s="402">
        <f>'逆行列(IM)'!AA43/'逆行列(IM)'!AA$28</f>
        <v>3.5742812248504433E-3</v>
      </c>
      <c r="AB43" s="402">
        <f>'逆行列(IM)'!AB43/'逆行列(IM)'!AB$29</f>
        <v>3.9336826863771511E-4</v>
      </c>
      <c r="AC43" s="402">
        <f>'逆行列(IM)'!AC43/'逆行列(IM)'!AC$30</f>
        <v>1.086578557768006E-3</v>
      </c>
      <c r="AD43" s="402">
        <f>'逆行列(IM)'!AD43/'逆行列(IM)'!AD$31</f>
        <v>3.6056886943640332E-4</v>
      </c>
      <c r="AE43" s="402">
        <f>'逆行列(IM)'!AE43/'逆行列(IM)'!AE$32</f>
        <v>6.0469540233578322E-4</v>
      </c>
      <c r="AF43" s="402">
        <f>'逆行列(IM)'!AF43/'逆行列(IM)'!AF$33</f>
        <v>6.4389848876532331E-4</v>
      </c>
      <c r="AG43" s="403">
        <f>'逆行列(IM)'!AG43/'逆行列(IM)'!AG$34</f>
        <v>1.2813784036567733E-3</v>
      </c>
      <c r="AH43" s="402">
        <f>'逆行列(IM)'!AH43/'逆行列(IM)'!AH$35</f>
        <v>6.8390421877654131E-4</v>
      </c>
      <c r="AI43" s="402">
        <f>'逆行列(IM)'!AI43/'逆行列(IM)'!AI$36</f>
        <v>6.7635394089905971E-4</v>
      </c>
      <c r="AJ43" s="402">
        <f>'逆行列(IM)'!AJ43/'逆行列(IM)'!AJ$37</f>
        <v>8.0801571075797454E-4</v>
      </c>
      <c r="AK43" s="402">
        <f>'逆行列(IM)'!AK43/'逆行列(IM)'!AK$38</f>
        <v>9.8372927638783192E-4</v>
      </c>
      <c r="AL43" s="402">
        <f>'逆行列(IM)'!AL43/'逆行列(IM)'!AL$39</f>
        <v>1.7199555538234486E-4</v>
      </c>
      <c r="AM43" s="403">
        <f>'逆行列(IM)'!AM43/'逆行列(IM)'!AM$40</f>
        <v>1.1535755922769857E-3</v>
      </c>
      <c r="AN43" s="402">
        <f>'逆行列(IM)'!AN43/'逆行列(IM)'!AN$41</f>
        <v>8.7513540715103266E-3</v>
      </c>
      <c r="AO43" s="402">
        <f>'逆行列(IM)'!AO43/'逆行列(IM)'!AO$42</f>
        <v>7.3526767112931299E-4</v>
      </c>
      <c r="AP43" s="402">
        <f>'逆行列(IM)'!AP43/'逆行列(IM)'!AP$43</f>
        <v>1</v>
      </c>
      <c r="AQ43" s="402">
        <f>'逆行列(IM)'!AQ43/'逆行列(IM)'!AQ$44</f>
        <v>4.1668644309821859E-4</v>
      </c>
      <c r="AR43" s="402">
        <f>'逆行列(IM)'!AR43/'逆行列(IM)'!AR$45</f>
        <v>5.7824816990801502E-4</v>
      </c>
      <c r="AS43" s="402">
        <f>'逆行列(IM)'!AS43/'逆行列(IM)'!AS$46</f>
        <v>1.3272073759661605E-3</v>
      </c>
      <c r="AT43" s="402">
        <f>'逆行列(IM)'!AT43/'逆行列(IM)'!AT$47</f>
        <v>1.0882458065530098E-3</v>
      </c>
      <c r="AU43" s="402">
        <f>'逆行列(IM)'!AU43/'逆行列(IM)'!AU$48</f>
        <v>3.4483976675534628E-4</v>
      </c>
      <c r="AV43" s="403">
        <f>'逆行列(IM)'!AV43/'逆行列(IM)'!AV$49</f>
        <v>4.428449283211836E-3</v>
      </c>
      <c r="AW43" s="442"/>
      <c r="AX43" s="433"/>
      <c r="AZ43" s="443"/>
    </row>
    <row r="44" spans="2:52">
      <c r="B44" s="405" t="s">
        <v>349</v>
      </c>
      <c r="C44" s="550" t="s">
        <v>350</v>
      </c>
      <c r="D44" s="406">
        <f>'逆行列(IM)'!D44/'逆行列(IM)'!D$5</f>
        <v>4.6088929352477865E-5</v>
      </c>
      <c r="E44" s="407">
        <f>'逆行列(IM)'!E44/'逆行列(IM)'!E$6</f>
        <v>2.3548737294937808E-4</v>
      </c>
      <c r="F44" s="407">
        <f>'逆行列(IM)'!F44/'逆行列(IM)'!F$7</f>
        <v>3.4315004560035623E-5</v>
      </c>
      <c r="G44" s="407">
        <f>'逆行列(IM)'!G44/'逆行列(IM)'!G$8</f>
        <v>3.2160324673275688E-5</v>
      </c>
      <c r="H44" s="407">
        <f>'逆行列(IM)'!H44/'逆行列(IM)'!H$9</f>
        <v>3.5025771980583338E-5</v>
      </c>
      <c r="I44" s="408">
        <f>'逆行列(IM)'!I44/'逆行列(IM)'!I$10</f>
        <v>4.8311303557869656E-5</v>
      </c>
      <c r="J44" s="407">
        <f>'逆行列(IM)'!J44/'逆行列(IM)'!J$11</f>
        <v>3.7144954157622909E-5</v>
      </c>
      <c r="K44" s="407">
        <f>'逆行列(IM)'!K44/'逆行列(IM)'!K$12</f>
        <v>3.8643415118501764E-5</v>
      </c>
      <c r="L44" s="407">
        <f>'逆行列(IM)'!L44/'逆行列(IM)'!L$13</f>
        <v>4.3669715824475105E-5</v>
      </c>
      <c r="M44" s="407">
        <f>'逆行列(IM)'!M44/'逆行列(IM)'!M$14</f>
        <v>2.8697337013226279E-5</v>
      </c>
      <c r="N44" s="407">
        <f>'逆行列(IM)'!N44/'逆行列(IM)'!N$15</f>
        <v>2.7548575691664473E-5</v>
      </c>
      <c r="O44" s="407">
        <f>'逆行列(IM)'!O44/'逆行列(IM)'!O$16</f>
        <v>1.8679452120494091E-5</v>
      </c>
      <c r="P44" s="407">
        <f>'逆行列(IM)'!P44/'逆行列(IM)'!P$17</f>
        <v>1.9308266450425856E-5</v>
      </c>
      <c r="Q44" s="407">
        <f>'逆行列(IM)'!Q44/'逆行列(IM)'!Q$18</f>
        <v>4.2134357143476644E-5</v>
      </c>
      <c r="R44" s="408">
        <f>'逆行列(IM)'!R44/'逆行列(IM)'!R$19</f>
        <v>5.4539315788747305E-5</v>
      </c>
      <c r="S44" s="407">
        <f>'逆行列(IM)'!S44/'逆行列(IM)'!S$20</f>
        <v>1.848692154469967E-5</v>
      </c>
      <c r="T44" s="407">
        <f>'逆行列(IM)'!T44/'逆行列(IM)'!T$21</f>
        <v>2.7165620122470838E-5</v>
      </c>
      <c r="U44" s="407">
        <f>'逆行列(IM)'!U44/'逆行列(IM)'!U$22</f>
        <v>2.8282898134883838E-5</v>
      </c>
      <c r="V44" s="407">
        <f>'逆行列(IM)'!V44/'逆行列(IM)'!V$23</f>
        <v>2.2576503280984513E-5</v>
      </c>
      <c r="W44" s="407">
        <f>'逆行列(IM)'!W44/'逆行列(IM)'!W$24</f>
        <v>2.0785720761073528E-5</v>
      </c>
      <c r="X44" s="408">
        <f>'逆行列(IM)'!X44/'逆行列(IM)'!X$25</f>
        <v>2.741132922047886E-5</v>
      </c>
      <c r="Y44" s="407">
        <f>'逆行列(IM)'!Y44/'逆行列(IM)'!Y$26</f>
        <v>1.8285933222240823E-5</v>
      </c>
      <c r="Z44" s="407">
        <f>'逆行列(IM)'!Z44/'逆行列(IM)'!Z$27</f>
        <v>2.3746112090000099E-5</v>
      </c>
      <c r="AA44" s="407">
        <f>'逆行列(IM)'!AA44/'逆行列(IM)'!AA$28</f>
        <v>2.0315096815078172E-5</v>
      </c>
      <c r="AB44" s="407">
        <f>'逆行列(IM)'!AB44/'逆行列(IM)'!AB$29</f>
        <v>1.7010272882519097E-5</v>
      </c>
      <c r="AC44" s="407">
        <f>'逆行列(IM)'!AC44/'逆行列(IM)'!AC$30</f>
        <v>3.0903830947916403E-5</v>
      </c>
      <c r="AD44" s="407">
        <f>'逆行列(IM)'!AD44/'逆行列(IM)'!AD$31</f>
        <v>1.8145462807420493E-5</v>
      </c>
      <c r="AE44" s="407">
        <f>'逆行列(IM)'!AE44/'逆行列(IM)'!AE$32</f>
        <v>1.6233833616915118E-4</v>
      </c>
      <c r="AF44" s="407">
        <f>'逆行列(IM)'!AF44/'逆行列(IM)'!AF$33</f>
        <v>4.1676962709544121E-5</v>
      </c>
      <c r="AG44" s="408">
        <f>'逆行列(IM)'!AG44/'逆行列(IM)'!AG$34</f>
        <v>3.0930603952357632E-5</v>
      </c>
      <c r="AH44" s="407">
        <f>'逆行列(IM)'!AH44/'逆行列(IM)'!AH$35</f>
        <v>1.2092035395589078E-4</v>
      </c>
      <c r="AI44" s="407">
        <f>'逆行列(IM)'!AI44/'逆行列(IM)'!AI$36</f>
        <v>4.9133755113097043E-5</v>
      </c>
      <c r="AJ44" s="407">
        <f>'逆行列(IM)'!AJ44/'逆行列(IM)'!AJ$37</f>
        <v>6.250761292237727E-5</v>
      </c>
      <c r="AK44" s="407">
        <f>'逆行列(IM)'!AK44/'逆行列(IM)'!AK$38</f>
        <v>1.3203771905378952E-4</v>
      </c>
      <c r="AL44" s="407">
        <f>'逆行列(IM)'!AL44/'逆行列(IM)'!AL$39</f>
        <v>2.4184843191954197E-5</v>
      </c>
      <c r="AM44" s="408">
        <f>'逆行列(IM)'!AM44/'逆行列(IM)'!AM$40</f>
        <v>6.6960398211324431E-4</v>
      </c>
      <c r="AN44" s="407">
        <f>'逆行列(IM)'!AN44/'逆行列(IM)'!AN$41</f>
        <v>3.2603977173385713E-4</v>
      </c>
      <c r="AO44" s="407">
        <f>'逆行列(IM)'!AO44/'逆行列(IM)'!AO$42</f>
        <v>5.2482706883048017E-5</v>
      </c>
      <c r="AP44" s="407">
        <f>'逆行列(IM)'!AP44/'逆行列(IM)'!AP$43</f>
        <v>4.7063138076280884E-5</v>
      </c>
      <c r="AQ44" s="402">
        <f>'逆行列(IM)'!AQ44/'逆行列(IM)'!AQ$44</f>
        <v>1</v>
      </c>
      <c r="AR44" s="407">
        <f>'逆行列(IM)'!AR44/'逆行列(IM)'!AR$45</f>
        <v>5.3610008890924038E-5</v>
      </c>
      <c r="AS44" s="407">
        <f>'逆行列(IM)'!AS44/'逆行列(IM)'!AS$46</f>
        <v>4.8625964319785918E-5</v>
      </c>
      <c r="AT44" s="407">
        <f>'逆行列(IM)'!AT44/'逆行列(IM)'!AT$47</f>
        <v>2.0756545456178022E-4</v>
      </c>
      <c r="AU44" s="407">
        <f>'逆行列(IM)'!AU44/'逆行列(IM)'!AU$48</f>
        <v>6.1246287786843865E-5</v>
      </c>
      <c r="AV44" s="408">
        <f>'逆行列(IM)'!AV44/'逆行列(IM)'!AV$49</f>
        <v>1.6154369572712215E-4</v>
      </c>
      <c r="AW44" s="442"/>
      <c r="AX44" s="433"/>
      <c r="AZ44" s="443"/>
    </row>
    <row r="45" spans="2:52">
      <c r="B45" s="415" t="s">
        <v>351</v>
      </c>
      <c r="C45" s="554" t="s">
        <v>352</v>
      </c>
      <c r="D45" s="416">
        <f>'逆行列(IM)'!D45/'逆行列(IM)'!D$5</f>
        <v>3.4662704965452858E-3</v>
      </c>
      <c r="E45" s="417">
        <f>'逆行列(IM)'!E45/'逆行列(IM)'!E$6</f>
        <v>3.917104729754148E-3</v>
      </c>
      <c r="F45" s="417">
        <f>'逆行列(IM)'!F45/'逆行列(IM)'!F$7</f>
        <v>1.9457014721092935E-3</v>
      </c>
      <c r="G45" s="417">
        <f>'逆行列(IM)'!G45/'逆行列(IM)'!G$8</f>
        <v>7.6829063528897532E-4</v>
      </c>
      <c r="H45" s="417">
        <f>'逆行列(IM)'!H45/'逆行列(IM)'!H$9</f>
        <v>2.1272430262601711E-3</v>
      </c>
      <c r="I45" s="418">
        <f>'逆行列(IM)'!I45/'逆行列(IM)'!I$10</f>
        <v>2.1308398561879017E-3</v>
      </c>
      <c r="J45" s="417">
        <f>'逆行列(IM)'!J45/'逆行列(IM)'!J$11</f>
        <v>1.1093318170861356E-3</v>
      </c>
      <c r="K45" s="417">
        <f>'逆行列(IM)'!K45/'逆行列(IM)'!K$12</f>
        <v>9.7098107767610382E-4</v>
      </c>
      <c r="L45" s="417">
        <f>'逆行列(IM)'!L45/'逆行列(IM)'!L$13</f>
        <v>8.9648222649174332E-4</v>
      </c>
      <c r="M45" s="417">
        <f>'逆行列(IM)'!M45/'逆行列(IM)'!M$14</f>
        <v>1.28515231522024E-3</v>
      </c>
      <c r="N45" s="417">
        <f>'逆行列(IM)'!N45/'逆行列(IM)'!N$15</f>
        <v>4.7714338771256157E-4</v>
      </c>
      <c r="O45" s="417">
        <f>'逆行列(IM)'!O45/'逆行列(IM)'!O$16</f>
        <v>6.8868996573036236E-4</v>
      </c>
      <c r="P45" s="417">
        <f>'逆行列(IM)'!P45/'逆行列(IM)'!P$17</f>
        <v>7.8874959402657743E-4</v>
      </c>
      <c r="Q45" s="417">
        <f>'逆行列(IM)'!Q45/'逆行列(IM)'!Q$18</f>
        <v>3.7780304369689995E-4</v>
      </c>
      <c r="R45" s="418">
        <f>'逆行列(IM)'!R45/'逆行列(IM)'!R$19</f>
        <v>1.5387521235668722E-3</v>
      </c>
      <c r="S45" s="417">
        <f>'逆行列(IM)'!S45/'逆行列(IM)'!S$20</f>
        <v>8.9168552332664214E-4</v>
      </c>
      <c r="T45" s="417">
        <f>'逆行列(IM)'!T45/'逆行列(IM)'!T$21</f>
        <v>1.2020856526526733E-3</v>
      </c>
      <c r="U45" s="417">
        <f>'逆行列(IM)'!U45/'逆行列(IM)'!U$22</f>
        <v>7.568202429445788E-4</v>
      </c>
      <c r="V45" s="417">
        <f>'逆行列(IM)'!V45/'逆行列(IM)'!V$23</f>
        <v>1.9517196399369118E-3</v>
      </c>
      <c r="W45" s="417">
        <f>'逆行列(IM)'!W45/'逆行列(IM)'!W$24</f>
        <v>7.7906864235362456E-4</v>
      </c>
      <c r="X45" s="418">
        <f>'逆行列(IM)'!X45/'逆行列(IM)'!X$25</f>
        <v>9.6005443355826742E-4</v>
      </c>
      <c r="Y45" s="417">
        <f>'逆行列(IM)'!Y45/'逆行列(IM)'!Y$26</f>
        <v>6.5434401968166565E-4</v>
      </c>
      <c r="Z45" s="417">
        <f>'逆行列(IM)'!Z45/'逆行列(IM)'!Z$27</f>
        <v>1.1058563724759287E-3</v>
      </c>
      <c r="AA45" s="417">
        <f>'逆行列(IM)'!AA45/'逆行列(IM)'!AA$28</f>
        <v>5.3290827363466377E-4</v>
      </c>
      <c r="AB45" s="417">
        <f>'逆行列(IM)'!AB45/'逆行列(IM)'!AB$29</f>
        <v>2.9047285347452056E-4</v>
      </c>
      <c r="AC45" s="417">
        <f>'逆行列(IM)'!AC45/'逆行列(IM)'!AC$30</f>
        <v>1.2751708690361863E-3</v>
      </c>
      <c r="AD45" s="417">
        <f>'逆行列(IM)'!AD45/'逆行列(IM)'!AD$31</f>
        <v>5.9123687499205079E-4</v>
      </c>
      <c r="AE45" s="417">
        <f>'逆行列(IM)'!AE45/'逆行列(IM)'!AE$32</f>
        <v>2.1283631158661915E-3</v>
      </c>
      <c r="AF45" s="417">
        <f>'逆行列(IM)'!AF45/'逆行列(IM)'!AF$33</f>
        <v>1.3904225605766809E-3</v>
      </c>
      <c r="AG45" s="418">
        <f>'逆行列(IM)'!AG45/'逆行列(IM)'!AG$34</f>
        <v>2.1342974832263164E-3</v>
      </c>
      <c r="AH45" s="417">
        <f>'逆行列(IM)'!AH45/'逆行列(IM)'!AH$35</f>
        <v>8.270920759011112E-3</v>
      </c>
      <c r="AI45" s="417">
        <f>'逆行列(IM)'!AI45/'逆行列(IM)'!AI$36</f>
        <v>2.1546458467828081E-3</v>
      </c>
      <c r="AJ45" s="417">
        <f>'逆行列(IM)'!AJ45/'逆行列(IM)'!AJ$37</f>
        <v>9.9476997968793034E-4</v>
      </c>
      <c r="AK45" s="417">
        <f>'逆行列(IM)'!AK45/'逆行列(IM)'!AK$38</f>
        <v>3.71436841361546E-3</v>
      </c>
      <c r="AL45" s="417">
        <f>'逆行列(IM)'!AL45/'逆行列(IM)'!AL$39</f>
        <v>6.4586502654222038E-4</v>
      </c>
      <c r="AM45" s="418">
        <f>'逆行列(IM)'!AM45/'逆行列(IM)'!AM$40</f>
        <v>1.6929404492853179E-3</v>
      </c>
      <c r="AN45" s="417">
        <f>'逆行列(IM)'!AN45/'逆行列(IM)'!AN$41</f>
        <v>1.7589495067851051E-3</v>
      </c>
      <c r="AO45" s="417">
        <f>'逆行列(IM)'!AO45/'逆行列(IM)'!AO$42</f>
        <v>5.0115598396623942E-4</v>
      </c>
      <c r="AP45" s="417">
        <f>'逆行列(IM)'!AP45/'逆行列(IM)'!AP$43</f>
        <v>2.913149794322781E-3</v>
      </c>
      <c r="AQ45" s="417">
        <f>'逆行列(IM)'!AQ45/'逆行列(IM)'!AQ$44</f>
        <v>1.3581677213359588E-3</v>
      </c>
      <c r="AR45" s="402">
        <f>'逆行列(IM)'!AR45/'逆行列(IM)'!AR$45</f>
        <v>1</v>
      </c>
      <c r="AS45" s="417">
        <f>'逆行列(IM)'!AS45/'逆行列(IM)'!AS$46</f>
        <v>2.1115525635724774E-3</v>
      </c>
      <c r="AT45" s="417">
        <f>'逆行列(IM)'!AT45/'逆行列(IM)'!AT$47</f>
        <v>4.0880088459707628E-3</v>
      </c>
      <c r="AU45" s="417">
        <f>'逆行列(IM)'!AU45/'逆行列(IM)'!AU$48</f>
        <v>5.3803457703380817E-4</v>
      </c>
      <c r="AV45" s="418">
        <f>'逆行列(IM)'!AV45/'逆行列(IM)'!AV$49</f>
        <v>7.3721890740336869E-4</v>
      </c>
      <c r="AW45" s="442"/>
      <c r="AX45" s="433"/>
      <c r="AZ45" s="443"/>
    </row>
    <row r="46" spans="2:52">
      <c r="B46" s="415" t="s">
        <v>353</v>
      </c>
      <c r="C46" s="554" t="s">
        <v>354</v>
      </c>
      <c r="D46" s="416">
        <f>'逆行列(IM)'!D46/'逆行列(IM)'!D$5</f>
        <v>4.3228376713452275E-2</v>
      </c>
      <c r="E46" s="417">
        <f>'逆行列(IM)'!E46/'逆行列(IM)'!E$6</f>
        <v>0.11063195353251082</v>
      </c>
      <c r="F46" s="417">
        <f>'逆行列(IM)'!F46/'逆行列(IM)'!F$7</f>
        <v>5.8242898200513545E-2</v>
      </c>
      <c r="G46" s="417">
        <f>'逆行列(IM)'!G46/'逆行列(IM)'!G$8</f>
        <v>4.3378989517151356E-2</v>
      </c>
      <c r="H46" s="417">
        <f>'逆行列(IM)'!H46/'逆行列(IM)'!H$9</f>
        <v>8.2337877481936453E-2</v>
      </c>
      <c r="I46" s="418">
        <f>'逆行列(IM)'!I46/'逆行列(IM)'!I$10</f>
        <v>5.0501144308261643E-2</v>
      </c>
      <c r="J46" s="417">
        <f>'逆行列(IM)'!J46/'逆行列(IM)'!J$11</f>
        <v>6.4868149196460112E-2</v>
      </c>
      <c r="K46" s="417">
        <f>'逆行列(IM)'!K46/'逆行列(IM)'!K$12</f>
        <v>3.835176059707459E-2</v>
      </c>
      <c r="L46" s="417">
        <f>'逆行列(IM)'!L46/'逆行列(IM)'!L$13</f>
        <v>5.7050959087985735E-2</v>
      </c>
      <c r="M46" s="417">
        <f>'逆行列(IM)'!M46/'逆行列(IM)'!M$14</f>
        <v>5.1387819171674391E-2</v>
      </c>
      <c r="N46" s="417">
        <f>'逆行列(IM)'!N46/'逆行列(IM)'!N$15</f>
        <v>2.2404607475904392E-2</v>
      </c>
      <c r="O46" s="417">
        <f>'逆行列(IM)'!O46/'逆行列(IM)'!O$16</f>
        <v>5.2168197006045108E-2</v>
      </c>
      <c r="P46" s="417">
        <f>'逆行列(IM)'!P46/'逆行列(IM)'!P$17</f>
        <v>6.3405337023516584E-2</v>
      </c>
      <c r="Q46" s="417">
        <f>'逆行列(IM)'!Q46/'逆行列(IM)'!Q$18</f>
        <v>5.0787888282654965E-2</v>
      </c>
      <c r="R46" s="418">
        <f>'逆行列(IM)'!R46/'逆行列(IM)'!R$19</f>
        <v>8.4546848577612521E-2</v>
      </c>
      <c r="S46" s="417">
        <f>'逆行列(IM)'!S46/'逆行列(IM)'!S$20</f>
        <v>1.7369122908769942E-2</v>
      </c>
      <c r="T46" s="417">
        <f>'逆行列(IM)'!T46/'逆行列(IM)'!T$21</f>
        <v>3.5961296195715434E-2</v>
      </c>
      <c r="U46" s="417">
        <f>'逆行列(IM)'!U46/'逆行列(IM)'!U$22</f>
        <v>4.8299336887992213E-2</v>
      </c>
      <c r="V46" s="417">
        <f>'逆行列(IM)'!V46/'逆行列(IM)'!V$23</f>
        <v>5.2870828150352517E-2</v>
      </c>
      <c r="W46" s="417">
        <f>'逆行列(IM)'!W46/'逆行列(IM)'!W$24</f>
        <v>5.0516737616602435E-2</v>
      </c>
      <c r="X46" s="418">
        <f>'逆行列(IM)'!X46/'逆行列(IM)'!X$25</f>
        <v>5.3173608939879505E-2</v>
      </c>
      <c r="Y46" s="417">
        <f>'逆行列(IM)'!Y46/'逆行列(IM)'!Y$26</f>
        <v>6.1103847392312519E-2</v>
      </c>
      <c r="Z46" s="417">
        <f>'逆行列(IM)'!Z46/'逆行列(IM)'!Z$27</f>
        <v>6.5683754720572238E-2</v>
      </c>
      <c r="AA46" s="417">
        <f>'逆行列(IM)'!AA46/'逆行列(IM)'!AA$28</f>
        <v>5.5843042642667005E-2</v>
      </c>
      <c r="AB46" s="417">
        <f>'逆行列(IM)'!AB46/'逆行列(IM)'!AB$29</f>
        <v>3.6103790912499135E-2</v>
      </c>
      <c r="AC46" s="417">
        <f>'逆行列(IM)'!AC46/'逆行列(IM)'!AC$30</f>
        <v>4.4883348955217922E-2</v>
      </c>
      <c r="AD46" s="417">
        <f>'逆行列(IM)'!AD46/'逆行列(IM)'!AD$31</f>
        <v>5.8854548465368431E-2</v>
      </c>
      <c r="AE46" s="417">
        <f>'逆行列(IM)'!AE46/'逆行列(IM)'!AE$32</f>
        <v>9.6025643546053113E-2</v>
      </c>
      <c r="AF46" s="417">
        <f>'逆行列(IM)'!AF46/'逆行列(IM)'!AF$33</f>
        <v>0.12389919376171066</v>
      </c>
      <c r="AG46" s="418">
        <f>'逆行列(IM)'!AG46/'逆行列(IM)'!AG$34</f>
        <v>9.6898038194149286E-2</v>
      </c>
      <c r="AH46" s="417">
        <f>'逆行列(IM)'!AH46/'逆行列(IM)'!AH$35</f>
        <v>0.15129774993826126</v>
      </c>
      <c r="AI46" s="417">
        <f>'逆行列(IM)'!AI46/'逆行列(IM)'!AI$36</f>
        <v>7.9956199277775378E-2</v>
      </c>
      <c r="AJ46" s="417">
        <f>'逆行列(IM)'!AJ46/'逆行列(IM)'!AJ$37</f>
        <v>9.1030984622830186E-2</v>
      </c>
      <c r="AK46" s="417">
        <f>'逆行列(IM)'!AK46/'逆行列(IM)'!AK$38</f>
        <v>0.13760722447049459</v>
      </c>
      <c r="AL46" s="417">
        <f>'逆行列(IM)'!AL46/'逆行列(IM)'!AL$39</f>
        <v>4.1059386095060858E-2</v>
      </c>
      <c r="AM46" s="418">
        <f>'逆行列(IM)'!AM46/'逆行列(IM)'!AM$40</f>
        <v>0.14259200005137385</v>
      </c>
      <c r="AN46" s="417">
        <f>'逆行列(IM)'!AN46/'逆行列(IM)'!AN$41</f>
        <v>0.17234511150189918</v>
      </c>
      <c r="AO46" s="417">
        <f>'逆行列(IM)'!AO46/'逆行列(IM)'!AO$42</f>
        <v>0.10893730991380361</v>
      </c>
      <c r="AP46" s="417">
        <f>'逆行列(IM)'!AP46/'逆行列(IM)'!AP$43</f>
        <v>0.11648811802709691</v>
      </c>
      <c r="AQ46" s="417">
        <f>'逆行列(IM)'!AQ46/'逆行列(IM)'!AQ$44</f>
        <v>5.6640742572035656E-2</v>
      </c>
      <c r="AR46" s="402">
        <f>'逆行列(IM)'!AR46/'逆行列(IM)'!AR$45</f>
        <v>8.4055210824934848E-2</v>
      </c>
      <c r="AS46" s="417">
        <f>'逆行列(IM)'!AS46/'逆行列(IM)'!AS$46</f>
        <v>1</v>
      </c>
      <c r="AT46" s="417">
        <f>'逆行列(IM)'!AT46/'逆行列(IM)'!AT$47</f>
        <v>5.5513994323761286E-2</v>
      </c>
      <c r="AU46" s="417">
        <f>'逆行列(IM)'!AU46/'逆行列(IM)'!AU$48</f>
        <v>3.6196099166321306E-2</v>
      </c>
      <c r="AV46" s="418">
        <f>'逆行列(IM)'!AV46/'逆行列(IM)'!AV$49</f>
        <v>6.1550093780166723E-2</v>
      </c>
      <c r="AW46" s="442"/>
      <c r="AX46" s="433"/>
      <c r="AZ46" s="443"/>
    </row>
    <row r="47" spans="2:52">
      <c r="B47" s="415" t="s">
        <v>355</v>
      </c>
      <c r="C47" s="554" t="s">
        <v>356</v>
      </c>
      <c r="D47" s="416">
        <f>'逆行列(IM)'!D47/'逆行列(IM)'!D$5</f>
        <v>1.5201147296373969E-3</v>
      </c>
      <c r="E47" s="417">
        <f>'逆行列(IM)'!E47/'逆行列(IM)'!E$6</f>
        <v>8.930828478490116E-4</v>
      </c>
      <c r="F47" s="417">
        <f>'逆行列(IM)'!F47/'逆行列(IM)'!F$7</f>
        <v>8.7896658019838067E-4</v>
      </c>
      <c r="G47" s="417">
        <f>'逆行列(IM)'!G47/'逆行列(IM)'!G$8</f>
        <v>5.2749354518257766E-4</v>
      </c>
      <c r="H47" s="417">
        <f>'逆行列(IM)'!H47/'逆行列(IM)'!H$9</f>
        <v>8.278531848660884E-4</v>
      </c>
      <c r="I47" s="418">
        <f>'逆行列(IM)'!I47/'逆行列(IM)'!I$10</f>
        <v>7.3248331841928868E-4</v>
      </c>
      <c r="J47" s="417">
        <f>'逆行列(IM)'!J47/'逆行列(IM)'!J$11</f>
        <v>6.2533161882083411E-4</v>
      </c>
      <c r="K47" s="417">
        <f>'逆行列(IM)'!K47/'逆行列(IM)'!K$12</f>
        <v>4.6735695302665969E-4</v>
      </c>
      <c r="L47" s="417">
        <f>'逆行列(IM)'!L47/'逆行列(IM)'!L$13</f>
        <v>5.5671037771163842E-4</v>
      </c>
      <c r="M47" s="417">
        <f>'逆行列(IM)'!M47/'逆行列(IM)'!M$14</f>
        <v>5.959901495236501E-4</v>
      </c>
      <c r="N47" s="417">
        <f>'逆行列(IM)'!N47/'逆行列(IM)'!N$15</f>
        <v>2.0362238315808052E-4</v>
      </c>
      <c r="O47" s="417">
        <f>'逆行列(IM)'!O47/'逆行列(IM)'!O$16</f>
        <v>4.3845944046309556E-4</v>
      </c>
      <c r="P47" s="417">
        <f>'逆行列(IM)'!P47/'逆行列(IM)'!P$17</f>
        <v>5.1718361555464507E-4</v>
      </c>
      <c r="Q47" s="417">
        <f>'逆行列(IM)'!Q47/'逆行列(IM)'!Q$18</f>
        <v>6.3672445605732827E-4</v>
      </c>
      <c r="R47" s="418">
        <f>'逆行列(IM)'!R47/'逆行列(IM)'!R$19</f>
        <v>7.2736098515416465E-4</v>
      </c>
      <c r="S47" s="417">
        <f>'逆行列(IM)'!S47/'逆行列(IM)'!S$20</f>
        <v>2.0615295732926965E-4</v>
      </c>
      <c r="T47" s="417">
        <f>'逆行列(IM)'!T47/'逆行列(IM)'!T$21</f>
        <v>2.9670493355217112E-4</v>
      </c>
      <c r="U47" s="417">
        <f>'逆行列(IM)'!U47/'逆行列(IM)'!U$22</f>
        <v>4.9132725849519092E-4</v>
      </c>
      <c r="V47" s="417">
        <f>'逆行列(IM)'!V47/'逆行列(IM)'!V$23</f>
        <v>5.417969910838518E-4</v>
      </c>
      <c r="W47" s="417">
        <f>'逆行列(IM)'!W47/'逆行列(IM)'!W$24</f>
        <v>5.7039698492343733E-4</v>
      </c>
      <c r="X47" s="418">
        <f>'逆行列(IM)'!X47/'逆行列(IM)'!X$25</f>
        <v>5.4865939696226444E-4</v>
      </c>
      <c r="Y47" s="417">
        <f>'逆行列(IM)'!Y47/'逆行列(IM)'!Y$26</f>
        <v>6.708026365589456E-4</v>
      </c>
      <c r="Z47" s="417">
        <f>'逆行列(IM)'!Z47/'逆行列(IM)'!Z$27</f>
        <v>6.1664835424210475E-4</v>
      </c>
      <c r="AA47" s="417">
        <f>'逆行列(IM)'!AA47/'逆行列(IM)'!AA$28</f>
        <v>6.0109062297591313E-4</v>
      </c>
      <c r="AB47" s="417">
        <f>'逆行列(IM)'!AB47/'逆行列(IM)'!AB$29</f>
        <v>3.2552397511381704E-4</v>
      </c>
      <c r="AC47" s="417">
        <f>'逆行列(IM)'!AC47/'逆行列(IM)'!AC$30</f>
        <v>6.1780287608795173E-4</v>
      </c>
      <c r="AD47" s="417">
        <f>'逆行列(IM)'!AD47/'逆行列(IM)'!AD$31</f>
        <v>5.4440148968018011E-4</v>
      </c>
      <c r="AE47" s="417">
        <f>'逆行列(IM)'!AE47/'逆行列(IM)'!AE$32</f>
        <v>9.418446551988721E-4</v>
      </c>
      <c r="AF47" s="417">
        <f>'逆行列(IM)'!AF47/'逆行列(IM)'!AF$33</f>
        <v>1.0213493911362232E-3</v>
      </c>
      <c r="AG47" s="418">
        <f>'逆行列(IM)'!AG47/'逆行列(IM)'!AG$34</f>
        <v>6.9271735139977389E-4</v>
      </c>
      <c r="AH47" s="417">
        <f>'逆行列(IM)'!AH47/'逆行列(IM)'!AH$35</f>
        <v>1.3414469151884888E-3</v>
      </c>
      <c r="AI47" s="417">
        <f>'逆行列(IM)'!AI47/'逆行列(IM)'!AI$36</f>
        <v>6.1759685794710148E-4</v>
      </c>
      <c r="AJ47" s="417">
        <f>'逆行列(IM)'!AJ47/'逆行列(IM)'!AJ$37</f>
        <v>1.5725720481811777E-3</v>
      </c>
      <c r="AK47" s="417">
        <f>'逆行列(IM)'!AK47/'逆行列(IM)'!AK$38</f>
        <v>1.60995409396916E-3</v>
      </c>
      <c r="AL47" s="417">
        <f>'逆行列(IM)'!AL47/'逆行列(IM)'!AL$39</f>
        <v>1.0542854194187739E-3</v>
      </c>
      <c r="AM47" s="418">
        <f>'逆行列(IM)'!AM47/'逆行列(IM)'!AM$40</f>
        <v>1.2075381243692581E-3</v>
      </c>
      <c r="AN47" s="417">
        <f>'逆行列(IM)'!AN47/'逆行列(IM)'!AN$41</f>
        <v>1.6665509047495641E-2</v>
      </c>
      <c r="AO47" s="417">
        <f>'逆行列(IM)'!AO47/'逆行列(IM)'!AO$42</f>
        <v>1.3063804692177723E-3</v>
      </c>
      <c r="AP47" s="417">
        <f>'逆行列(IM)'!AP47/'逆行列(IM)'!AP$43</f>
        <v>1.010536088067442E-2</v>
      </c>
      <c r="AQ47" s="417">
        <f>'逆行列(IM)'!AQ47/'逆行列(IM)'!AQ$44</f>
        <v>2.3311081074192046E-2</v>
      </c>
      <c r="AR47" s="402">
        <f>'逆行列(IM)'!AR47/'逆行列(IM)'!AR$45</f>
        <v>2.9655429212948913E-3</v>
      </c>
      <c r="AS47" s="417">
        <f>'逆行列(IM)'!AS47/'逆行列(IM)'!AS$46</f>
        <v>3.7533247457240842E-3</v>
      </c>
      <c r="AT47" s="417">
        <f>'逆行列(IM)'!AT47/'逆行列(IM)'!AT$47</f>
        <v>1</v>
      </c>
      <c r="AU47" s="417">
        <f>'逆行列(IM)'!AU47/'逆行列(IM)'!AU$48</f>
        <v>4.8459812065783213E-4</v>
      </c>
      <c r="AV47" s="418">
        <f>'逆行列(IM)'!AV47/'逆行列(IM)'!AV$49</f>
        <v>5.1530767992200473E-3</v>
      </c>
      <c r="AW47" s="442"/>
      <c r="AX47" s="433"/>
      <c r="AZ47" s="443"/>
    </row>
    <row r="48" spans="2:52">
      <c r="B48" s="400" t="s">
        <v>357</v>
      </c>
      <c r="C48" s="547" t="s">
        <v>358</v>
      </c>
      <c r="D48" s="401">
        <f>'逆行列(IM)'!D48/'逆行列(IM)'!D$5</f>
        <v>1.1483011671335017E-3</v>
      </c>
      <c r="E48" s="402">
        <f>'逆行列(IM)'!E48/'逆行列(IM)'!E$6</f>
        <v>1.8469831922569328E-3</v>
      </c>
      <c r="F48" s="402">
        <f>'逆行列(IM)'!F48/'逆行列(IM)'!F$7</f>
        <v>1.304883993878594E-3</v>
      </c>
      <c r="G48" s="402">
        <f>'逆行列(IM)'!G48/'逆行列(IM)'!G$8</f>
        <v>1.3210152032283955E-3</v>
      </c>
      <c r="H48" s="402">
        <f>'逆行列(IM)'!H48/'逆行列(IM)'!H$9</f>
        <v>2.1631683506190907E-3</v>
      </c>
      <c r="I48" s="403">
        <f>'逆行列(IM)'!I48/'逆行列(IM)'!I$10</f>
        <v>1.372090651420576E-3</v>
      </c>
      <c r="J48" s="402">
        <f>'逆行列(IM)'!J48/'逆行列(IM)'!J$11</f>
        <v>1.605295698650751E-3</v>
      </c>
      <c r="K48" s="402">
        <f>'逆行列(IM)'!K48/'逆行列(IM)'!K$12</f>
        <v>1.0032510734552188E-3</v>
      </c>
      <c r="L48" s="402">
        <f>'逆行列(IM)'!L48/'逆行列(IM)'!L$13</f>
        <v>1.2620523042938551E-3</v>
      </c>
      <c r="M48" s="402">
        <f>'逆行列(IM)'!M48/'逆行列(IM)'!M$14</f>
        <v>9.1145555780479403E-4</v>
      </c>
      <c r="N48" s="402">
        <f>'逆行列(IM)'!N48/'逆行列(IM)'!N$15</f>
        <v>2.3644316278480368E-4</v>
      </c>
      <c r="O48" s="402">
        <f>'逆行列(IM)'!O48/'逆行列(IM)'!O$16</f>
        <v>4.2520458585849176E-4</v>
      </c>
      <c r="P48" s="402">
        <f>'逆行列(IM)'!P48/'逆行列(IM)'!P$17</f>
        <v>6.4903609381056172E-4</v>
      </c>
      <c r="Q48" s="402">
        <f>'逆行列(IM)'!Q48/'逆行列(IM)'!Q$18</f>
        <v>1.8169661943437116E-3</v>
      </c>
      <c r="R48" s="403">
        <f>'逆行列(IM)'!R48/'逆行列(IM)'!R$19</f>
        <v>1.6206857645479987E-3</v>
      </c>
      <c r="S48" s="402">
        <f>'逆行列(IM)'!S48/'逆行列(IM)'!S$20</f>
        <v>2.6894447579951016E-4</v>
      </c>
      <c r="T48" s="402">
        <f>'逆行列(IM)'!T48/'逆行列(IM)'!T$21</f>
        <v>5.3944093963804605E-4</v>
      </c>
      <c r="U48" s="402">
        <f>'逆行列(IM)'!U48/'逆行列(IM)'!U$22</f>
        <v>9.8121679621166716E-4</v>
      </c>
      <c r="V48" s="402">
        <f>'逆行列(IM)'!V48/'逆行列(IM)'!V$23</f>
        <v>1.0464745183124311E-3</v>
      </c>
      <c r="W48" s="402">
        <f>'逆行列(IM)'!W48/'逆行列(IM)'!W$24</f>
        <v>1.0399909771287232E-3</v>
      </c>
      <c r="X48" s="403">
        <f>'逆行列(IM)'!X48/'逆行列(IM)'!X$25</f>
        <v>9.8336690770668245E-4</v>
      </c>
      <c r="Y48" s="402">
        <f>'逆行列(IM)'!Y48/'逆行列(IM)'!Y$26</f>
        <v>1.1814969108857444E-3</v>
      </c>
      <c r="Z48" s="402">
        <f>'逆行列(IM)'!Z48/'逆行列(IM)'!Z$27</f>
        <v>1.3150706036982171E-3</v>
      </c>
      <c r="AA48" s="402">
        <f>'逆行列(IM)'!AA48/'逆行列(IM)'!AA$28</f>
        <v>1.4226655810622394E-3</v>
      </c>
      <c r="AB48" s="402">
        <f>'逆行列(IM)'!AB48/'逆行列(IM)'!AB$29</f>
        <v>4.3350343634652452E-4</v>
      </c>
      <c r="AC48" s="402">
        <f>'逆行列(IM)'!AC48/'逆行列(IM)'!AC$30</f>
        <v>9.6006544133763231E-4</v>
      </c>
      <c r="AD48" s="402">
        <f>'逆行列(IM)'!AD48/'逆行列(IM)'!AD$31</f>
        <v>1.5302367629064036E-3</v>
      </c>
      <c r="AE48" s="402">
        <f>'逆行列(IM)'!AE48/'逆行列(IM)'!AE$32</f>
        <v>1.8292068294448133E-3</v>
      </c>
      <c r="AF48" s="402">
        <f>'逆行列(IM)'!AF48/'逆行列(IM)'!AF$33</f>
        <v>1.3375113346259667E-3</v>
      </c>
      <c r="AG48" s="403">
        <f>'逆行列(IM)'!AG48/'逆行列(IM)'!AG$34</f>
        <v>4.9646749941385522E-4</v>
      </c>
      <c r="AH48" s="402">
        <f>'逆行列(IM)'!AH48/'逆行列(IM)'!AH$35</f>
        <v>1.3804649147078009E-3</v>
      </c>
      <c r="AI48" s="402">
        <f>'逆行列(IM)'!AI48/'逆行列(IM)'!AI$36</f>
        <v>3.0731543184611119E-3</v>
      </c>
      <c r="AJ48" s="402">
        <f>'逆行列(IM)'!AJ48/'逆行列(IM)'!AJ$37</f>
        <v>2.4238244070986861E-3</v>
      </c>
      <c r="AK48" s="402">
        <f>'逆行列(IM)'!AK48/'逆行列(IM)'!AK$38</f>
        <v>4.2620451960483884E-3</v>
      </c>
      <c r="AL48" s="402">
        <f>'逆行列(IM)'!AL48/'逆行列(IM)'!AL$39</f>
        <v>8.3266371554250197E-4</v>
      </c>
      <c r="AM48" s="403">
        <f>'逆行列(IM)'!AM48/'逆行列(IM)'!AM$40</f>
        <v>2.5539692806791424E-3</v>
      </c>
      <c r="AN48" s="402">
        <f>'逆行列(IM)'!AN48/'逆行列(IM)'!AN$41</f>
        <v>2.6449547396531024E-3</v>
      </c>
      <c r="AO48" s="402">
        <f>'逆行列(IM)'!AO48/'逆行列(IM)'!AO$42</f>
        <v>2.926527157339767E-3</v>
      </c>
      <c r="AP48" s="402">
        <f>'逆行列(IM)'!AP48/'逆行列(IM)'!AP$43</f>
        <v>4.6725383406516921E-3</v>
      </c>
      <c r="AQ48" s="402">
        <f>'逆行列(IM)'!AQ48/'逆行列(IM)'!AQ$44</f>
        <v>2.5349946127998365E-3</v>
      </c>
      <c r="AR48" s="402">
        <f>'逆行列(IM)'!AR48/'逆行列(IM)'!AR$45</f>
        <v>4.4866301422466998E-3</v>
      </c>
      <c r="AS48" s="402">
        <f>'逆行列(IM)'!AS48/'逆行列(IM)'!AS$46</f>
        <v>1.8360233483598091E-3</v>
      </c>
      <c r="AT48" s="402">
        <f>'逆行列(IM)'!AT48/'逆行列(IM)'!AT$47</f>
        <v>2.138076505633009E-3</v>
      </c>
      <c r="AU48" s="402">
        <f>'逆行列(IM)'!AU48/'逆行列(IM)'!AU$48</f>
        <v>1</v>
      </c>
      <c r="AV48" s="403">
        <f>'逆行列(IM)'!AV48/'逆行列(IM)'!AV$49</f>
        <v>9.6601333699338117E-4</v>
      </c>
      <c r="AW48" s="442"/>
      <c r="AX48" s="433"/>
      <c r="AZ48" s="443"/>
    </row>
    <row r="49" spans="2:52" ht="14.5" thickBot="1">
      <c r="B49" s="419" t="s">
        <v>359</v>
      </c>
      <c r="C49" s="555" t="s">
        <v>360</v>
      </c>
      <c r="D49" s="420">
        <f>'逆行列(IM)'!D49/'逆行列(IM)'!D$5</f>
        <v>5.1146870952790508E-3</v>
      </c>
      <c r="E49" s="421">
        <f>'逆行列(IM)'!E49/'逆行列(IM)'!E$6</f>
        <v>1.309214553554721E-2</v>
      </c>
      <c r="F49" s="421">
        <f>'逆行列(IM)'!F49/'逆行列(IM)'!F$7</f>
        <v>3.5395712701619996E-3</v>
      </c>
      <c r="G49" s="421">
        <f>'逆行列(IM)'!G49/'逆行列(IM)'!G$8</f>
        <v>3.3595212717407539E-3</v>
      </c>
      <c r="H49" s="421">
        <f>'逆行列(IM)'!H49/'逆行列(IM)'!H$9</f>
        <v>5.7360777537788154E-3</v>
      </c>
      <c r="I49" s="422">
        <f>'逆行列(IM)'!I49/'逆行列(IM)'!I$10</f>
        <v>1.2796610657687221E-2</v>
      </c>
      <c r="J49" s="421">
        <f>'逆行列(IM)'!J49/'逆行列(IM)'!J$11</f>
        <v>4.001099552395717E-3</v>
      </c>
      <c r="K49" s="421">
        <f>'逆行列(IM)'!K49/'逆行列(IM)'!K$12</f>
        <v>3.0309334755583353E-3</v>
      </c>
      <c r="L49" s="421">
        <f>'逆行列(IM)'!L49/'逆行列(IM)'!L$13</f>
        <v>2.6747161322617633E-3</v>
      </c>
      <c r="M49" s="421">
        <f>'逆行列(IM)'!M49/'逆行列(IM)'!M$14</f>
        <v>2.7554398955803618E-3</v>
      </c>
      <c r="N49" s="421">
        <f>'逆行列(IM)'!N49/'逆行列(IM)'!N$15</f>
        <v>2.1184791346883125E-3</v>
      </c>
      <c r="O49" s="421">
        <f>'逆行列(IM)'!O49/'逆行列(IM)'!O$16</f>
        <v>1.8899349365071041E-3</v>
      </c>
      <c r="P49" s="421">
        <f>'逆行列(IM)'!P49/'逆行列(IM)'!P$17</f>
        <v>5.283502520896214E-3</v>
      </c>
      <c r="Q49" s="421">
        <f>'逆行列(IM)'!Q49/'逆行列(IM)'!Q$18</f>
        <v>1.3641501701086911E-2</v>
      </c>
      <c r="R49" s="422">
        <f>'逆行列(IM)'!R49/'逆行列(IM)'!R$19</f>
        <v>1.0982491868250444E-2</v>
      </c>
      <c r="S49" s="421">
        <f>'逆行列(IM)'!S49/'逆行列(IM)'!S$20</f>
        <v>3.289699412461228E-3</v>
      </c>
      <c r="T49" s="421">
        <f>'逆行列(IM)'!T49/'逆行列(IM)'!T$21</f>
        <v>3.2489344868536366E-3</v>
      </c>
      <c r="U49" s="421">
        <f>'逆行列(IM)'!U49/'逆行列(IM)'!U$22</f>
        <v>5.0610476034005127E-3</v>
      </c>
      <c r="V49" s="421">
        <f>'逆行列(IM)'!V49/'逆行列(IM)'!V$23</f>
        <v>7.8589575273585854E-3</v>
      </c>
      <c r="W49" s="421">
        <f>'逆行列(IM)'!W49/'逆行列(IM)'!W$24</f>
        <v>5.9716811717774477E-3</v>
      </c>
      <c r="X49" s="422">
        <f>'逆行列(IM)'!X49/'逆行列(IM)'!X$25</f>
        <v>2.6631960666802625E-3</v>
      </c>
      <c r="Y49" s="421">
        <f>'逆行列(IM)'!Y49/'逆行列(IM)'!Y$26</f>
        <v>1.3557235909182716E-3</v>
      </c>
      <c r="Z49" s="421">
        <f>'逆行列(IM)'!Z49/'逆行列(IM)'!Z$27</f>
        <v>3.9647178298718409E-3</v>
      </c>
      <c r="AA49" s="421">
        <f>'逆行列(IM)'!AA49/'逆行列(IM)'!AA$28</f>
        <v>2.8806954860511672E-3</v>
      </c>
      <c r="AB49" s="421">
        <f>'逆行列(IM)'!AB49/'逆行列(IM)'!AB$29</f>
        <v>1.0186242217785312E-3</v>
      </c>
      <c r="AC49" s="421">
        <f>'逆行列(IM)'!AC49/'逆行列(IM)'!AC$30</f>
        <v>4.6122988114979876E-3</v>
      </c>
      <c r="AD49" s="421">
        <f>'逆行列(IM)'!AD49/'逆行列(IM)'!AD$31</f>
        <v>7.6508591909498005E-3</v>
      </c>
      <c r="AE49" s="421">
        <f>'逆行列(IM)'!AE49/'逆行列(IM)'!AE$32</f>
        <v>3.1452978717172648E-3</v>
      </c>
      <c r="AF49" s="421">
        <f>'逆行列(IM)'!AF49/'逆行列(IM)'!AF$33</f>
        <v>1.3309692460060377E-2</v>
      </c>
      <c r="AG49" s="422">
        <f>'逆行列(IM)'!AG49/'逆行列(IM)'!AG$34</f>
        <v>3.7486071210029708E-3</v>
      </c>
      <c r="AH49" s="421">
        <f>'逆行列(IM)'!AH49/'逆行列(IM)'!AH$35</f>
        <v>7.2743454339692292E-3</v>
      </c>
      <c r="AI49" s="421">
        <f>'逆行列(IM)'!AI49/'逆行列(IM)'!AI$36</f>
        <v>6.8321718281903008E-3</v>
      </c>
      <c r="AJ49" s="421">
        <f>'逆行列(IM)'!AJ49/'逆行列(IM)'!AJ$37</f>
        <v>4.9329361533056171E-3</v>
      </c>
      <c r="AK49" s="421">
        <f>'逆行列(IM)'!AK49/'逆行列(IM)'!AK$38</f>
        <v>9.9812021628068667E-3</v>
      </c>
      <c r="AL49" s="421">
        <f>'逆行列(IM)'!AL49/'逆行列(IM)'!AL$39</f>
        <v>4.4682530143773285E-3</v>
      </c>
      <c r="AM49" s="422">
        <f>'逆行列(IM)'!AM49/'逆行列(IM)'!AM$40</f>
        <v>4.0313553674644472E-3</v>
      </c>
      <c r="AN49" s="421">
        <f>'逆行列(IM)'!AN49/'逆行列(IM)'!AN$41</f>
        <v>5.5270031387492655E-3</v>
      </c>
      <c r="AO49" s="421">
        <f>'逆行列(IM)'!AO49/'逆行列(IM)'!AO$42</f>
        <v>2.3252134785234908E-3</v>
      </c>
      <c r="AP49" s="421">
        <f>'逆行列(IM)'!AP49/'逆行列(IM)'!AP$43</f>
        <v>6.0009827019359644E-3</v>
      </c>
      <c r="AQ49" s="421">
        <f>'逆行列(IM)'!AQ49/'逆行列(IM)'!AQ$44</f>
        <v>3.016284164459742E-3</v>
      </c>
      <c r="AR49" s="421">
        <f>'逆行列(IM)'!AR49/'逆行列(IM)'!AR$45</f>
        <v>1.0363289044579629E-2</v>
      </c>
      <c r="AS49" s="421">
        <f>'逆行列(IM)'!AS49/'逆行列(IM)'!AS$46</f>
        <v>4.0861214334430053E-3</v>
      </c>
      <c r="AT49" s="421">
        <f>'逆行列(IM)'!AT49/'逆行列(IM)'!AT$47</f>
        <v>4.2657205776142019E-3</v>
      </c>
      <c r="AU49" s="421">
        <f>'逆行列(IM)'!AU49/'逆行列(IM)'!AU$48</f>
        <v>2.2513842356904558E-3</v>
      </c>
      <c r="AV49" s="402">
        <f>'逆行列(IM)'!AV49/'逆行列(IM)'!AV$49</f>
        <v>1</v>
      </c>
      <c r="AW49" s="442"/>
      <c r="AX49" s="433"/>
      <c r="AZ49" s="443"/>
    </row>
    <row r="50" spans="2:52">
      <c r="B50" s="742"/>
      <c r="C50" s="742"/>
      <c r="D50" s="444"/>
      <c r="E50" s="444"/>
      <c r="F50" s="444"/>
      <c r="G50" s="444"/>
      <c r="H50" s="444"/>
      <c r="I50" s="444"/>
      <c r="J50" s="444"/>
      <c r="K50" s="444"/>
      <c r="L50" s="444"/>
      <c r="M50" s="444"/>
      <c r="N50" s="444"/>
      <c r="O50" s="444"/>
      <c r="P50" s="444"/>
      <c r="Q50" s="444"/>
      <c r="R50" s="444"/>
      <c r="S50" s="444"/>
      <c r="T50" s="444"/>
      <c r="U50" s="444"/>
      <c r="V50" s="444"/>
      <c r="W50" s="444"/>
      <c r="X50" s="444"/>
      <c r="Y50" s="444"/>
      <c r="Z50" s="444"/>
      <c r="AA50" s="444"/>
      <c r="AB50" s="444"/>
      <c r="AC50" s="444"/>
      <c r="AD50" s="444"/>
      <c r="AE50" s="444"/>
      <c r="AF50" s="444"/>
      <c r="AG50" s="444"/>
      <c r="AH50" s="444"/>
      <c r="AI50" s="444"/>
      <c r="AJ50" s="444"/>
      <c r="AK50" s="444"/>
      <c r="AL50" s="444"/>
      <c r="AM50" s="444"/>
      <c r="AN50" s="444"/>
      <c r="AO50" s="444"/>
      <c r="AP50" s="444"/>
      <c r="AQ50" s="444"/>
      <c r="AR50" s="444"/>
      <c r="AS50" s="444"/>
      <c r="AT50" s="444"/>
      <c r="AU50" s="444"/>
      <c r="AV50" s="444"/>
      <c r="AW50" s="433"/>
      <c r="AX50" s="433"/>
      <c r="AY50" s="434"/>
      <c r="AZ50" s="443"/>
    </row>
    <row r="51" spans="2:52">
      <c r="B51" s="743"/>
      <c r="C51" s="743"/>
      <c r="D51" s="433"/>
      <c r="E51" s="433"/>
      <c r="F51" s="433"/>
      <c r="G51" s="433"/>
      <c r="H51" s="433"/>
      <c r="I51" s="433"/>
      <c r="J51" s="433"/>
      <c r="K51" s="433"/>
      <c r="L51" s="433"/>
      <c r="M51" s="433"/>
      <c r="N51" s="433"/>
      <c r="O51" s="433"/>
      <c r="P51" s="433"/>
      <c r="Q51" s="433"/>
      <c r="R51" s="433"/>
      <c r="S51" s="433"/>
      <c r="T51" s="433"/>
      <c r="U51" s="433"/>
      <c r="V51" s="433"/>
      <c r="W51" s="433"/>
      <c r="X51" s="433"/>
      <c r="Y51" s="433"/>
      <c r="Z51" s="433"/>
      <c r="AA51" s="433"/>
      <c r="AB51" s="433"/>
      <c r="AC51" s="433"/>
      <c r="AD51" s="433"/>
      <c r="AE51" s="433"/>
      <c r="AF51" s="433"/>
      <c r="AG51" s="433"/>
      <c r="AH51" s="433"/>
      <c r="AI51" s="433"/>
      <c r="AJ51" s="433"/>
      <c r="AK51" s="433"/>
      <c r="AL51" s="433"/>
      <c r="AM51" s="433"/>
      <c r="AN51" s="433"/>
      <c r="AO51" s="433"/>
      <c r="AP51" s="433"/>
      <c r="AQ51" s="433"/>
      <c r="AR51" s="433"/>
      <c r="AS51" s="433"/>
      <c r="AT51" s="433"/>
      <c r="AU51" s="433"/>
      <c r="AV51" s="433"/>
      <c r="AW51" s="433"/>
      <c r="AX51" s="433"/>
      <c r="AZ51" s="443"/>
    </row>
  </sheetData>
  <mergeCells count="4">
    <mergeCell ref="AW3:AW4"/>
    <mergeCell ref="AX3:AX4"/>
    <mergeCell ref="B50:C50"/>
    <mergeCell ref="B51:C51"/>
  </mergeCells>
  <phoneticPr fontId="3"/>
  <pageMargins left="0.7" right="0.7" top="0.75" bottom="0.75" header="0.3" footer="0.3"/>
  <pageSetup paperSize="9" scale="71" fitToWidth="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B1:K42"/>
  <sheetViews>
    <sheetView showGridLines="0" zoomScaleNormal="100" workbookViewId="0"/>
  </sheetViews>
  <sheetFormatPr defaultRowHeight="12"/>
  <cols>
    <col min="1" max="1" width="1.6328125" style="67" customWidth="1"/>
    <col min="2" max="6" width="16.7265625" style="67" customWidth="1"/>
    <col min="7" max="7" width="2.08984375" style="67" customWidth="1"/>
    <col min="8" max="256" width="9" style="67"/>
    <col min="257" max="257" width="1.6328125" style="67" customWidth="1"/>
    <col min="258" max="262" width="16.7265625" style="67" customWidth="1"/>
    <col min="263" max="263" width="2.08984375" style="67" customWidth="1"/>
    <col min="264" max="512" width="9" style="67"/>
    <col min="513" max="513" width="1.6328125" style="67" customWidth="1"/>
    <col min="514" max="518" width="16.7265625" style="67" customWidth="1"/>
    <col min="519" max="519" width="2.08984375" style="67" customWidth="1"/>
    <col min="520" max="768" width="9" style="67"/>
    <col min="769" max="769" width="1.6328125" style="67" customWidth="1"/>
    <col min="770" max="774" width="16.7265625" style="67" customWidth="1"/>
    <col min="775" max="775" width="2.08984375" style="67" customWidth="1"/>
    <col min="776" max="1024" width="9" style="67"/>
    <col min="1025" max="1025" width="1.6328125" style="67" customWidth="1"/>
    <col min="1026" max="1030" width="16.7265625" style="67" customWidth="1"/>
    <col min="1031" max="1031" width="2.08984375" style="67" customWidth="1"/>
    <col min="1032" max="1280" width="9" style="67"/>
    <col min="1281" max="1281" width="1.6328125" style="67" customWidth="1"/>
    <col min="1282" max="1286" width="16.7265625" style="67" customWidth="1"/>
    <col min="1287" max="1287" width="2.08984375" style="67" customWidth="1"/>
    <col min="1288" max="1536" width="9" style="67"/>
    <col min="1537" max="1537" width="1.6328125" style="67" customWidth="1"/>
    <col min="1538" max="1542" width="16.7265625" style="67" customWidth="1"/>
    <col min="1543" max="1543" width="2.08984375" style="67" customWidth="1"/>
    <col min="1544" max="1792" width="9" style="67"/>
    <col min="1793" max="1793" width="1.6328125" style="67" customWidth="1"/>
    <col min="1794" max="1798" width="16.7265625" style="67" customWidth="1"/>
    <col min="1799" max="1799" width="2.08984375" style="67" customWidth="1"/>
    <col min="1800" max="2048" width="9" style="67"/>
    <col min="2049" max="2049" width="1.6328125" style="67" customWidth="1"/>
    <col min="2050" max="2054" width="16.7265625" style="67" customWidth="1"/>
    <col min="2055" max="2055" width="2.08984375" style="67" customWidth="1"/>
    <col min="2056" max="2304" width="9" style="67"/>
    <col min="2305" max="2305" width="1.6328125" style="67" customWidth="1"/>
    <col min="2306" max="2310" width="16.7265625" style="67" customWidth="1"/>
    <col min="2311" max="2311" width="2.08984375" style="67" customWidth="1"/>
    <col min="2312" max="2560" width="9" style="67"/>
    <col min="2561" max="2561" width="1.6328125" style="67" customWidth="1"/>
    <col min="2562" max="2566" width="16.7265625" style="67" customWidth="1"/>
    <col min="2567" max="2567" width="2.08984375" style="67" customWidth="1"/>
    <col min="2568" max="2816" width="9" style="67"/>
    <col min="2817" max="2817" width="1.6328125" style="67" customWidth="1"/>
    <col min="2818" max="2822" width="16.7265625" style="67" customWidth="1"/>
    <col min="2823" max="2823" width="2.08984375" style="67" customWidth="1"/>
    <col min="2824" max="3072" width="9" style="67"/>
    <col min="3073" max="3073" width="1.6328125" style="67" customWidth="1"/>
    <col min="3074" max="3078" width="16.7265625" style="67" customWidth="1"/>
    <col min="3079" max="3079" width="2.08984375" style="67" customWidth="1"/>
    <col min="3080" max="3328" width="9" style="67"/>
    <col min="3329" max="3329" width="1.6328125" style="67" customWidth="1"/>
    <col min="3330" max="3334" width="16.7265625" style="67" customWidth="1"/>
    <col min="3335" max="3335" width="2.08984375" style="67" customWidth="1"/>
    <col min="3336" max="3584" width="9" style="67"/>
    <col min="3585" max="3585" width="1.6328125" style="67" customWidth="1"/>
    <col min="3586" max="3590" width="16.7265625" style="67" customWidth="1"/>
    <col min="3591" max="3591" width="2.08984375" style="67" customWidth="1"/>
    <col min="3592" max="3840" width="9" style="67"/>
    <col min="3841" max="3841" width="1.6328125" style="67" customWidth="1"/>
    <col min="3842" max="3846" width="16.7265625" style="67" customWidth="1"/>
    <col min="3847" max="3847" width="2.08984375" style="67" customWidth="1"/>
    <col min="3848" max="4096" width="9" style="67"/>
    <col min="4097" max="4097" width="1.6328125" style="67" customWidth="1"/>
    <col min="4098" max="4102" width="16.7265625" style="67" customWidth="1"/>
    <col min="4103" max="4103" width="2.08984375" style="67" customWidth="1"/>
    <col min="4104" max="4352" width="9" style="67"/>
    <col min="4353" max="4353" width="1.6328125" style="67" customWidth="1"/>
    <col min="4354" max="4358" width="16.7265625" style="67" customWidth="1"/>
    <col min="4359" max="4359" width="2.08984375" style="67" customWidth="1"/>
    <col min="4360" max="4608" width="9" style="67"/>
    <col min="4609" max="4609" width="1.6328125" style="67" customWidth="1"/>
    <col min="4610" max="4614" width="16.7265625" style="67" customWidth="1"/>
    <col min="4615" max="4615" width="2.08984375" style="67" customWidth="1"/>
    <col min="4616" max="4864" width="9" style="67"/>
    <col min="4865" max="4865" width="1.6328125" style="67" customWidth="1"/>
    <col min="4866" max="4870" width="16.7265625" style="67" customWidth="1"/>
    <col min="4871" max="4871" width="2.08984375" style="67" customWidth="1"/>
    <col min="4872" max="5120" width="9" style="67"/>
    <col min="5121" max="5121" width="1.6328125" style="67" customWidth="1"/>
    <col min="5122" max="5126" width="16.7265625" style="67" customWidth="1"/>
    <col min="5127" max="5127" width="2.08984375" style="67" customWidth="1"/>
    <col min="5128" max="5376" width="9" style="67"/>
    <col min="5377" max="5377" width="1.6328125" style="67" customWidth="1"/>
    <col min="5378" max="5382" width="16.7265625" style="67" customWidth="1"/>
    <col min="5383" max="5383" width="2.08984375" style="67" customWidth="1"/>
    <col min="5384" max="5632" width="9" style="67"/>
    <col min="5633" max="5633" width="1.6328125" style="67" customWidth="1"/>
    <col min="5634" max="5638" width="16.7265625" style="67" customWidth="1"/>
    <col min="5639" max="5639" width="2.08984375" style="67" customWidth="1"/>
    <col min="5640" max="5888" width="9" style="67"/>
    <col min="5889" max="5889" width="1.6328125" style="67" customWidth="1"/>
    <col min="5890" max="5894" width="16.7265625" style="67" customWidth="1"/>
    <col min="5895" max="5895" width="2.08984375" style="67" customWidth="1"/>
    <col min="5896" max="6144" width="9" style="67"/>
    <col min="6145" max="6145" width="1.6328125" style="67" customWidth="1"/>
    <col min="6146" max="6150" width="16.7265625" style="67" customWidth="1"/>
    <col min="6151" max="6151" width="2.08984375" style="67" customWidth="1"/>
    <col min="6152" max="6400" width="9" style="67"/>
    <col min="6401" max="6401" width="1.6328125" style="67" customWidth="1"/>
    <col min="6402" max="6406" width="16.7265625" style="67" customWidth="1"/>
    <col min="6407" max="6407" width="2.08984375" style="67" customWidth="1"/>
    <col min="6408" max="6656" width="9" style="67"/>
    <col min="6657" max="6657" width="1.6328125" style="67" customWidth="1"/>
    <col min="6658" max="6662" width="16.7265625" style="67" customWidth="1"/>
    <col min="6663" max="6663" width="2.08984375" style="67" customWidth="1"/>
    <col min="6664" max="6912" width="9" style="67"/>
    <col min="6913" max="6913" width="1.6328125" style="67" customWidth="1"/>
    <col min="6914" max="6918" width="16.7265625" style="67" customWidth="1"/>
    <col min="6919" max="6919" width="2.08984375" style="67" customWidth="1"/>
    <col min="6920" max="7168" width="9" style="67"/>
    <col min="7169" max="7169" width="1.6328125" style="67" customWidth="1"/>
    <col min="7170" max="7174" width="16.7265625" style="67" customWidth="1"/>
    <col min="7175" max="7175" width="2.08984375" style="67" customWidth="1"/>
    <col min="7176" max="7424" width="9" style="67"/>
    <col min="7425" max="7425" width="1.6328125" style="67" customWidth="1"/>
    <col min="7426" max="7430" width="16.7265625" style="67" customWidth="1"/>
    <col min="7431" max="7431" width="2.08984375" style="67" customWidth="1"/>
    <col min="7432" max="7680" width="9" style="67"/>
    <col min="7681" max="7681" width="1.6328125" style="67" customWidth="1"/>
    <col min="7682" max="7686" width="16.7265625" style="67" customWidth="1"/>
    <col min="7687" max="7687" width="2.08984375" style="67" customWidth="1"/>
    <col min="7688" max="7936" width="9" style="67"/>
    <col min="7937" max="7937" width="1.6328125" style="67" customWidth="1"/>
    <col min="7938" max="7942" width="16.7265625" style="67" customWidth="1"/>
    <col min="7943" max="7943" width="2.08984375" style="67" customWidth="1"/>
    <col min="7944" max="8192" width="9" style="67"/>
    <col min="8193" max="8193" width="1.6328125" style="67" customWidth="1"/>
    <col min="8194" max="8198" width="16.7265625" style="67" customWidth="1"/>
    <col min="8199" max="8199" width="2.08984375" style="67" customWidth="1"/>
    <col min="8200" max="8448" width="9" style="67"/>
    <col min="8449" max="8449" width="1.6328125" style="67" customWidth="1"/>
    <col min="8450" max="8454" width="16.7265625" style="67" customWidth="1"/>
    <col min="8455" max="8455" width="2.08984375" style="67" customWidth="1"/>
    <col min="8456" max="8704" width="9" style="67"/>
    <col min="8705" max="8705" width="1.6328125" style="67" customWidth="1"/>
    <col min="8706" max="8710" width="16.7265625" style="67" customWidth="1"/>
    <col min="8711" max="8711" width="2.08984375" style="67" customWidth="1"/>
    <col min="8712" max="8960" width="9" style="67"/>
    <col min="8961" max="8961" width="1.6328125" style="67" customWidth="1"/>
    <col min="8962" max="8966" width="16.7265625" style="67" customWidth="1"/>
    <col min="8967" max="8967" width="2.08984375" style="67" customWidth="1"/>
    <col min="8968" max="9216" width="9" style="67"/>
    <col min="9217" max="9217" width="1.6328125" style="67" customWidth="1"/>
    <col min="9218" max="9222" width="16.7265625" style="67" customWidth="1"/>
    <col min="9223" max="9223" width="2.08984375" style="67" customWidth="1"/>
    <col min="9224" max="9472" width="9" style="67"/>
    <col min="9473" max="9473" width="1.6328125" style="67" customWidth="1"/>
    <col min="9474" max="9478" width="16.7265625" style="67" customWidth="1"/>
    <col min="9479" max="9479" width="2.08984375" style="67" customWidth="1"/>
    <col min="9480" max="9728" width="9" style="67"/>
    <col min="9729" max="9729" width="1.6328125" style="67" customWidth="1"/>
    <col min="9730" max="9734" width="16.7265625" style="67" customWidth="1"/>
    <col min="9735" max="9735" width="2.08984375" style="67" customWidth="1"/>
    <col min="9736" max="9984" width="9" style="67"/>
    <col min="9985" max="9985" width="1.6328125" style="67" customWidth="1"/>
    <col min="9986" max="9990" width="16.7265625" style="67" customWidth="1"/>
    <col min="9991" max="9991" width="2.08984375" style="67" customWidth="1"/>
    <col min="9992" max="10240" width="9" style="67"/>
    <col min="10241" max="10241" width="1.6328125" style="67" customWidth="1"/>
    <col min="10242" max="10246" width="16.7265625" style="67" customWidth="1"/>
    <col min="10247" max="10247" width="2.08984375" style="67" customWidth="1"/>
    <col min="10248" max="10496" width="9" style="67"/>
    <col min="10497" max="10497" width="1.6328125" style="67" customWidth="1"/>
    <col min="10498" max="10502" width="16.7265625" style="67" customWidth="1"/>
    <col min="10503" max="10503" width="2.08984375" style="67" customWidth="1"/>
    <col min="10504" max="10752" width="9" style="67"/>
    <col min="10753" max="10753" width="1.6328125" style="67" customWidth="1"/>
    <col min="10754" max="10758" width="16.7265625" style="67" customWidth="1"/>
    <col min="10759" max="10759" width="2.08984375" style="67" customWidth="1"/>
    <col min="10760" max="11008" width="9" style="67"/>
    <col min="11009" max="11009" width="1.6328125" style="67" customWidth="1"/>
    <col min="11010" max="11014" width="16.7265625" style="67" customWidth="1"/>
    <col min="11015" max="11015" width="2.08984375" style="67" customWidth="1"/>
    <col min="11016" max="11264" width="9" style="67"/>
    <col min="11265" max="11265" width="1.6328125" style="67" customWidth="1"/>
    <col min="11266" max="11270" width="16.7265625" style="67" customWidth="1"/>
    <col min="11271" max="11271" width="2.08984375" style="67" customWidth="1"/>
    <col min="11272" max="11520" width="9" style="67"/>
    <col min="11521" max="11521" width="1.6328125" style="67" customWidth="1"/>
    <col min="11522" max="11526" width="16.7265625" style="67" customWidth="1"/>
    <col min="11527" max="11527" width="2.08984375" style="67" customWidth="1"/>
    <col min="11528" max="11776" width="9" style="67"/>
    <col min="11777" max="11777" width="1.6328125" style="67" customWidth="1"/>
    <col min="11778" max="11782" width="16.7265625" style="67" customWidth="1"/>
    <col min="11783" max="11783" width="2.08984375" style="67" customWidth="1"/>
    <col min="11784" max="12032" width="9" style="67"/>
    <col min="12033" max="12033" width="1.6328125" style="67" customWidth="1"/>
    <col min="12034" max="12038" width="16.7265625" style="67" customWidth="1"/>
    <col min="12039" max="12039" width="2.08984375" style="67" customWidth="1"/>
    <col min="12040" max="12288" width="9" style="67"/>
    <col min="12289" max="12289" width="1.6328125" style="67" customWidth="1"/>
    <col min="12290" max="12294" width="16.7265625" style="67" customWidth="1"/>
    <col min="12295" max="12295" width="2.08984375" style="67" customWidth="1"/>
    <col min="12296" max="12544" width="9" style="67"/>
    <col min="12545" max="12545" width="1.6328125" style="67" customWidth="1"/>
    <col min="12546" max="12550" width="16.7265625" style="67" customWidth="1"/>
    <col min="12551" max="12551" width="2.08984375" style="67" customWidth="1"/>
    <col min="12552" max="12800" width="9" style="67"/>
    <col min="12801" max="12801" width="1.6328125" style="67" customWidth="1"/>
    <col min="12802" max="12806" width="16.7265625" style="67" customWidth="1"/>
    <col min="12807" max="12807" width="2.08984375" style="67" customWidth="1"/>
    <col min="12808" max="13056" width="9" style="67"/>
    <col min="13057" max="13057" width="1.6328125" style="67" customWidth="1"/>
    <col min="13058" max="13062" width="16.7265625" style="67" customWidth="1"/>
    <col min="13063" max="13063" width="2.08984375" style="67" customWidth="1"/>
    <col min="13064" max="13312" width="9" style="67"/>
    <col min="13313" max="13313" width="1.6328125" style="67" customWidth="1"/>
    <col min="13314" max="13318" width="16.7265625" style="67" customWidth="1"/>
    <col min="13319" max="13319" width="2.08984375" style="67" customWidth="1"/>
    <col min="13320" max="13568" width="9" style="67"/>
    <col min="13569" max="13569" width="1.6328125" style="67" customWidth="1"/>
    <col min="13570" max="13574" width="16.7265625" style="67" customWidth="1"/>
    <col min="13575" max="13575" width="2.08984375" style="67" customWidth="1"/>
    <col min="13576" max="13824" width="9" style="67"/>
    <col min="13825" max="13825" width="1.6328125" style="67" customWidth="1"/>
    <col min="13826" max="13830" width="16.7265625" style="67" customWidth="1"/>
    <col min="13831" max="13831" width="2.08984375" style="67" customWidth="1"/>
    <col min="13832" max="14080" width="9" style="67"/>
    <col min="14081" max="14081" width="1.6328125" style="67" customWidth="1"/>
    <col min="14082" max="14086" width="16.7265625" style="67" customWidth="1"/>
    <col min="14087" max="14087" width="2.08984375" style="67" customWidth="1"/>
    <col min="14088" max="14336" width="9" style="67"/>
    <col min="14337" max="14337" width="1.6328125" style="67" customWidth="1"/>
    <col min="14338" max="14342" width="16.7265625" style="67" customWidth="1"/>
    <col min="14343" max="14343" width="2.08984375" style="67" customWidth="1"/>
    <col min="14344" max="14592" width="9" style="67"/>
    <col min="14593" max="14593" width="1.6328125" style="67" customWidth="1"/>
    <col min="14594" max="14598" width="16.7265625" style="67" customWidth="1"/>
    <col min="14599" max="14599" width="2.08984375" style="67" customWidth="1"/>
    <col min="14600" max="14848" width="9" style="67"/>
    <col min="14849" max="14849" width="1.6328125" style="67" customWidth="1"/>
    <col min="14850" max="14854" width="16.7265625" style="67" customWidth="1"/>
    <col min="14855" max="14855" width="2.08984375" style="67" customWidth="1"/>
    <col min="14856" max="15104" width="9" style="67"/>
    <col min="15105" max="15105" width="1.6328125" style="67" customWidth="1"/>
    <col min="15106" max="15110" width="16.7265625" style="67" customWidth="1"/>
    <col min="15111" max="15111" width="2.08984375" style="67" customWidth="1"/>
    <col min="15112" max="15360" width="9" style="67"/>
    <col min="15361" max="15361" width="1.6328125" style="67" customWidth="1"/>
    <col min="15362" max="15366" width="16.7265625" style="67" customWidth="1"/>
    <col min="15367" max="15367" width="2.08984375" style="67" customWidth="1"/>
    <col min="15368" max="15616" width="9" style="67"/>
    <col min="15617" max="15617" width="1.6328125" style="67" customWidth="1"/>
    <col min="15618" max="15622" width="16.7265625" style="67" customWidth="1"/>
    <col min="15623" max="15623" width="2.08984375" style="67" customWidth="1"/>
    <col min="15624" max="15872" width="9" style="67"/>
    <col min="15873" max="15873" width="1.6328125" style="67" customWidth="1"/>
    <col min="15874" max="15878" width="16.7265625" style="67" customWidth="1"/>
    <col min="15879" max="15879" width="2.08984375" style="67" customWidth="1"/>
    <col min="15880" max="16128" width="9" style="67"/>
    <col min="16129" max="16129" width="1.6328125" style="67" customWidth="1"/>
    <col min="16130" max="16134" width="16.7265625" style="67" customWidth="1"/>
    <col min="16135" max="16135" width="2.08984375" style="67" customWidth="1"/>
    <col min="16136" max="16384" width="9" style="67"/>
  </cols>
  <sheetData>
    <row r="1" spans="2:6" ht="15.4" customHeight="1"/>
    <row r="2" spans="2:6" ht="14.25" customHeight="1">
      <c r="B2" s="68" t="s">
        <v>26</v>
      </c>
    </row>
    <row r="3" spans="2:6" ht="14.25" customHeight="1" thickBot="1">
      <c r="F3" s="69">
        <f ca="1">TODAY()</f>
        <v>46093</v>
      </c>
    </row>
    <row r="4" spans="2:6" ht="14.25" customHeight="1" thickTop="1">
      <c r="B4" s="70" t="s">
        <v>27</v>
      </c>
      <c r="C4" s="71"/>
      <c r="D4" s="71"/>
      <c r="E4" s="71"/>
      <c r="F4" s="72"/>
    </row>
    <row r="5" spans="2:6" ht="13.5" customHeight="1">
      <c r="B5" s="616" t="str">
        <f>IF(入力シート!D3="","",入力シート!D3)</f>
        <v>電機機械メーカーの誘致による経済波及効果</v>
      </c>
      <c r="C5" s="617"/>
      <c r="D5" s="617"/>
      <c r="E5" s="617"/>
      <c r="F5" s="618"/>
    </row>
    <row r="6" spans="2:6" ht="13.5" customHeight="1" thickBot="1">
      <c r="B6" s="619"/>
      <c r="C6" s="620"/>
      <c r="D6" s="620"/>
      <c r="E6" s="620"/>
      <c r="F6" s="621"/>
    </row>
    <row r="7" spans="2:6" ht="10.5" customHeight="1" thickTop="1">
      <c r="B7" s="73"/>
      <c r="C7" s="73"/>
      <c r="D7" s="73"/>
      <c r="E7" s="73"/>
      <c r="F7" s="73"/>
    </row>
    <row r="8" spans="2:6" ht="20.25" customHeight="1" thickBot="1">
      <c r="B8" s="73" t="s">
        <v>39</v>
      </c>
      <c r="C8" s="73"/>
      <c r="D8" s="74"/>
      <c r="E8" s="73"/>
      <c r="F8" s="73"/>
    </row>
    <row r="9" spans="2:6" ht="53.25" customHeight="1" thickTop="1">
      <c r="B9" s="622" t="str">
        <f>IF(入力シート!K34="","",入力シート!K34)</f>
        <v>電気機械メーカーの工場の立地に伴い、
初期投資：工場建設費100億円、製造機械設備購入費40億円、
　　　　　　　機械設備リース５億円、土木設計（建築サービス）５億円
の需要（購入者価格）が発生し、ならびに
新たな生産活動：電気機械生産額100億円が発生する場合の
経済波及効果を試算した。　　　　　　　　　　（○月□日）</v>
      </c>
      <c r="C9" s="623"/>
      <c r="D9" s="623"/>
      <c r="E9" s="623"/>
      <c r="F9" s="624"/>
    </row>
    <row r="10" spans="2:6" ht="50.25" customHeight="1">
      <c r="B10" s="625"/>
      <c r="C10" s="626"/>
      <c r="D10" s="626"/>
      <c r="E10" s="626"/>
      <c r="F10" s="627"/>
    </row>
    <row r="11" spans="2:6" ht="50.25" customHeight="1" thickBot="1">
      <c r="B11" s="628"/>
      <c r="C11" s="629"/>
      <c r="D11" s="629"/>
      <c r="E11" s="629"/>
      <c r="F11" s="630"/>
    </row>
    <row r="12" spans="2:6" ht="10.5" customHeight="1" thickTop="1">
      <c r="B12" s="73"/>
      <c r="C12" s="73"/>
      <c r="D12" s="73"/>
      <c r="E12" s="73"/>
      <c r="F12" s="73"/>
    </row>
    <row r="13" spans="2:6" ht="20.25" customHeight="1">
      <c r="B13" s="73" t="s">
        <v>28</v>
      </c>
      <c r="C13" s="73"/>
      <c r="D13" s="73"/>
      <c r="E13" s="75" t="str">
        <f>"（単位："&amp;入力シート!$L$20&amp;"，率）"</f>
        <v>（単位：億円，率）</v>
      </c>
      <c r="F13" s="73"/>
    </row>
    <row r="14" spans="2:6" ht="15.4" customHeight="1">
      <c r="B14" s="631" t="s">
        <v>40</v>
      </c>
      <c r="C14" s="632"/>
      <c r="D14" s="633"/>
      <c r="E14" s="76">
        <f>フロー図!C14+フロー図!AD14</f>
        <v>249.99999999999997</v>
      </c>
      <c r="F14" s="73"/>
    </row>
    <row r="15" spans="2:6" ht="15.4" customHeight="1">
      <c r="B15" s="634" t="str">
        <f>VLOOKUP(E15,入力シート!R6:T13,2,FALSE)</f>
        <v>広島市消費転換率（令和６年）</v>
      </c>
      <c r="C15" s="635"/>
      <c r="D15" s="636"/>
      <c r="E15" s="77">
        <f>VALUE(入力シート!L3)</f>
        <v>0.490763</v>
      </c>
      <c r="F15" s="73"/>
    </row>
    <row r="16" spans="2:6" ht="14.25" customHeight="1">
      <c r="B16" s="78" t="str">
        <f>"※ 消費転換率：（＝消費支出÷実収入）"&amp;VLOOKUP(E15,入力シート!R6:T13,3,FALSE)&amp;"家計調査年報による。"</f>
        <v>※ 消費転換率：（＝消費支出÷実収入）令和６年家計調査年報による。</v>
      </c>
      <c r="C16" s="73"/>
      <c r="D16" s="73"/>
      <c r="E16" s="73"/>
    </row>
    <row r="17" spans="2:11" ht="10.5" customHeight="1">
      <c r="B17" s="73"/>
      <c r="C17" s="73"/>
      <c r="D17" s="73"/>
      <c r="E17" s="73"/>
    </row>
    <row r="18" spans="2:11" ht="20.25" customHeight="1">
      <c r="B18" s="67" t="s">
        <v>29</v>
      </c>
      <c r="F18" s="79" t="str">
        <f>"（単位："&amp;入力シート!$L$20&amp;"）"</f>
        <v>（単位：億円）</v>
      </c>
    </row>
    <row r="19" spans="2:11" ht="20.25" customHeight="1">
      <c r="B19" s="80"/>
      <c r="F19" s="74"/>
    </row>
    <row r="20" spans="2:11" ht="21.4" customHeight="1">
      <c r="B20" s="80"/>
      <c r="F20" s="74"/>
    </row>
    <row r="21" spans="2:11" ht="21.4" customHeight="1">
      <c r="B21" s="80"/>
      <c r="F21" s="74"/>
    </row>
    <row r="22" spans="2:11" ht="21.4" customHeight="1">
      <c r="B22" s="80"/>
      <c r="F22" s="74"/>
    </row>
    <row r="23" spans="2:11" ht="21.4" customHeight="1">
      <c r="B23" s="80"/>
      <c r="F23" s="74"/>
    </row>
    <row r="24" spans="2:11" ht="21.4" customHeight="1">
      <c r="B24" s="80"/>
      <c r="F24" s="74"/>
    </row>
    <row r="25" spans="2:11" ht="21.4" customHeight="1">
      <c r="B25" s="80"/>
      <c r="F25" s="74"/>
    </row>
    <row r="26" spans="2:11" ht="17.25" customHeight="1">
      <c r="B26" s="80"/>
      <c r="F26" s="74"/>
    </row>
    <row r="27" spans="2:11" ht="14.25" customHeight="1">
      <c r="B27" s="81" t="s">
        <v>41</v>
      </c>
      <c r="C27" s="82" t="s">
        <v>30</v>
      </c>
      <c r="D27" s="82" t="s">
        <v>31</v>
      </c>
      <c r="E27" s="82" t="s">
        <v>32</v>
      </c>
      <c r="F27" s="82" t="s">
        <v>33</v>
      </c>
    </row>
    <row r="28" spans="2:11" ht="14.25" customHeight="1">
      <c r="B28" s="83" t="s">
        <v>34</v>
      </c>
      <c r="C28" s="84">
        <f>フロー図!C14+フロー図!AD14</f>
        <v>249.99999999999997</v>
      </c>
      <c r="D28" s="84">
        <f>フロー図!C32+フロー図!N32</f>
        <v>94.686107039397314</v>
      </c>
      <c r="E28" s="84">
        <f>フロー図!C45</f>
        <v>46.271482584500909</v>
      </c>
      <c r="F28" s="84">
        <f>SUM(C28:E28)</f>
        <v>390.95758962389817</v>
      </c>
    </row>
    <row r="29" spans="2:11" ht="14.25" customHeight="1">
      <c r="B29" s="85" t="s">
        <v>35</v>
      </c>
      <c r="C29" s="86">
        <f>フロー図!N21</f>
        <v>114.02260049083991</v>
      </c>
      <c r="D29" s="86">
        <f>フロー図!C39</f>
        <v>48.399197076948468</v>
      </c>
      <c r="E29" s="86">
        <f>フロー図!C51</f>
        <v>29.925914965575164</v>
      </c>
      <c r="F29" s="86">
        <f>SUM(C29:E29)</f>
        <v>192.34771253336353</v>
      </c>
      <c r="K29" s="87"/>
    </row>
    <row r="30" spans="2:11" ht="14.25" customHeight="1">
      <c r="B30" s="88" t="s">
        <v>36</v>
      </c>
      <c r="C30" s="89">
        <f>フロー図!P21</f>
        <v>72.610696817586145</v>
      </c>
      <c r="D30" s="89">
        <f>フロー図!E39</f>
        <v>23.050312648719952</v>
      </c>
      <c r="E30" s="89">
        <f>フロー図!E51</f>
        <v>12.586234265629558</v>
      </c>
      <c r="F30" s="89">
        <f>SUM(C30:E30)</f>
        <v>108.24724373193565</v>
      </c>
    </row>
    <row r="31" spans="2:11" ht="14.25" customHeight="1">
      <c r="B31" s="90" t="s">
        <v>37</v>
      </c>
      <c r="C31" s="90">
        <f>フロー図!AC21</f>
        <v>1427.822430599814</v>
      </c>
      <c r="D31" s="90">
        <f>フロー図!O39</f>
        <v>528.07409670362108</v>
      </c>
      <c r="E31" s="90">
        <f>フロー図!M51</f>
        <v>350.67938628296184</v>
      </c>
      <c r="F31" s="90">
        <f>SUM(C31:E31)</f>
        <v>2306.5759135863968</v>
      </c>
    </row>
    <row r="32" spans="2:11" ht="14.25" customHeight="1">
      <c r="B32" s="91" t="s">
        <v>38</v>
      </c>
      <c r="C32" s="91">
        <f>フロー図!AF21</f>
        <v>1248.6796645796044</v>
      </c>
      <c r="D32" s="91">
        <f>フロー図!R39</f>
        <v>488.19570889719347</v>
      </c>
      <c r="E32" s="91">
        <f>フロー図!P51</f>
        <v>306.82788187573283</v>
      </c>
      <c r="F32" s="91">
        <f>SUM(C32:E32)</f>
        <v>2043.7032553525307</v>
      </c>
    </row>
    <row r="33" spans="2:6" ht="14.25" customHeight="1">
      <c r="B33" s="78"/>
      <c r="C33" s="78"/>
      <c r="D33" s="78"/>
      <c r="E33" s="78"/>
      <c r="F33" s="78"/>
    </row>
    <row r="34" spans="2:6" s="92" customFormat="1" ht="20.25" customHeight="1">
      <c r="F34" s="93" t="s">
        <v>42</v>
      </c>
    </row>
    <row r="35" spans="2:6" ht="20.25" customHeight="1">
      <c r="F35" s="74"/>
    </row>
    <row r="36" spans="2:6" ht="20.25" customHeight="1">
      <c r="F36" s="74"/>
    </row>
    <row r="37" spans="2:6" ht="20.25" customHeight="1">
      <c r="F37" s="74"/>
    </row>
    <row r="38" spans="2:6" ht="20.25" customHeight="1">
      <c r="F38" s="74"/>
    </row>
    <row r="39" spans="2:6" ht="20.25" customHeight="1"/>
    <row r="40" spans="2:6" ht="20.25" customHeight="1"/>
    <row r="41" spans="2:6" ht="9.4" customHeight="1"/>
    <row r="42" spans="2:6" ht="14.25" customHeight="1"/>
  </sheetData>
  <mergeCells count="4">
    <mergeCell ref="B5:F6"/>
    <mergeCell ref="B9:F11"/>
    <mergeCell ref="B14:D14"/>
    <mergeCell ref="B15:D15"/>
  </mergeCells>
  <phoneticPr fontId="3"/>
  <pageMargins left="0.7" right="0.7" top="0.75" bottom="0.75" header="0.3" footer="0.3"/>
  <pageSetup paperSize="9" fitToWidth="0"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B1:AJ63"/>
  <sheetViews>
    <sheetView showGridLines="0" zoomScaleNormal="100" workbookViewId="0"/>
  </sheetViews>
  <sheetFormatPr defaultColWidth="2.6328125" defaultRowHeight="12"/>
  <cols>
    <col min="1" max="1" width="1.6328125" style="94" customWidth="1"/>
    <col min="2" max="2" width="2" style="94" customWidth="1"/>
    <col min="3" max="3" width="4.90625" style="94" customWidth="1"/>
    <col min="4" max="5" width="2" style="94" customWidth="1"/>
    <col min="6" max="6" width="1.6328125" style="94" customWidth="1"/>
    <col min="7" max="7" width="5" style="94" customWidth="1"/>
    <col min="8" max="8" width="8.90625" style="94" customWidth="1"/>
    <col min="9" max="9" width="4.453125" style="94" customWidth="1"/>
    <col min="10" max="10" width="11.90625" style="94" customWidth="1"/>
    <col min="11" max="11" width="2" style="94" customWidth="1"/>
    <col min="12" max="12" width="4" style="94" customWidth="1"/>
    <col min="13" max="13" width="3.36328125" style="94" customWidth="1"/>
    <col min="14" max="14" width="9" style="94" customWidth="1"/>
    <col min="15" max="15" width="4.453125" style="94" customWidth="1"/>
    <col min="16" max="16" width="22.453125" style="94" customWidth="1"/>
    <col min="17" max="17" width="2.7265625" style="94" customWidth="1"/>
    <col min="18" max="18" width="3.453125" style="94" customWidth="1"/>
    <col min="19" max="19" width="11.36328125" style="94" customWidth="1"/>
    <col min="20" max="20" width="3" style="94" customWidth="1"/>
    <col min="21" max="21" width="4.26953125" style="94" customWidth="1"/>
    <col min="22" max="22" width="1.7265625" style="94" customWidth="1"/>
    <col min="23" max="23" width="1.26953125" style="94" customWidth="1"/>
    <col min="24" max="24" width="2.26953125" style="94" customWidth="1"/>
    <col min="25" max="25" width="8.90625" style="94" customWidth="1"/>
    <col min="26" max="26" width="8.7265625" style="94" customWidth="1"/>
    <col min="27" max="27" width="5.453125" style="94" customWidth="1"/>
    <col min="28" max="28" width="7.26953125" style="94" customWidth="1"/>
    <col min="29" max="29" width="3.08984375" style="94" customWidth="1"/>
    <col min="30" max="30" width="9.90625" style="94" customWidth="1"/>
    <col min="31" max="31" width="4.6328125" style="94" customWidth="1"/>
    <col min="32" max="33" width="6.453125" style="94" customWidth="1"/>
    <col min="34" max="34" width="3.36328125" style="94" customWidth="1"/>
    <col min="35" max="256" width="2.6328125" style="94"/>
    <col min="257" max="257" width="1.6328125" style="94" customWidth="1"/>
    <col min="258" max="258" width="2" style="94" customWidth="1"/>
    <col min="259" max="259" width="4.90625" style="94" customWidth="1"/>
    <col min="260" max="261" width="2" style="94" customWidth="1"/>
    <col min="262" max="262" width="1.6328125" style="94" customWidth="1"/>
    <col min="263" max="263" width="5" style="94" customWidth="1"/>
    <col min="264" max="264" width="8.90625" style="94" customWidth="1"/>
    <col min="265" max="265" width="4.453125" style="94" customWidth="1"/>
    <col min="266" max="266" width="5.6328125" style="94" customWidth="1"/>
    <col min="267" max="267" width="2" style="94" customWidth="1"/>
    <col min="268" max="268" width="4" style="94" customWidth="1"/>
    <col min="269" max="269" width="3.36328125" style="94" customWidth="1"/>
    <col min="270" max="270" width="9" style="94" customWidth="1"/>
    <col min="271" max="271" width="4.453125" style="94" customWidth="1"/>
    <col min="272" max="272" width="10.08984375" style="94" customWidth="1"/>
    <col min="273" max="273" width="2.7265625" style="94" customWidth="1"/>
    <col min="274" max="274" width="3.453125" style="94" customWidth="1"/>
    <col min="275" max="275" width="11.36328125" style="94" customWidth="1"/>
    <col min="276" max="276" width="3" style="94" customWidth="1"/>
    <col min="277" max="277" width="4.26953125" style="94" customWidth="1"/>
    <col min="278" max="278" width="1.7265625" style="94" customWidth="1"/>
    <col min="279" max="279" width="1.26953125" style="94" customWidth="1"/>
    <col min="280" max="280" width="2.26953125" style="94" customWidth="1"/>
    <col min="281" max="281" width="8" style="94" customWidth="1"/>
    <col min="282" max="283" width="5.453125" style="94" customWidth="1"/>
    <col min="284" max="284" width="7.26953125" style="94" customWidth="1"/>
    <col min="285" max="285" width="3.08984375" style="94" customWidth="1"/>
    <col min="286" max="286" width="9.08984375" style="94" customWidth="1"/>
    <col min="287" max="287" width="3.7265625" style="94" customWidth="1"/>
    <col min="288" max="288" width="6.453125" style="94" customWidth="1"/>
    <col min="289" max="289" width="5.6328125" style="94" customWidth="1"/>
    <col min="290" max="290" width="3.36328125" style="94" customWidth="1"/>
    <col min="291" max="512" width="2.6328125" style="94"/>
    <col min="513" max="513" width="1.6328125" style="94" customWidth="1"/>
    <col min="514" max="514" width="2" style="94" customWidth="1"/>
    <col min="515" max="515" width="4.90625" style="94" customWidth="1"/>
    <col min="516" max="517" width="2" style="94" customWidth="1"/>
    <col min="518" max="518" width="1.6328125" style="94" customWidth="1"/>
    <col min="519" max="519" width="5" style="94" customWidth="1"/>
    <col min="520" max="520" width="8.90625" style="94" customWidth="1"/>
    <col min="521" max="521" width="4.453125" style="94" customWidth="1"/>
    <col min="522" max="522" width="5.6328125" style="94" customWidth="1"/>
    <col min="523" max="523" width="2" style="94" customWidth="1"/>
    <col min="524" max="524" width="4" style="94" customWidth="1"/>
    <col min="525" max="525" width="3.36328125" style="94" customWidth="1"/>
    <col min="526" max="526" width="9" style="94" customWidth="1"/>
    <col min="527" max="527" width="4.453125" style="94" customWidth="1"/>
    <col min="528" max="528" width="10.08984375" style="94" customWidth="1"/>
    <col min="529" max="529" width="2.7265625" style="94" customWidth="1"/>
    <col min="530" max="530" width="3.453125" style="94" customWidth="1"/>
    <col min="531" max="531" width="11.36328125" style="94" customWidth="1"/>
    <col min="532" max="532" width="3" style="94" customWidth="1"/>
    <col min="533" max="533" width="4.26953125" style="94" customWidth="1"/>
    <col min="534" max="534" width="1.7265625" style="94" customWidth="1"/>
    <col min="535" max="535" width="1.26953125" style="94" customWidth="1"/>
    <col min="536" max="536" width="2.26953125" style="94" customWidth="1"/>
    <col min="537" max="537" width="8" style="94" customWidth="1"/>
    <col min="538" max="539" width="5.453125" style="94" customWidth="1"/>
    <col min="540" max="540" width="7.26953125" style="94" customWidth="1"/>
    <col min="541" max="541" width="3.08984375" style="94" customWidth="1"/>
    <col min="542" max="542" width="9.08984375" style="94" customWidth="1"/>
    <col min="543" max="543" width="3.7265625" style="94" customWidth="1"/>
    <col min="544" max="544" width="6.453125" style="94" customWidth="1"/>
    <col min="545" max="545" width="5.6328125" style="94" customWidth="1"/>
    <col min="546" max="546" width="3.36328125" style="94" customWidth="1"/>
    <col min="547" max="768" width="2.6328125" style="94"/>
    <col min="769" max="769" width="1.6328125" style="94" customWidth="1"/>
    <col min="770" max="770" width="2" style="94" customWidth="1"/>
    <col min="771" max="771" width="4.90625" style="94" customWidth="1"/>
    <col min="772" max="773" width="2" style="94" customWidth="1"/>
    <col min="774" max="774" width="1.6328125" style="94" customWidth="1"/>
    <col min="775" max="775" width="5" style="94" customWidth="1"/>
    <col min="776" max="776" width="8.90625" style="94" customWidth="1"/>
    <col min="777" max="777" width="4.453125" style="94" customWidth="1"/>
    <col min="778" max="778" width="5.6328125" style="94" customWidth="1"/>
    <col min="779" max="779" width="2" style="94" customWidth="1"/>
    <col min="780" max="780" width="4" style="94" customWidth="1"/>
    <col min="781" max="781" width="3.36328125" style="94" customWidth="1"/>
    <col min="782" max="782" width="9" style="94" customWidth="1"/>
    <col min="783" max="783" width="4.453125" style="94" customWidth="1"/>
    <col min="784" max="784" width="10.08984375" style="94" customWidth="1"/>
    <col min="785" max="785" width="2.7265625" style="94" customWidth="1"/>
    <col min="786" max="786" width="3.453125" style="94" customWidth="1"/>
    <col min="787" max="787" width="11.36328125" style="94" customWidth="1"/>
    <col min="788" max="788" width="3" style="94" customWidth="1"/>
    <col min="789" max="789" width="4.26953125" style="94" customWidth="1"/>
    <col min="790" max="790" width="1.7265625" style="94" customWidth="1"/>
    <col min="791" max="791" width="1.26953125" style="94" customWidth="1"/>
    <col min="792" max="792" width="2.26953125" style="94" customWidth="1"/>
    <col min="793" max="793" width="8" style="94" customWidth="1"/>
    <col min="794" max="795" width="5.453125" style="94" customWidth="1"/>
    <col min="796" max="796" width="7.26953125" style="94" customWidth="1"/>
    <col min="797" max="797" width="3.08984375" style="94" customWidth="1"/>
    <col min="798" max="798" width="9.08984375" style="94" customWidth="1"/>
    <col min="799" max="799" width="3.7265625" style="94" customWidth="1"/>
    <col min="800" max="800" width="6.453125" style="94" customWidth="1"/>
    <col min="801" max="801" width="5.6328125" style="94" customWidth="1"/>
    <col min="802" max="802" width="3.36328125" style="94" customWidth="1"/>
    <col min="803" max="1024" width="2.6328125" style="94"/>
    <col min="1025" max="1025" width="1.6328125" style="94" customWidth="1"/>
    <col min="1026" max="1026" width="2" style="94" customWidth="1"/>
    <col min="1027" max="1027" width="4.90625" style="94" customWidth="1"/>
    <col min="1028" max="1029" width="2" style="94" customWidth="1"/>
    <col min="1030" max="1030" width="1.6328125" style="94" customWidth="1"/>
    <col min="1031" max="1031" width="5" style="94" customWidth="1"/>
    <col min="1032" max="1032" width="8.90625" style="94" customWidth="1"/>
    <col min="1033" max="1033" width="4.453125" style="94" customWidth="1"/>
    <col min="1034" max="1034" width="5.6328125" style="94" customWidth="1"/>
    <col min="1035" max="1035" width="2" style="94" customWidth="1"/>
    <col min="1036" max="1036" width="4" style="94" customWidth="1"/>
    <col min="1037" max="1037" width="3.36328125" style="94" customWidth="1"/>
    <col min="1038" max="1038" width="9" style="94" customWidth="1"/>
    <col min="1039" max="1039" width="4.453125" style="94" customWidth="1"/>
    <col min="1040" max="1040" width="10.08984375" style="94" customWidth="1"/>
    <col min="1041" max="1041" width="2.7265625" style="94" customWidth="1"/>
    <col min="1042" max="1042" width="3.453125" style="94" customWidth="1"/>
    <col min="1043" max="1043" width="11.36328125" style="94" customWidth="1"/>
    <col min="1044" max="1044" width="3" style="94" customWidth="1"/>
    <col min="1045" max="1045" width="4.26953125" style="94" customWidth="1"/>
    <col min="1046" max="1046" width="1.7265625" style="94" customWidth="1"/>
    <col min="1047" max="1047" width="1.26953125" style="94" customWidth="1"/>
    <col min="1048" max="1048" width="2.26953125" style="94" customWidth="1"/>
    <col min="1049" max="1049" width="8" style="94" customWidth="1"/>
    <col min="1050" max="1051" width="5.453125" style="94" customWidth="1"/>
    <col min="1052" max="1052" width="7.26953125" style="94" customWidth="1"/>
    <col min="1053" max="1053" width="3.08984375" style="94" customWidth="1"/>
    <col min="1054" max="1054" width="9.08984375" style="94" customWidth="1"/>
    <col min="1055" max="1055" width="3.7265625" style="94" customWidth="1"/>
    <col min="1056" max="1056" width="6.453125" style="94" customWidth="1"/>
    <col min="1057" max="1057" width="5.6328125" style="94" customWidth="1"/>
    <col min="1058" max="1058" width="3.36328125" style="94" customWidth="1"/>
    <col min="1059" max="1280" width="2.6328125" style="94"/>
    <col min="1281" max="1281" width="1.6328125" style="94" customWidth="1"/>
    <col min="1282" max="1282" width="2" style="94" customWidth="1"/>
    <col min="1283" max="1283" width="4.90625" style="94" customWidth="1"/>
    <col min="1284" max="1285" width="2" style="94" customWidth="1"/>
    <col min="1286" max="1286" width="1.6328125" style="94" customWidth="1"/>
    <col min="1287" max="1287" width="5" style="94" customWidth="1"/>
    <col min="1288" max="1288" width="8.90625" style="94" customWidth="1"/>
    <col min="1289" max="1289" width="4.453125" style="94" customWidth="1"/>
    <col min="1290" max="1290" width="5.6328125" style="94" customWidth="1"/>
    <col min="1291" max="1291" width="2" style="94" customWidth="1"/>
    <col min="1292" max="1292" width="4" style="94" customWidth="1"/>
    <col min="1293" max="1293" width="3.36328125" style="94" customWidth="1"/>
    <col min="1294" max="1294" width="9" style="94" customWidth="1"/>
    <col min="1295" max="1295" width="4.453125" style="94" customWidth="1"/>
    <col min="1296" max="1296" width="10.08984375" style="94" customWidth="1"/>
    <col min="1297" max="1297" width="2.7265625" style="94" customWidth="1"/>
    <col min="1298" max="1298" width="3.453125" style="94" customWidth="1"/>
    <col min="1299" max="1299" width="11.36328125" style="94" customWidth="1"/>
    <col min="1300" max="1300" width="3" style="94" customWidth="1"/>
    <col min="1301" max="1301" width="4.26953125" style="94" customWidth="1"/>
    <col min="1302" max="1302" width="1.7265625" style="94" customWidth="1"/>
    <col min="1303" max="1303" width="1.26953125" style="94" customWidth="1"/>
    <col min="1304" max="1304" width="2.26953125" style="94" customWidth="1"/>
    <col min="1305" max="1305" width="8" style="94" customWidth="1"/>
    <col min="1306" max="1307" width="5.453125" style="94" customWidth="1"/>
    <col min="1308" max="1308" width="7.26953125" style="94" customWidth="1"/>
    <col min="1309" max="1309" width="3.08984375" style="94" customWidth="1"/>
    <col min="1310" max="1310" width="9.08984375" style="94" customWidth="1"/>
    <col min="1311" max="1311" width="3.7265625" style="94" customWidth="1"/>
    <col min="1312" max="1312" width="6.453125" style="94" customWidth="1"/>
    <col min="1313" max="1313" width="5.6328125" style="94" customWidth="1"/>
    <col min="1314" max="1314" width="3.36328125" style="94" customWidth="1"/>
    <col min="1315" max="1536" width="2.6328125" style="94"/>
    <col min="1537" max="1537" width="1.6328125" style="94" customWidth="1"/>
    <col min="1538" max="1538" width="2" style="94" customWidth="1"/>
    <col min="1539" max="1539" width="4.90625" style="94" customWidth="1"/>
    <col min="1540" max="1541" width="2" style="94" customWidth="1"/>
    <col min="1542" max="1542" width="1.6328125" style="94" customWidth="1"/>
    <col min="1543" max="1543" width="5" style="94" customWidth="1"/>
    <col min="1544" max="1544" width="8.90625" style="94" customWidth="1"/>
    <col min="1545" max="1545" width="4.453125" style="94" customWidth="1"/>
    <col min="1546" max="1546" width="5.6328125" style="94" customWidth="1"/>
    <col min="1547" max="1547" width="2" style="94" customWidth="1"/>
    <col min="1548" max="1548" width="4" style="94" customWidth="1"/>
    <col min="1549" max="1549" width="3.36328125" style="94" customWidth="1"/>
    <col min="1550" max="1550" width="9" style="94" customWidth="1"/>
    <col min="1551" max="1551" width="4.453125" style="94" customWidth="1"/>
    <col min="1552" max="1552" width="10.08984375" style="94" customWidth="1"/>
    <col min="1553" max="1553" width="2.7265625" style="94" customWidth="1"/>
    <col min="1554" max="1554" width="3.453125" style="94" customWidth="1"/>
    <col min="1555" max="1555" width="11.36328125" style="94" customWidth="1"/>
    <col min="1556" max="1556" width="3" style="94" customWidth="1"/>
    <col min="1557" max="1557" width="4.26953125" style="94" customWidth="1"/>
    <col min="1558" max="1558" width="1.7265625" style="94" customWidth="1"/>
    <col min="1559" max="1559" width="1.26953125" style="94" customWidth="1"/>
    <col min="1560" max="1560" width="2.26953125" style="94" customWidth="1"/>
    <col min="1561" max="1561" width="8" style="94" customWidth="1"/>
    <col min="1562" max="1563" width="5.453125" style="94" customWidth="1"/>
    <col min="1564" max="1564" width="7.26953125" style="94" customWidth="1"/>
    <col min="1565" max="1565" width="3.08984375" style="94" customWidth="1"/>
    <col min="1566" max="1566" width="9.08984375" style="94" customWidth="1"/>
    <col min="1567" max="1567" width="3.7265625" style="94" customWidth="1"/>
    <col min="1568" max="1568" width="6.453125" style="94" customWidth="1"/>
    <col min="1569" max="1569" width="5.6328125" style="94" customWidth="1"/>
    <col min="1570" max="1570" width="3.36328125" style="94" customWidth="1"/>
    <col min="1571" max="1792" width="2.6328125" style="94"/>
    <col min="1793" max="1793" width="1.6328125" style="94" customWidth="1"/>
    <col min="1794" max="1794" width="2" style="94" customWidth="1"/>
    <col min="1795" max="1795" width="4.90625" style="94" customWidth="1"/>
    <col min="1796" max="1797" width="2" style="94" customWidth="1"/>
    <col min="1798" max="1798" width="1.6328125" style="94" customWidth="1"/>
    <col min="1799" max="1799" width="5" style="94" customWidth="1"/>
    <col min="1800" max="1800" width="8.90625" style="94" customWidth="1"/>
    <col min="1801" max="1801" width="4.453125" style="94" customWidth="1"/>
    <col min="1802" max="1802" width="5.6328125" style="94" customWidth="1"/>
    <col min="1803" max="1803" width="2" style="94" customWidth="1"/>
    <col min="1804" max="1804" width="4" style="94" customWidth="1"/>
    <col min="1805" max="1805" width="3.36328125" style="94" customWidth="1"/>
    <col min="1806" max="1806" width="9" style="94" customWidth="1"/>
    <col min="1807" max="1807" width="4.453125" style="94" customWidth="1"/>
    <col min="1808" max="1808" width="10.08984375" style="94" customWidth="1"/>
    <col min="1809" max="1809" width="2.7265625" style="94" customWidth="1"/>
    <col min="1810" max="1810" width="3.453125" style="94" customWidth="1"/>
    <col min="1811" max="1811" width="11.36328125" style="94" customWidth="1"/>
    <col min="1812" max="1812" width="3" style="94" customWidth="1"/>
    <col min="1813" max="1813" width="4.26953125" style="94" customWidth="1"/>
    <col min="1814" max="1814" width="1.7265625" style="94" customWidth="1"/>
    <col min="1815" max="1815" width="1.26953125" style="94" customWidth="1"/>
    <col min="1816" max="1816" width="2.26953125" style="94" customWidth="1"/>
    <col min="1817" max="1817" width="8" style="94" customWidth="1"/>
    <col min="1818" max="1819" width="5.453125" style="94" customWidth="1"/>
    <col min="1820" max="1820" width="7.26953125" style="94" customWidth="1"/>
    <col min="1821" max="1821" width="3.08984375" style="94" customWidth="1"/>
    <col min="1822" max="1822" width="9.08984375" style="94" customWidth="1"/>
    <col min="1823" max="1823" width="3.7265625" style="94" customWidth="1"/>
    <col min="1824" max="1824" width="6.453125" style="94" customWidth="1"/>
    <col min="1825" max="1825" width="5.6328125" style="94" customWidth="1"/>
    <col min="1826" max="1826" width="3.36328125" style="94" customWidth="1"/>
    <col min="1827" max="2048" width="2.6328125" style="94"/>
    <col min="2049" max="2049" width="1.6328125" style="94" customWidth="1"/>
    <col min="2050" max="2050" width="2" style="94" customWidth="1"/>
    <col min="2051" max="2051" width="4.90625" style="94" customWidth="1"/>
    <col min="2052" max="2053" width="2" style="94" customWidth="1"/>
    <col min="2054" max="2054" width="1.6328125" style="94" customWidth="1"/>
    <col min="2055" max="2055" width="5" style="94" customWidth="1"/>
    <col min="2056" max="2056" width="8.90625" style="94" customWidth="1"/>
    <col min="2057" max="2057" width="4.453125" style="94" customWidth="1"/>
    <col min="2058" max="2058" width="5.6328125" style="94" customWidth="1"/>
    <col min="2059" max="2059" width="2" style="94" customWidth="1"/>
    <col min="2060" max="2060" width="4" style="94" customWidth="1"/>
    <col min="2061" max="2061" width="3.36328125" style="94" customWidth="1"/>
    <col min="2062" max="2062" width="9" style="94" customWidth="1"/>
    <col min="2063" max="2063" width="4.453125" style="94" customWidth="1"/>
    <col min="2064" max="2064" width="10.08984375" style="94" customWidth="1"/>
    <col min="2065" max="2065" width="2.7265625" style="94" customWidth="1"/>
    <col min="2066" max="2066" width="3.453125" style="94" customWidth="1"/>
    <col min="2067" max="2067" width="11.36328125" style="94" customWidth="1"/>
    <col min="2068" max="2068" width="3" style="94" customWidth="1"/>
    <col min="2069" max="2069" width="4.26953125" style="94" customWidth="1"/>
    <col min="2070" max="2070" width="1.7265625" style="94" customWidth="1"/>
    <col min="2071" max="2071" width="1.26953125" style="94" customWidth="1"/>
    <col min="2072" max="2072" width="2.26953125" style="94" customWidth="1"/>
    <col min="2073" max="2073" width="8" style="94" customWidth="1"/>
    <col min="2074" max="2075" width="5.453125" style="94" customWidth="1"/>
    <col min="2076" max="2076" width="7.26953125" style="94" customWidth="1"/>
    <col min="2077" max="2077" width="3.08984375" style="94" customWidth="1"/>
    <col min="2078" max="2078" width="9.08984375" style="94" customWidth="1"/>
    <col min="2079" max="2079" width="3.7265625" style="94" customWidth="1"/>
    <col min="2080" max="2080" width="6.453125" style="94" customWidth="1"/>
    <col min="2081" max="2081" width="5.6328125" style="94" customWidth="1"/>
    <col min="2082" max="2082" width="3.36328125" style="94" customWidth="1"/>
    <col min="2083" max="2304" width="2.6328125" style="94"/>
    <col min="2305" max="2305" width="1.6328125" style="94" customWidth="1"/>
    <col min="2306" max="2306" width="2" style="94" customWidth="1"/>
    <col min="2307" max="2307" width="4.90625" style="94" customWidth="1"/>
    <col min="2308" max="2309" width="2" style="94" customWidth="1"/>
    <col min="2310" max="2310" width="1.6328125" style="94" customWidth="1"/>
    <col min="2311" max="2311" width="5" style="94" customWidth="1"/>
    <col min="2312" max="2312" width="8.90625" style="94" customWidth="1"/>
    <col min="2313" max="2313" width="4.453125" style="94" customWidth="1"/>
    <col min="2314" max="2314" width="5.6328125" style="94" customWidth="1"/>
    <col min="2315" max="2315" width="2" style="94" customWidth="1"/>
    <col min="2316" max="2316" width="4" style="94" customWidth="1"/>
    <col min="2317" max="2317" width="3.36328125" style="94" customWidth="1"/>
    <col min="2318" max="2318" width="9" style="94" customWidth="1"/>
    <col min="2319" max="2319" width="4.453125" style="94" customWidth="1"/>
    <col min="2320" max="2320" width="10.08984375" style="94" customWidth="1"/>
    <col min="2321" max="2321" width="2.7265625" style="94" customWidth="1"/>
    <col min="2322" max="2322" width="3.453125" style="94" customWidth="1"/>
    <col min="2323" max="2323" width="11.36328125" style="94" customWidth="1"/>
    <col min="2324" max="2324" width="3" style="94" customWidth="1"/>
    <col min="2325" max="2325" width="4.26953125" style="94" customWidth="1"/>
    <col min="2326" max="2326" width="1.7265625" style="94" customWidth="1"/>
    <col min="2327" max="2327" width="1.26953125" style="94" customWidth="1"/>
    <col min="2328" max="2328" width="2.26953125" style="94" customWidth="1"/>
    <col min="2329" max="2329" width="8" style="94" customWidth="1"/>
    <col min="2330" max="2331" width="5.453125" style="94" customWidth="1"/>
    <col min="2332" max="2332" width="7.26953125" style="94" customWidth="1"/>
    <col min="2333" max="2333" width="3.08984375" style="94" customWidth="1"/>
    <col min="2334" max="2334" width="9.08984375" style="94" customWidth="1"/>
    <col min="2335" max="2335" width="3.7265625" style="94" customWidth="1"/>
    <col min="2336" max="2336" width="6.453125" style="94" customWidth="1"/>
    <col min="2337" max="2337" width="5.6328125" style="94" customWidth="1"/>
    <col min="2338" max="2338" width="3.36328125" style="94" customWidth="1"/>
    <col min="2339" max="2560" width="2.6328125" style="94"/>
    <col min="2561" max="2561" width="1.6328125" style="94" customWidth="1"/>
    <col min="2562" max="2562" width="2" style="94" customWidth="1"/>
    <col min="2563" max="2563" width="4.90625" style="94" customWidth="1"/>
    <col min="2564" max="2565" width="2" style="94" customWidth="1"/>
    <col min="2566" max="2566" width="1.6328125" style="94" customWidth="1"/>
    <col min="2567" max="2567" width="5" style="94" customWidth="1"/>
    <col min="2568" max="2568" width="8.90625" style="94" customWidth="1"/>
    <col min="2569" max="2569" width="4.453125" style="94" customWidth="1"/>
    <col min="2570" max="2570" width="5.6328125" style="94" customWidth="1"/>
    <col min="2571" max="2571" width="2" style="94" customWidth="1"/>
    <col min="2572" max="2572" width="4" style="94" customWidth="1"/>
    <col min="2573" max="2573" width="3.36328125" style="94" customWidth="1"/>
    <col min="2574" max="2574" width="9" style="94" customWidth="1"/>
    <col min="2575" max="2575" width="4.453125" style="94" customWidth="1"/>
    <col min="2576" max="2576" width="10.08984375" style="94" customWidth="1"/>
    <col min="2577" max="2577" width="2.7265625" style="94" customWidth="1"/>
    <col min="2578" max="2578" width="3.453125" style="94" customWidth="1"/>
    <col min="2579" max="2579" width="11.36328125" style="94" customWidth="1"/>
    <col min="2580" max="2580" width="3" style="94" customWidth="1"/>
    <col min="2581" max="2581" width="4.26953125" style="94" customWidth="1"/>
    <col min="2582" max="2582" width="1.7265625" style="94" customWidth="1"/>
    <col min="2583" max="2583" width="1.26953125" style="94" customWidth="1"/>
    <col min="2584" max="2584" width="2.26953125" style="94" customWidth="1"/>
    <col min="2585" max="2585" width="8" style="94" customWidth="1"/>
    <col min="2586" max="2587" width="5.453125" style="94" customWidth="1"/>
    <col min="2588" max="2588" width="7.26953125" style="94" customWidth="1"/>
    <col min="2589" max="2589" width="3.08984375" style="94" customWidth="1"/>
    <col min="2590" max="2590" width="9.08984375" style="94" customWidth="1"/>
    <col min="2591" max="2591" width="3.7265625" style="94" customWidth="1"/>
    <col min="2592" max="2592" width="6.453125" style="94" customWidth="1"/>
    <col min="2593" max="2593" width="5.6328125" style="94" customWidth="1"/>
    <col min="2594" max="2594" width="3.36328125" style="94" customWidth="1"/>
    <col min="2595" max="2816" width="2.6328125" style="94"/>
    <col min="2817" max="2817" width="1.6328125" style="94" customWidth="1"/>
    <col min="2818" max="2818" width="2" style="94" customWidth="1"/>
    <col min="2819" max="2819" width="4.90625" style="94" customWidth="1"/>
    <col min="2820" max="2821" width="2" style="94" customWidth="1"/>
    <col min="2822" max="2822" width="1.6328125" style="94" customWidth="1"/>
    <col min="2823" max="2823" width="5" style="94" customWidth="1"/>
    <col min="2824" max="2824" width="8.90625" style="94" customWidth="1"/>
    <col min="2825" max="2825" width="4.453125" style="94" customWidth="1"/>
    <col min="2826" max="2826" width="5.6328125" style="94" customWidth="1"/>
    <col min="2827" max="2827" width="2" style="94" customWidth="1"/>
    <col min="2828" max="2828" width="4" style="94" customWidth="1"/>
    <col min="2829" max="2829" width="3.36328125" style="94" customWidth="1"/>
    <col min="2830" max="2830" width="9" style="94" customWidth="1"/>
    <col min="2831" max="2831" width="4.453125" style="94" customWidth="1"/>
    <col min="2832" max="2832" width="10.08984375" style="94" customWidth="1"/>
    <col min="2833" max="2833" width="2.7265625" style="94" customWidth="1"/>
    <col min="2834" max="2834" width="3.453125" style="94" customWidth="1"/>
    <col min="2835" max="2835" width="11.36328125" style="94" customWidth="1"/>
    <col min="2836" max="2836" width="3" style="94" customWidth="1"/>
    <col min="2837" max="2837" width="4.26953125" style="94" customWidth="1"/>
    <col min="2838" max="2838" width="1.7265625" style="94" customWidth="1"/>
    <col min="2839" max="2839" width="1.26953125" style="94" customWidth="1"/>
    <col min="2840" max="2840" width="2.26953125" style="94" customWidth="1"/>
    <col min="2841" max="2841" width="8" style="94" customWidth="1"/>
    <col min="2842" max="2843" width="5.453125" style="94" customWidth="1"/>
    <col min="2844" max="2844" width="7.26953125" style="94" customWidth="1"/>
    <col min="2845" max="2845" width="3.08984375" style="94" customWidth="1"/>
    <col min="2846" max="2846" width="9.08984375" style="94" customWidth="1"/>
    <col min="2847" max="2847" width="3.7265625" style="94" customWidth="1"/>
    <col min="2848" max="2848" width="6.453125" style="94" customWidth="1"/>
    <col min="2849" max="2849" width="5.6328125" style="94" customWidth="1"/>
    <col min="2850" max="2850" width="3.36328125" style="94" customWidth="1"/>
    <col min="2851" max="3072" width="2.6328125" style="94"/>
    <col min="3073" max="3073" width="1.6328125" style="94" customWidth="1"/>
    <col min="3074" max="3074" width="2" style="94" customWidth="1"/>
    <col min="3075" max="3075" width="4.90625" style="94" customWidth="1"/>
    <col min="3076" max="3077" width="2" style="94" customWidth="1"/>
    <col min="3078" max="3078" width="1.6328125" style="94" customWidth="1"/>
    <col min="3079" max="3079" width="5" style="94" customWidth="1"/>
    <col min="3080" max="3080" width="8.90625" style="94" customWidth="1"/>
    <col min="3081" max="3081" width="4.453125" style="94" customWidth="1"/>
    <col min="3082" max="3082" width="5.6328125" style="94" customWidth="1"/>
    <col min="3083" max="3083" width="2" style="94" customWidth="1"/>
    <col min="3084" max="3084" width="4" style="94" customWidth="1"/>
    <col min="3085" max="3085" width="3.36328125" style="94" customWidth="1"/>
    <col min="3086" max="3086" width="9" style="94" customWidth="1"/>
    <col min="3087" max="3087" width="4.453125" style="94" customWidth="1"/>
    <col min="3088" max="3088" width="10.08984375" style="94" customWidth="1"/>
    <col min="3089" max="3089" width="2.7265625" style="94" customWidth="1"/>
    <col min="3090" max="3090" width="3.453125" style="94" customWidth="1"/>
    <col min="3091" max="3091" width="11.36328125" style="94" customWidth="1"/>
    <col min="3092" max="3092" width="3" style="94" customWidth="1"/>
    <col min="3093" max="3093" width="4.26953125" style="94" customWidth="1"/>
    <col min="3094" max="3094" width="1.7265625" style="94" customWidth="1"/>
    <col min="3095" max="3095" width="1.26953125" style="94" customWidth="1"/>
    <col min="3096" max="3096" width="2.26953125" style="94" customWidth="1"/>
    <col min="3097" max="3097" width="8" style="94" customWidth="1"/>
    <col min="3098" max="3099" width="5.453125" style="94" customWidth="1"/>
    <col min="3100" max="3100" width="7.26953125" style="94" customWidth="1"/>
    <col min="3101" max="3101" width="3.08984375" style="94" customWidth="1"/>
    <col min="3102" max="3102" width="9.08984375" style="94" customWidth="1"/>
    <col min="3103" max="3103" width="3.7265625" style="94" customWidth="1"/>
    <col min="3104" max="3104" width="6.453125" style="94" customWidth="1"/>
    <col min="3105" max="3105" width="5.6328125" style="94" customWidth="1"/>
    <col min="3106" max="3106" width="3.36328125" style="94" customWidth="1"/>
    <col min="3107" max="3328" width="2.6328125" style="94"/>
    <col min="3329" max="3329" width="1.6328125" style="94" customWidth="1"/>
    <col min="3330" max="3330" width="2" style="94" customWidth="1"/>
    <col min="3331" max="3331" width="4.90625" style="94" customWidth="1"/>
    <col min="3332" max="3333" width="2" style="94" customWidth="1"/>
    <col min="3334" max="3334" width="1.6328125" style="94" customWidth="1"/>
    <col min="3335" max="3335" width="5" style="94" customWidth="1"/>
    <col min="3336" max="3336" width="8.90625" style="94" customWidth="1"/>
    <col min="3337" max="3337" width="4.453125" style="94" customWidth="1"/>
    <col min="3338" max="3338" width="5.6328125" style="94" customWidth="1"/>
    <col min="3339" max="3339" width="2" style="94" customWidth="1"/>
    <col min="3340" max="3340" width="4" style="94" customWidth="1"/>
    <col min="3341" max="3341" width="3.36328125" style="94" customWidth="1"/>
    <col min="3342" max="3342" width="9" style="94" customWidth="1"/>
    <col min="3343" max="3343" width="4.453125" style="94" customWidth="1"/>
    <col min="3344" max="3344" width="10.08984375" style="94" customWidth="1"/>
    <col min="3345" max="3345" width="2.7265625" style="94" customWidth="1"/>
    <col min="3346" max="3346" width="3.453125" style="94" customWidth="1"/>
    <col min="3347" max="3347" width="11.36328125" style="94" customWidth="1"/>
    <col min="3348" max="3348" width="3" style="94" customWidth="1"/>
    <col min="3349" max="3349" width="4.26953125" style="94" customWidth="1"/>
    <col min="3350" max="3350" width="1.7265625" style="94" customWidth="1"/>
    <col min="3351" max="3351" width="1.26953125" style="94" customWidth="1"/>
    <col min="3352" max="3352" width="2.26953125" style="94" customWidth="1"/>
    <col min="3353" max="3353" width="8" style="94" customWidth="1"/>
    <col min="3354" max="3355" width="5.453125" style="94" customWidth="1"/>
    <col min="3356" max="3356" width="7.26953125" style="94" customWidth="1"/>
    <col min="3357" max="3357" width="3.08984375" style="94" customWidth="1"/>
    <col min="3358" max="3358" width="9.08984375" style="94" customWidth="1"/>
    <col min="3359" max="3359" width="3.7265625" style="94" customWidth="1"/>
    <col min="3360" max="3360" width="6.453125" style="94" customWidth="1"/>
    <col min="3361" max="3361" width="5.6328125" style="94" customWidth="1"/>
    <col min="3362" max="3362" width="3.36328125" style="94" customWidth="1"/>
    <col min="3363" max="3584" width="2.6328125" style="94"/>
    <col min="3585" max="3585" width="1.6328125" style="94" customWidth="1"/>
    <col min="3586" max="3586" width="2" style="94" customWidth="1"/>
    <col min="3587" max="3587" width="4.90625" style="94" customWidth="1"/>
    <col min="3588" max="3589" width="2" style="94" customWidth="1"/>
    <col min="3590" max="3590" width="1.6328125" style="94" customWidth="1"/>
    <col min="3591" max="3591" width="5" style="94" customWidth="1"/>
    <col min="3592" max="3592" width="8.90625" style="94" customWidth="1"/>
    <col min="3593" max="3593" width="4.453125" style="94" customWidth="1"/>
    <col min="3594" max="3594" width="5.6328125" style="94" customWidth="1"/>
    <col min="3595" max="3595" width="2" style="94" customWidth="1"/>
    <col min="3596" max="3596" width="4" style="94" customWidth="1"/>
    <col min="3597" max="3597" width="3.36328125" style="94" customWidth="1"/>
    <col min="3598" max="3598" width="9" style="94" customWidth="1"/>
    <col min="3599" max="3599" width="4.453125" style="94" customWidth="1"/>
    <col min="3600" max="3600" width="10.08984375" style="94" customWidth="1"/>
    <col min="3601" max="3601" width="2.7265625" style="94" customWidth="1"/>
    <col min="3602" max="3602" width="3.453125" style="94" customWidth="1"/>
    <col min="3603" max="3603" width="11.36328125" style="94" customWidth="1"/>
    <col min="3604" max="3604" width="3" style="94" customWidth="1"/>
    <col min="3605" max="3605" width="4.26953125" style="94" customWidth="1"/>
    <col min="3606" max="3606" width="1.7265625" style="94" customWidth="1"/>
    <col min="3607" max="3607" width="1.26953125" style="94" customWidth="1"/>
    <col min="3608" max="3608" width="2.26953125" style="94" customWidth="1"/>
    <col min="3609" max="3609" width="8" style="94" customWidth="1"/>
    <col min="3610" max="3611" width="5.453125" style="94" customWidth="1"/>
    <col min="3612" max="3612" width="7.26953125" style="94" customWidth="1"/>
    <col min="3613" max="3613" width="3.08984375" style="94" customWidth="1"/>
    <col min="3614" max="3614" width="9.08984375" style="94" customWidth="1"/>
    <col min="3615" max="3615" width="3.7265625" style="94" customWidth="1"/>
    <col min="3616" max="3616" width="6.453125" style="94" customWidth="1"/>
    <col min="3617" max="3617" width="5.6328125" style="94" customWidth="1"/>
    <col min="3618" max="3618" width="3.36328125" style="94" customWidth="1"/>
    <col min="3619" max="3840" width="2.6328125" style="94"/>
    <col min="3841" max="3841" width="1.6328125" style="94" customWidth="1"/>
    <col min="3842" max="3842" width="2" style="94" customWidth="1"/>
    <col min="3843" max="3843" width="4.90625" style="94" customWidth="1"/>
    <col min="3844" max="3845" width="2" style="94" customWidth="1"/>
    <col min="3846" max="3846" width="1.6328125" style="94" customWidth="1"/>
    <col min="3847" max="3847" width="5" style="94" customWidth="1"/>
    <col min="3848" max="3848" width="8.90625" style="94" customWidth="1"/>
    <col min="3849" max="3849" width="4.453125" style="94" customWidth="1"/>
    <col min="3850" max="3850" width="5.6328125" style="94" customWidth="1"/>
    <col min="3851" max="3851" width="2" style="94" customWidth="1"/>
    <col min="3852" max="3852" width="4" style="94" customWidth="1"/>
    <col min="3853" max="3853" width="3.36328125" style="94" customWidth="1"/>
    <col min="3854" max="3854" width="9" style="94" customWidth="1"/>
    <col min="3855" max="3855" width="4.453125" style="94" customWidth="1"/>
    <col min="3856" max="3856" width="10.08984375" style="94" customWidth="1"/>
    <col min="3857" max="3857" width="2.7265625" style="94" customWidth="1"/>
    <col min="3858" max="3858" width="3.453125" style="94" customWidth="1"/>
    <col min="3859" max="3859" width="11.36328125" style="94" customWidth="1"/>
    <col min="3860" max="3860" width="3" style="94" customWidth="1"/>
    <col min="3861" max="3861" width="4.26953125" style="94" customWidth="1"/>
    <col min="3862" max="3862" width="1.7265625" style="94" customWidth="1"/>
    <col min="3863" max="3863" width="1.26953125" style="94" customWidth="1"/>
    <col min="3864" max="3864" width="2.26953125" style="94" customWidth="1"/>
    <col min="3865" max="3865" width="8" style="94" customWidth="1"/>
    <col min="3866" max="3867" width="5.453125" style="94" customWidth="1"/>
    <col min="3868" max="3868" width="7.26953125" style="94" customWidth="1"/>
    <col min="3869" max="3869" width="3.08984375" style="94" customWidth="1"/>
    <col min="3870" max="3870" width="9.08984375" style="94" customWidth="1"/>
    <col min="3871" max="3871" width="3.7265625" style="94" customWidth="1"/>
    <col min="3872" max="3872" width="6.453125" style="94" customWidth="1"/>
    <col min="3873" max="3873" width="5.6328125" style="94" customWidth="1"/>
    <col min="3874" max="3874" width="3.36328125" style="94" customWidth="1"/>
    <col min="3875" max="4096" width="2.6328125" style="94"/>
    <col min="4097" max="4097" width="1.6328125" style="94" customWidth="1"/>
    <col min="4098" max="4098" width="2" style="94" customWidth="1"/>
    <col min="4099" max="4099" width="4.90625" style="94" customWidth="1"/>
    <col min="4100" max="4101" width="2" style="94" customWidth="1"/>
    <col min="4102" max="4102" width="1.6328125" style="94" customWidth="1"/>
    <col min="4103" max="4103" width="5" style="94" customWidth="1"/>
    <col min="4104" max="4104" width="8.90625" style="94" customWidth="1"/>
    <col min="4105" max="4105" width="4.453125" style="94" customWidth="1"/>
    <col min="4106" max="4106" width="5.6328125" style="94" customWidth="1"/>
    <col min="4107" max="4107" width="2" style="94" customWidth="1"/>
    <col min="4108" max="4108" width="4" style="94" customWidth="1"/>
    <col min="4109" max="4109" width="3.36328125" style="94" customWidth="1"/>
    <col min="4110" max="4110" width="9" style="94" customWidth="1"/>
    <col min="4111" max="4111" width="4.453125" style="94" customWidth="1"/>
    <col min="4112" max="4112" width="10.08984375" style="94" customWidth="1"/>
    <col min="4113" max="4113" width="2.7265625" style="94" customWidth="1"/>
    <col min="4114" max="4114" width="3.453125" style="94" customWidth="1"/>
    <col min="4115" max="4115" width="11.36328125" style="94" customWidth="1"/>
    <col min="4116" max="4116" width="3" style="94" customWidth="1"/>
    <col min="4117" max="4117" width="4.26953125" style="94" customWidth="1"/>
    <col min="4118" max="4118" width="1.7265625" style="94" customWidth="1"/>
    <col min="4119" max="4119" width="1.26953125" style="94" customWidth="1"/>
    <col min="4120" max="4120" width="2.26953125" style="94" customWidth="1"/>
    <col min="4121" max="4121" width="8" style="94" customWidth="1"/>
    <col min="4122" max="4123" width="5.453125" style="94" customWidth="1"/>
    <col min="4124" max="4124" width="7.26953125" style="94" customWidth="1"/>
    <col min="4125" max="4125" width="3.08984375" style="94" customWidth="1"/>
    <col min="4126" max="4126" width="9.08984375" style="94" customWidth="1"/>
    <col min="4127" max="4127" width="3.7265625" style="94" customWidth="1"/>
    <col min="4128" max="4128" width="6.453125" style="94" customWidth="1"/>
    <col min="4129" max="4129" width="5.6328125" style="94" customWidth="1"/>
    <col min="4130" max="4130" width="3.36328125" style="94" customWidth="1"/>
    <col min="4131" max="4352" width="2.6328125" style="94"/>
    <col min="4353" max="4353" width="1.6328125" style="94" customWidth="1"/>
    <col min="4354" max="4354" width="2" style="94" customWidth="1"/>
    <col min="4355" max="4355" width="4.90625" style="94" customWidth="1"/>
    <col min="4356" max="4357" width="2" style="94" customWidth="1"/>
    <col min="4358" max="4358" width="1.6328125" style="94" customWidth="1"/>
    <col min="4359" max="4359" width="5" style="94" customWidth="1"/>
    <col min="4360" max="4360" width="8.90625" style="94" customWidth="1"/>
    <col min="4361" max="4361" width="4.453125" style="94" customWidth="1"/>
    <col min="4362" max="4362" width="5.6328125" style="94" customWidth="1"/>
    <col min="4363" max="4363" width="2" style="94" customWidth="1"/>
    <col min="4364" max="4364" width="4" style="94" customWidth="1"/>
    <col min="4365" max="4365" width="3.36328125" style="94" customWidth="1"/>
    <col min="4366" max="4366" width="9" style="94" customWidth="1"/>
    <col min="4367" max="4367" width="4.453125" style="94" customWidth="1"/>
    <col min="4368" max="4368" width="10.08984375" style="94" customWidth="1"/>
    <col min="4369" max="4369" width="2.7265625" style="94" customWidth="1"/>
    <col min="4370" max="4370" width="3.453125" style="94" customWidth="1"/>
    <col min="4371" max="4371" width="11.36328125" style="94" customWidth="1"/>
    <col min="4372" max="4372" width="3" style="94" customWidth="1"/>
    <col min="4373" max="4373" width="4.26953125" style="94" customWidth="1"/>
    <col min="4374" max="4374" width="1.7265625" style="94" customWidth="1"/>
    <col min="4375" max="4375" width="1.26953125" style="94" customWidth="1"/>
    <col min="4376" max="4376" width="2.26953125" style="94" customWidth="1"/>
    <col min="4377" max="4377" width="8" style="94" customWidth="1"/>
    <col min="4378" max="4379" width="5.453125" style="94" customWidth="1"/>
    <col min="4380" max="4380" width="7.26953125" style="94" customWidth="1"/>
    <col min="4381" max="4381" width="3.08984375" style="94" customWidth="1"/>
    <col min="4382" max="4382" width="9.08984375" style="94" customWidth="1"/>
    <col min="4383" max="4383" width="3.7265625" style="94" customWidth="1"/>
    <col min="4384" max="4384" width="6.453125" style="94" customWidth="1"/>
    <col min="4385" max="4385" width="5.6328125" style="94" customWidth="1"/>
    <col min="4386" max="4386" width="3.36328125" style="94" customWidth="1"/>
    <col min="4387" max="4608" width="2.6328125" style="94"/>
    <col min="4609" max="4609" width="1.6328125" style="94" customWidth="1"/>
    <col min="4610" max="4610" width="2" style="94" customWidth="1"/>
    <col min="4611" max="4611" width="4.90625" style="94" customWidth="1"/>
    <col min="4612" max="4613" width="2" style="94" customWidth="1"/>
    <col min="4614" max="4614" width="1.6328125" style="94" customWidth="1"/>
    <col min="4615" max="4615" width="5" style="94" customWidth="1"/>
    <col min="4616" max="4616" width="8.90625" style="94" customWidth="1"/>
    <col min="4617" max="4617" width="4.453125" style="94" customWidth="1"/>
    <col min="4618" max="4618" width="5.6328125" style="94" customWidth="1"/>
    <col min="4619" max="4619" width="2" style="94" customWidth="1"/>
    <col min="4620" max="4620" width="4" style="94" customWidth="1"/>
    <col min="4621" max="4621" width="3.36328125" style="94" customWidth="1"/>
    <col min="4622" max="4622" width="9" style="94" customWidth="1"/>
    <col min="4623" max="4623" width="4.453125" style="94" customWidth="1"/>
    <col min="4624" max="4624" width="10.08984375" style="94" customWidth="1"/>
    <col min="4625" max="4625" width="2.7265625" style="94" customWidth="1"/>
    <col min="4626" max="4626" width="3.453125" style="94" customWidth="1"/>
    <col min="4627" max="4627" width="11.36328125" style="94" customWidth="1"/>
    <col min="4628" max="4628" width="3" style="94" customWidth="1"/>
    <col min="4629" max="4629" width="4.26953125" style="94" customWidth="1"/>
    <col min="4630" max="4630" width="1.7265625" style="94" customWidth="1"/>
    <col min="4631" max="4631" width="1.26953125" style="94" customWidth="1"/>
    <col min="4632" max="4632" width="2.26953125" style="94" customWidth="1"/>
    <col min="4633" max="4633" width="8" style="94" customWidth="1"/>
    <col min="4634" max="4635" width="5.453125" style="94" customWidth="1"/>
    <col min="4636" max="4636" width="7.26953125" style="94" customWidth="1"/>
    <col min="4637" max="4637" width="3.08984375" style="94" customWidth="1"/>
    <col min="4638" max="4638" width="9.08984375" style="94" customWidth="1"/>
    <col min="4639" max="4639" width="3.7265625" style="94" customWidth="1"/>
    <col min="4640" max="4640" width="6.453125" style="94" customWidth="1"/>
    <col min="4641" max="4641" width="5.6328125" style="94" customWidth="1"/>
    <col min="4642" max="4642" width="3.36328125" style="94" customWidth="1"/>
    <col min="4643" max="4864" width="2.6328125" style="94"/>
    <col min="4865" max="4865" width="1.6328125" style="94" customWidth="1"/>
    <col min="4866" max="4866" width="2" style="94" customWidth="1"/>
    <col min="4867" max="4867" width="4.90625" style="94" customWidth="1"/>
    <col min="4868" max="4869" width="2" style="94" customWidth="1"/>
    <col min="4870" max="4870" width="1.6328125" style="94" customWidth="1"/>
    <col min="4871" max="4871" width="5" style="94" customWidth="1"/>
    <col min="4872" max="4872" width="8.90625" style="94" customWidth="1"/>
    <col min="4873" max="4873" width="4.453125" style="94" customWidth="1"/>
    <col min="4874" max="4874" width="5.6328125" style="94" customWidth="1"/>
    <col min="4875" max="4875" width="2" style="94" customWidth="1"/>
    <col min="4876" max="4876" width="4" style="94" customWidth="1"/>
    <col min="4877" max="4877" width="3.36328125" style="94" customWidth="1"/>
    <col min="4878" max="4878" width="9" style="94" customWidth="1"/>
    <col min="4879" max="4879" width="4.453125" style="94" customWidth="1"/>
    <col min="4880" max="4880" width="10.08984375" style="94" customWidth="1"/>
    <col min="4881" max="4881" width="2.7265625" style="94" customWidth="1"/>
    <col min="4882" max="4882" width="3.453125" style="94" customWidth="1"/>
    <col min="4883" max="4883" width="11.36328125" style="94" customWidth="1"/>
    <col min="4884" max="4884" width="3" style="94" customWidth="1"/>
    <col min="4885" max="4885" width="4.26953125" style="94" customWidth="1"/>
    <col min="4886" max="4886" width="1.7265625" style="94" customWidth="1"/>
    <col min="4887" max="4887" width="1.26953125" style="94" customWidth="1"/>
    <col min="4888" max="4888" width="2.26953125" style="94" customWidth="1"/>
    <col min="4889" max="4889" width="8" style="94" customWidth="1"/>
    <col min="4890" max="4891" width="5.453125" style="94" customWidth="1"/>
    <col min="4892" max="4892" width="7.26953125" style="94" customWidth="1"/>
    <col min="4893" max="4893" width="3.08984375" style="94" customWidth="1"/>
    <col min="4894" max="4894" width="9.08984375" style="94" customWidth="1"/>
    <col min="4895" max="4895" width="3.7265625" style="94" customWidth="1"/>
    <col min="4896" max="4896" width="6.453125" style="94" customWidth="1"/>
    <col min="4897" max="4897" width="5.6328125" style="94" customWidth="1"/>
    <col min="4898" max="4898" width="3.36328125" style="94" customWidth="1"/>
    <col min="4899" max="5120" width="2.6328125" style="94"/>
    <col min="5121" max="5121" width="1.6328125" style="94" customWidth="1"/>
    <col min="5122" max="5122" width="2" style="94" customWidth="1"/>
    <col min="5123" max="5123" width="4.90625" style="94" customWidth="1"/>
    <col min="5124" max="5125" width="2" style="94" customWidth="1"/>
    <col min="5126" max="5126" width="1.6328125" style="94" customWidth="1"/>
    <col min="5127" max="5127" width="5" style="94" customWidth="1"/>
    <col min="5128" max="5128" width="8.90625" style="94" customWidth="1"/>
    <col min="5129" max="5129" width="4.453125" style="94" customWidth="1"/>
    <col min="5130" max="5130" width="5.6328125" style="94" customWidth="1"/>
    <col min="5131" max="5131" width="2" style="94" customWidth="1"/>
    <col min="5132" max="5132" width="4" style="94" customWidth="1"/>
    <col min="5133" max="5133" width="3.36328125" style="94" customWidth="1"/>
    <col min="5134" max="5134" width="9" style="94" customWidth="1"/>
    <col min="5135" max="5135" width="4.453125" style="94" customWidth="1"/>
    <col min="5136" max="5136" width="10.08984375" style="94" customWidth="1"/>
    <col min="5137" max="5137" width="2.7265625" style="94" customWidth="1"/>
    <col min="5138" max="5138" width="3.453125" style="94" customWidth="1"/>
    <col min="5139" max="5139" width="11.36328125" style="94" customWidth="1"/>
    <col min="5140" max="5140" width="3" style="94" customWidth="1"/>
    <col min="5141" max="5141" width="4.26953125" style="94" customWidth="1"/>
    <col min="5142" max="5142" width="1.7265625" style="94" customWidth="1"/>
    <col min="5143" max="5143" width="1.26953125" style="94" customWidth="1"/>
    <col min="5144" max="5144" width="2.26953125" style="94" customWidth="1"/>
    <col min="5145" max="5145" width="8" style="94" customWidth="1"/>
    <col min="5146" max="5147" width="5.453125" style="94" customWidth="1"/>
    <col min="5148" max="5148" width="7.26953125" style="94" customWidth="1"/>
    <col min="5149" max="5149" width="3.08984375" style="94" customWidth="1"/>
    <col min="5150" max="5150" width="9.08984375" style="94" customWidth="1"/>
    <col min="5151" max="5151" width="3.7265625" style="94" customWidth="1"/>
    <col min="5152" max="5152" width="6.453125" style="94" customWidth="1"/>
    <col min="5153" max="5153" width="5.6328125" style="94" customWidth="1"/>
    <col min="5154" max="5154" width="3.36328125" style="94" customWidth="1"/>
    <col min="5155" max="5376" width="2.6328125" style="94"/>
    <col min="5377" max="5377" width="1.6328125" style="94" customWidth="1"/>
    <col min="5378" max="5378" width="2" style="94" customWidth="1"/>
    <col min="5379" max="5379" width="4.90625" style="94" customWidth="1"/>
    <col min="5380" max="5381" width="2" style="94" customWidth="1"/>
    <col min="5382" max="5382" width="1.6328125" style="94" customWidth="1"/>
    <col min="5383" max="5383" width="5" style="94" customWidth="1"/>
    <col min="5384" max="5384" width="8.90625" style="94" customWidth="1"/>
    <col min="5385" max="5385" width="4.453125" style="94" customWidth="1"/>
    <col min="5386" max="5386" width="5.6328125" style="94" customWidth="1"/>
    <col min="5387" max="5387" width="2" style="94" customWidth="1"/>
    <col min="5388" max="5388" width="4" style="94" customWidth="1"/>
    <col min="5389" max="5389" width="3.36328125" style="94" customWidth="1"/>
    <col min="5390" max="5390" width="9" style="94" customWidth="1"/>
    <col min="5391" max="5391" width="4.453125" style="94" customWidth="1"/>
    <col min="5392" max="5392" width="10.08984375" style="94" customWidth="1"/>
    <col min="5393" max="5393" width="2.7265625" style="94" customWidth="1"/>
    <col min="5394" max="5394" width="3.453125" style="94" customWidth="1"/>
    <col min="5395" max="5395" width="11.36328125" style="94" customWidth="1"/>
    <col min="5396" max="5396" width="3" style="94" customWidth="1"/>
    <col min="5397" max="5397" width="4.26953125" style="94" customWidth="1"/>
    <col min="5398" max="5398" width="1.7265625" style="94" customWidth="1"/>
    <col min="5399" max="5399" width="1.26953125" style="94" customWidth="1"/>
    <col min="5400" max="5400" width="2.26953125" style="94" customWidth="1"/>
    <col min="5401" max="5401" width="8" style="94" customWidth="1"/>
    <col min="5402" max="5403" width="5.453125" style="94" customWidth="1"/>
    <col min="5404" max="5404" width="7.26953125" style="94" customWidth="1"/>
    <col min="5405" max="5405" width="3.08984375" style="94" customWidth="1"/>
    <col min="5406" max="5406" width="9.08984375" style="94" customWidth="1"/>
    <col min="5407" max="5407" width="3.7265625" style="94" customWidth="1"/>
    <col min="5408" max="5408" width="6.453125" style="94" customWidth="1"/>
    <col min="5409" max="5409" width="5.6328125" style="94" customWidth="1"/>
    <col min="5410" max="5410" width="3.36328125" style="94" customWidth="1"/>
    <col min="5411" max="5632" width="2.6328125" style="94"/>
    <col min="5633" max="5633" width="1.6328125" style="94" customWidth="1"/>
    <col min="5634" max="5634" width="2" style="94" customWidth="1"/>
    <col min="5635" max="5635" width="4.90625" style="94" customWidth="1"/>
    <col min="5636" max="5637" width="2" style="94" customWidth="1"/>
    <col min="5638" max="5638" width="1.6328125" style="94" customWidth="1"/>
    <col min="5639" max="5639" width="5" style="94" customWidth="1"/>
    <col min="5640" max="5640" width="8.90625" style="94" customWidth="1"/>
    <col min="5641" max="5641" width="4.453125" style="94" customWidth="1"/>
    <col min="5642" max="5642" width="5.6328125" style="94" customWidth="1"/>
    <col min="5643" max="5643" width="2" style="94" customWidth="1"/>
    <col min="5644" max="5644" width="4" style="94" customWidth="1"/>
    <col min="5645" max="5645" width="3.36328125" style="94" customWidth="1"/>
    <col min="5646" max="5646" width="9" style="94" customWidth="1"/>
    <col min="5647" max="5647" width="4.453125" style="94" customWidth="1"/>
    <col min="5648" max="5648" width="10.08984375" style="94" customWidth="1"/>
    <col min="5649" max="5649" width="2.7265625" style="94" customWidth="1"/>
    <col min="5650" max="5650" width="3.453125" style="94" customWidth="1"/>
    <col min="5651" max="5651" width="11.36328125" style="94" customWidth="1"/>
    <col min="5652" max="5652" width="3" style="94" customWidth="1"/>
    <col min="5653" max="5653" width="4.26953125" style="94" customWidth="1"/>
    <col min="5654" max="5654" width="1.7265625" style="94" customWidth="1"/>
    <col min="5655" max="5655" width="1.26953125" style="94" customWidth="1"/>
    <col min="5656" max="5656" width="2.26953125" style="94" customWidth="1"/>
    <col min="5657" max="5657" width="8" style="94" customWidth="1"/>
    <col min="5658" max="5659" width="5.453125" style="94" customWidth="1"/>
    <col min="5660" max="5660" width="7.26953125" style="94" customWidth="1"/>
    <col min="5661" max="5661" width="3.08984375" style="94" customWidth="1"/>
    <col min="5662" max="5662" width="9.08984375" style="94" customWidth="1"/>
    <col min="5663" max="5663" width="3.7265625" style="94" customWidth="1"/>
    <col min="5664" max="5664" width="6.453125" style="94" customWidth="1"/>
    <col min="5665" max="5665" width="5.6328125" style="94" customWidth="1"/>
    <col min="5666" max="5666" width="3.36328125" style="94" customWidth="1"/>
    <col min="5667" max="5888" width="2.6328125" style="94"/>
    <col min="5889" max="5889" width="1.6328125" style="94" customWidth="1"/>
    <col min="5890" max="5890" width="2" style="94" customWidth="1"/>
    <col min="5891" max="5891" width="4.90625" style="94" customWidth="1"/>
    <col min="5892" max="5893" width="2" style="94" customWidth="1"/>
    <col min="5894" max="5894" width="1.6328125" style="94" customWidth="1"/>
    <col min="5895" max="5895" width="5" style="94" customWidth="1"/>
    <col min="5896" max="5896" width="8.90625" style="94" customWidth="1"/>
    <col min="5897" max="5897" width="4.453125" style="94" customWidth="1"/>
    <col min="5898" max="5898" width="5.6328125" style="94" customWidth="1"/>
    <col min="5899" max="5899" width="2" style="94" customWidth="1"/>
    <col min="5900" max="5900" width="4" style="94" customWidth="1"/>
    <col min="5901" max="5901" width="3.36328125" style="94" customWidth="1"/>
    <col min="5902" max="5902" width="9" style="94" customWidth="1"/>
    <col min="5903" max="5903" width="4.453125" style="94" customWidth="1"/>
    <col min="5904" max="5904" width="10.08984375" style="94" customWidth="1"/>
    <col min="5905" max="5905" width="2.7265625" style="94" customWidth="1"/>
    <col min="5906" max="5906" width="3.453125" style="94" customWidth="1"/>
    <col min="5907" max="5907" width="11.36328125" style="94" customWidth="1"/>
    <col min="5908" max="5908" width="3" style="94" customWidth="1"/>
    <col min="5909" max="5909" width="4.26953125" style="94" customWidth="1"/>
    <col min="5910" max="5910" width="1.7265625" style="94" customWidth="1"/>
    <col min="5911" max="5911" width="1.26953125" style="94" customWidth="1"/>
    <col min="5912" max="5912" width="2.26953125" style="94" customWidth="1"/>
    <col min="5913" max="5913" width="8" style="94" customWidth="1"/>
    <col min="5914" max="5915" width="5.453125" style="94" customWidth="1"/>
    <col min="5916" max="5916" width="7.26953125" style="94" customWidth="1"/>
    <col min="5917" max="5917" width="3.08984375" style="94" customWidth="1"/>
    <col min="5918" max="5918" width="9.08984375" style="94" customWidth="1"/>
    <col min="5919" max="5919" width="3.7265625" style="94" customWidth="1"/>
    <col min="5920" max="5920" width="6.453125" style="94" customWidth="1"/>
    <col min="5921" max="5921" width="5.6328125" style="94" customWidth="1"/>
    <col min="5922" max="5922" width="3.36328125" style="94" customWidth="1"/>
    <col min="5923" max="6144" width="2.6328125" style="94"/>
    <col min="6145" max="6145" width="1.6328125" style="94" customWidth="1"/>
    <col min="6146" max="6146" width="2" style="94" customWidth="1"/>
    <col min="6147" max="6147" width="4.90625" style="94" customWidth="1"/>
    <col min="6148" max="6149" width="2" style="94" customWidth="1"/>
    <col min="6150" max="6150" width="1.6328125" style="94" customWidth="1"/>
    <col min="6151" max="6151" width="5" style="94" customWidth="1"/>
    <col min="6152" max="6152" width="8.90625" style="94" customWidth="1"/>
    <col min="6153" max="6153" width="4.453125" style="94" customWidth="1"/>
    <col min="6154" max="6154" width="5.6328125" style="94" customWidth="1"/>
    <col min="6155" max="6155" width="2" style="94" customWidth="1"/>
    <col min="6156" max="6156" width="4" style="94" customWidth="1"/>
    <col min="6157" max="6157" width="3.36328125" style="94" customWidth="1"/>
    <col min="6158" max="6158" width="9" style="94" customWidth="1"/>
    <col min="6159" max="6159" width="4.453125" style="94" customWidth="1"/>
    <col min="6160" max="6160" width="10.08984375" style="94" customWidth="1"/>
    <col min="6161" max="6161" width="2.7265625" style="94" customWidth="1"/>
    <col min="6162" max="6162" width="3.453125" style="94" customWidth="1"/>
    <col min="6163" max="6163" width="11.36328125" style="94" customWidth="1"/>
    <col min="6164" max="6164" width="3" style="94" customWidth="1"/>
    <col min="6165" max="6165" width="4.26953125" style="94" customWidth="1"/>
    <col min="6166" max="6166" width="1.7265625" style="94" customWidth="1"/>
    <col min="6167" max="6167" width="1.26953125" style="94" customWidth="1"/>
    <col min="6168" max="6168" width="2.26953125" style="94" customWidth="1"/>
    <col min="6169" max="6169" width="8" style="94" customWidth="1"/>
    <col min="6170" max="6171" width="5.453125" style="94" customWidth="1"/>
    <col min="6172" max="6172" width="7.26953125" style="94" customWidth="1"/>
    <col min="6173" max="6173" width="3.08984375" style="94" customWidth="1"/>
    <col min="6174" max="6174" width="9.08984375" style="94" customWidth="1"/>
    <col min="6175" max="6175" width="3.7265625" style="94" customWidth="1"/>
    <col min="6176" max="6176" width="6.453125" style="94" customWidth="1"/>
    <col min="6177" max="6177" width="5.6328125" style="94" customWidth="1"/>
    <col min="6178" max="6178" width="3.36328125" style="94" customWidth="1"/>
    <col min="6179" max="6400" width="2.6328125" style="94"/>
    <col min="6401" max="6401" width="1.6328125" style="94" customWidth="1"/>
    <col min="6402" max="6402" width="2" style="94" customWidth="1"/>
    <col min="6403" max="6403" width="4.90625" style="94" customWidth="1"/>
    <col min="6404" max="6405" width="2" style="94" customWidth="1"/>
    <col min="6406" max="6406" width="1.6328125" style="94" customWidth="1"/>
    <col min="6407" max="6407" width="5" style="94" customWidth="1"/>
    <col min="6408" max="6408" width="8.90625" style="94" customWidth="1"/>
    <col min="6409" max="6409" width="4.453125" style="94" customWidth="1"/>
    <col min="6410" max="6410" width="5.6328125" style="94" customWidth="1"/>
    <col min="6411" max="6411" width="2" style="94" customWidth="1"/>
    <col min="6412" max="6412" width="4" style="94" customWidth="1"/>
    <col min="6413" max="6413" width="3.36328125" style="94" customWidth="1"/>
    <col min="6414" max="6414" width="9" style="94" customWidth="1"/>
    <col min="6415" max="6415" width="4.453125" style="94" customWidth="1"/>
    <col min="6416" max="6416" width="10.08984375" style="94" customWidth="1"/>
    <col min="6417" max="6417" width="2.7265625" style="94" customWidth="1"/>
    <col min="6418" max="6418" width="3.453125" style="94" customWidth="1"/>
    <col min="6419" max="6419" width="11.36328125" style="94" customWidth="1"/>
    <col min="6420" max="6420" width="3" style="94" customWidth="1"/>
    <col min="6421" max="6421" width="4.26953125" style="94" customWidth="1"/>
    <col min="6422" max="6422" width="1.7265625" style="94" customWidth="1"/>
    <col min="6423" max="6423" width="1.26953125" style="94" customWidth="1"/>
    <col min="6424" max="6424" width="2.26953125" style="94" customWidth="1"/>
    <col min="6425" max="6425" width="8" style="94" customWidth="1"/>
    <col min="6426" max="6427" width="5.453125" style="94" customWidth="1"/>
    <col min="6428" max="6428" width="7.26953125" style="94" customWidth="1"/>
    <col min="6429" max="6429" width="3.08984375" style="94" customWidth="1"/>
    <col min="6430" max="6430" width="9.08984375" style="94" customWidth="1"/>
    <col min="6431" max="6431" width="3.7265625" style="94" customWidth="1"/>
    <col min="6432" max="6432" width="6.453125" style="94" customWidth="1"/>
    <col min="6433" max="6433" width="5.6328125" style="94" customWidth="1"/>
    <col min="6434" max="6434" width="3.36328125" style="94" customWidth="1"/>
    <col min="6435" max="6656" width="2.6328125" style="94"/>
    <col min="6657" max="6657" width="1.6328125" style="94" customWidth="1"/>
    <col min="6658" max="6658" width="2" style="94" customWidth="1"/>
    <col min="6659" max="6659" width="4.90625" style="94" customWidth="1"/>
    <col min="6660" max="6661" width="2" style="94" customWidth="1"/>
    <col min="6662" max="6662" width="1.6328125" style="94" customWidth="1"/>
    <col min="6663" max="6663" width="5" style="94" customWidth="1"/>
    <col min="6664" max="6664" width="8.90625" style="94" customWidth="1"/>
    <col min="6665" max="6665" width="4.453125" style="94" customWidth="1"/>
    <col min="6666" max="6666" width="5.6328125" style="94" customWidth="1"/>
    <col min="6667" max="6667" width="2" style="94" customWidth="1"/>
    <col min="6668" max="6668" width="4" style="94" customWidth="1"/>
    <col min="6669" max="6669" width="3.36328125" style="94" customWidth="1"/>
    <col min="6670" max="6670" width="9" style="94" customWidth="1"/>
    <col min="6671" max="6671" width="4.453125" style="94" customWidth="1"/>
    <col min="6672" max="6672" width="10.08984375" style="94" customWidth="1"/>
    <col min="6673" max="6673" width="2.7265625" style="94" customWidth="1"/>
    <col min="6674" max="6674" width="3.453125" style="94" customWidth="1"/>
    <col min="6675" max="6675" width="11.36328125" style="94" customWidth="1"/>
    <col min="6676" max="6676" width="3" style="94" customWidth="1"/>
    <col min="6677" max="6677" width="4.26953125" style="94" customWidth="1"/>
    <col min="6678" max="6678" width="1.7265625" style="94" customWidth="1"/>
    <col min="6679" max="6679" width="1.26953125" style="94" customWidth="1"/>
    <col min="6680" max="6680" width="2.26953125" style="94" customWidth="1"/>
    <col min="6681" max="6681" width="8" style="94" customWidth="1"/>
    <col min="6682" max="6683" width="5.453125" style="94" customWidth="1"/>
    <col min="6684" max="6684" width="7.26953125" style="94" customWidth="1"/>
    <col min="6685" max="6685" width="3.08984375" style="94" customWidth="1"/>
    <col min="6686" max="6686" width="9.08984375" style="94" customWidth="1"/>
    <col min="6687" max="6687" width="3.7265625" style="94" customWidth="1"/>
    <col min="6688" max="6688" width="6.453125" style="94" customWidth="1"/>
    <col min="6689" max="6689" width="5.6328125" style="94" customWidth="1"/>
    <col min="6690" max="6690" width="3.36328125" style="94" customWidth="1"/>
    <col min="6691" max="6912" width="2.6328125" style="94"/>
    <col min="6913" max="6913" width="1.6328125" style="94" customWidth="1"/>
    <col min="6914" max="6914" width="2" style="94" customWidth="1"/>
    <col min="6915" max="6915" width="4.90625" style="94" customWidth="1"/>
    <col min="6916" max="6917" width="2" style="94" customWidth="1"/>
    <col min="6918" max="6918" width="1.6328125" style="94" customWidth="1"/>
    <col min="6919" max="6919" width="5" style="94" customWidth="1"/>
    <col min="6920" max="6920" width="8.90625" style="94" customWidth="1"/>
    <col min="6921" max="6921" width="4.453125" style="94" customWidth="1"/>
    <col min="6922" max="6922" width="5.6328125" style="94" customWidth="1"/>
    <col min="6923" max="6923" width="2" style="94" customWidth="1"/>
    <col min="6924" max="6924" width="4" style="94" customWidth="1"/>
    <col min="6925" max="6925" width="3.36328125" style="94" customWidth="1"/>
    <col min="6926" max="6926" width="9" style="94" customWidth="1"/>
    <col min="6927" max="6927" width="4.453125" style="94" customWidth="1"/>
    <col min="6928" max="6928" width="10.08984375" style="94" customWidth="1"/>
    <col min="6929" max="6929" width="2.7265625" style="94" customWidth="1"/>
    <col min="6930" max="6930" width="3.453125" style="94" customWidth="1"/>
    <col min="6931" max="6931" width="11.36328125" style="94" customWidth="1"/>
    <col min="6932" max="6932" width="3" style="94" customWidth="1"/>
    <col min="6933" max="6933" width="4.26953125" style="94" customWidth="1"/>
    <col min="6934" max="6934" width="1.7265625" style="94" customWidth="1"/>
    <col min="6935" max="6935" width="1.26953125" style="94" customWidth="1"/>
    <col min="6936" max="6936" width="2.26953125" style="94" customWidth="1"/>
    <col min="6937" max="6937" width="8" style="94" customWidth="1"/>
    <col min="6938" max="6939" width="5.453125" style="94" customWidth="1"/>
    <col min="6940" max="6940" width="7.26953125" style="94" customWidth="1"/>
    <col min="6941" max="6941" width="3.08984375" style="94" customWidth="1"/>
    <col min="6942" max="6942" width="9.08984375" style="94" customWidth="1"/>
    <col min="6943" max="6943" width="3.7265625" style="94" customWidth="1"/>
    <col min="6944" max="6944" width="6.453125" style="94" customWidth="1"/>
    <col min="6945" max="6945" width="5.6328125" style="94" customWidth="1"/>
    <col min="6946" max="6946" width="3.36328125" style="94" customWidth="1"/>
    <col min="6947" max="7168" width="2.6328125" style="94"/>
    <col min="7169" max="7169" width="1.6328125" style="94" customWidth="1"/>
    <col min="7170" max="7170" width="2" style="94" customWidth="1"/>
    <col min="7171" max="7171" width="4.90625" style="94" customWidth="1"/>
    <col min="7172" max="7173" width="2" style="94" customWidth="1"/>
    <col min="7174" max="7174" width="1.6328125" style="94" customWidth="1"/>
    <col min="7175" max="7175" width="5" style="94" customWidth="1"/>
    <col min="7176" max="7176" width="8.90625" style="94" customWidth="1"/>
    <col min="7177" max="7177" width="4.453125" style="94" customWidth="1"/>
    <col min="7178" max="7178" width="5.6328125" style="94" customWidth="1"/>
    <col min="7179" max="7179" width="2" style="94" customWidth="1"/>
    <col min="7180" max="7180" width="4" style="94" customWidth="1"/>
    <col min="7181" max="7181" width="3.36328125" style="94" customWidth="1"/>
    <col min="7182" max="7182" width="9" style="94" customWidth="1"/>
    <col min="7183" max="7183" width="4.453125" style="94" customWidth="1"/>
    <col min="7184" max="7184" width="10.08984375" style="94" customWidth="1"/>
    <col min="7185" max="7185" width="2.7265625" style="94" customWidth="1"/>
    <col min="7186" max="7186" width="3.453125" style="94" customWidth="1"/>
    <col min="7187" max="7187" width="11.36328125" style="94" customWidth="1"/>
    <col min="7188" max="7188" width="3" style="94" customWidth="1"/>
    <col min="7189" max="7189" width="4.26953125" style="94" customWidth="1"/>
    <col min="7190" max="7190" width="1.7265625" style="94" customWidth="1"/>
    <col min="7191" max="7191" width="1.26953125" style="94" customWidth="1"/>
    <col min="7192" max="7192" width="2.26953125" style="94" customWidth="1"/>
    <col min="7193" max="7193" width="8" style="94" customWidth="1"/>
    <col min="7194" max="7195" width="5.453125" style="94" customWidth="1"/>
    <col min="7196" max="7196" width="7.26953125" style="94" customWidth="1"/>
    <col min="7197" max="7197" width="3.08984375" style="94" customWidth="1"/>
    <col min="7198" max="7198" width="9.08984375" style="94" customWidth="1"/>
    <col min="7199" max="7199" width="3.7265625" style="94" customWidth="1"/>
    <col min="7200" max="7200" width="6.453125" style="94" customWidth="1"/>
    <col min="7201" max="7201" width="5.6328125" style="94" customWidth="1"/>
    <col min="7202" max="7202" width="3.36328125" style="94" customWidth="1"/>
    <col min="7203" max="7424" width="2.6328125" style="94"/>
    <col min="7425" max="7425" width="1.6328125" style="94" customWidth="1"/>
    <col min="7426" max="7426" width="2" style="94" customWidth="1"/>
    <col min="7427" max="7427" width="4.90625" style="94" customWidth="1"/>
    <col min="7428" max="7429" width="2" style="94" customWidth="1"/>
    <col min="7430" max="7430" width="1.6328125" style="94" customWidth="1"/>
    <col min="7431" max="7431" width="5" style="94" customWidth="1"/>
    <col min="7432" max="7432" width="8.90625" style="94" customWidth="1"/>
    <col min="7433" max="7433" width="4.453125" style="94" customWidth="1"/>
    <col min="7434" max="7434" width="5.6328125" style="94" customWidth="1"/>
    <col min="7435" max="7435" width="2" style="94" customWidth="1"/>
    <col min="7436" max="7436" width="4" style="94" customWidth="1"/>
    <col min="7437" max="7437" width="3.36328125" style="94" customWidth="1"/>
    <col min="7438" max="7438" width="9" style="94" customWidth="1"/>
    <col min="7439" max="7439" width="4.453125" style="94" customWidth="1"/>
    <col min="7440" max="7440" width="10.08984375" style="94" customWidth="1"/>
    <col min="7441" max="7441" width="2.7265625" style="94" customWidth="1"/>
    <col min="7442" max="7442" width="3.453125" style="94" customWidth="1"/>
    <col min="7443" max="7443" width="11.36328125" style="94" customWidth="1"/>
    <col min="7444" max="7444" width="3" style="94" customWidth="1"/>
    <col min="7445" max="7445" width="4.26953125" style="94" customWidth="1"/>
    <col min="7446" max="7446" width="1.7265625" style="94" customWidth="1"/>
    <col min="7447" max="7447" width="1.26953125" style="94" customWidth="1"/>
    <col min="7448" max="7448" width="2.26953125" style="94" customWidth="1"/>
    <col min="7449" max="7449" width="8" style="94" customWidth="1"/>
    <col min="7450" max="7451" width="5.453125" style="94" customWidth="1"/>
    <col min="7452" max="7452" width="7.26953125" style="94" customWidth="1"/>
    <col min="7453" max="7453" width="3.08984375" style="94" customWidth="1"/>
    <col min="7454" max="7454" width="9.08984375" style="94" customWidth="1"/>
    <col min="7455" max="7455" width="3.7265625" style="94" customWidth="1"/>
    <col min="7456" max="7456" width="6.453125" style="94" customWidth="1"/>
    <col min="7457" max="7457" width="5.6328125" style="94" customWidth="1"/>
    <col min="7458" max="7458" width="3.36328125" style="94" customWidth="1"/>
    <col min="7459" max="7680" width="2.6328125" style="94"/>
    <col min="7681" max="7681" width="1.6328125" style="94" customWidth="1"/>
    <col min="7682" max="7682" width="2" style="94" customWidth="1"/>
    <col min="7683" max="7683" width="4.90625" style="94" customWidth="1"/>
    <col min="7684" max="7685" width="2" style="94" customWidth="1"/>
    <col min="7686" max="7686" width="1.6328125" style="94" customWidth="1"/>
    <col min="7687" max="7687" width="5" style="94" customWidth="1"/>
    <col min="7688" max="7688" width="8.90625" style="94" customWidth="1"/>
    <col min="7689" max="7689" width="4.453125" style="94" customWidth="1"/>
    <col min="7690" max="7690" width="5.6328125" style="94" customWidth="1"/>
    <col min="7691" max="7691" width="2" style="94" customWidth="1"/>
    <col min="7692" max="7692" width="4" style="94" customWidth="1"/>
    <col min="7693" max="7693" width="3.36328125" style="94" customWidth="1"/>
    <col min="7694" max="7694" width="9" style="94" customWidth="1"/>
    <col min="7695" max="7695" width="4.453125" style="94" customWidth="1"/>
    <col min="7696" max="7696" width="10.08984375" style="94" customWidth="1"/>
    <col min="7697" max="7697" width="2.7265625" style="94" customWidth="1"/>
    <col min="7698" max="7698" width="3.453125" style="94" customWidth="1"/>
    <col min="7699" max="7699" width="11.36328125" style="94" customWidth="1"/>
    <col min="7700" max="7700" width="3" style="94" customWidth="1"/>
    <col min="7701" max="7701" width="4.26953125" style="94" customWidth="1"/>
    <col min="7702" max="7702" width="1.7265625" style="94" customWidth="1"/>
    <col min="7703" max="7703" width="1.26953125" style="94" customWidth="1"/>
    <col min="7704" max="7704" width="2.26953125" style="94" customWidth="1"/>
    <col min="7705" max="7705" width="8" style="94" customWidth="1"/>
    <col min="7706" max="7707" width="5.453125" style="94" customWidth="1"/>
    <col min="7708" max="7708" width="7.26953125" style="94" customWidth="1"/>
    <col min="7709" max="7709" width="3.08984375" style="94" customWidth="1"/>
    <col min="7710" max="7710" width="9.08984375" style="94" customWidth="1"/>
    <col min="7711" max="7711" width="3.7265625" style="94" customWidth="1"/>
    <col min="7712" max="7712" width="6.453125" style="94" customWidth="1"/>
    <col min="7713" max="7713" width="5.6328125" style="94" customWidth="1"/>
    <col min="7714" max="7714" width="3.36328125" style="94" customWidth="1"/>
    <col min="7715" max="7936" width="2.6328125" style="94"/>
    <col min="7937" max="7937" width="1.6328125" style="94" customWidth="1"/>
    <col min="7938" max="7938" width="2" style="94" customWidth="1"/>
    <col min="7939" max="7939" width="4.90625" style="94" customWidth="1"/>
    <col min="7940" max="7941" width="2" style="94" customWidth="1"/>
    <col min="7942" max="7942" width="1.6328125" style="94" customWidth="1"/>
    <col min="7943" max="7943" width="5" style="94" customWidth="1"/>
    <col min="7944" max="7944" width="8.90625" style="94" customWidth="1"/>
    <col min="7945" max="7945" width="4.453125" style="94" customWidth="1"/>
    <col min="7946" max="7946" width="5.6328125" style="94" customWidth="1"/>
    <col min="7947" max="7947" width="2" style="94" customWidth="1"/>
    <col min="7948" max="7948" width="4" style="94" customWidth="1"/>
    <col min="7949" max="7949" width="3.36328125" style="94" customWidth="1"/>
    <col min="7950" max="7950" width="9" style="94" customWidth="1"/>
    <col min="7951" max="7951" width="4.453125" style="94" customWidth="1"/>
    <col min="7952" max="7952" width="10.08984375" style="94" customWidth="1"/>
    <col min="7953" max="7953" width="2.7265625" style="94" customWidth="1"/>
    <col min="7954" max="7954" width="3.453125" style="94" customWidth="1"/>
    <col min="7955" max="7955" width="11.36328125" style="94" customWidth="1"/>
    <col min="7956" max="7956" width="3" style="94" customWidth="1"/>
    <col min="7957" max="7957" width="4.26953125" style="94" customWidth="1"/>
    <col min="7958" max="7958" width="1.7265625" style="94" customWidth="1"/>
    <col min="7959" max="7959" width="1.26953125" style="94" customWidth="1"/>
    <col min="7960" max="7960" width="2.26953125" style="94" customWidth="1"/>
    <col min="7961" max="7961" width="8" style="94" customWidth="1"/>
    <col min="7962" max="7963" width="5.453125" style="94" customWidth="1"/>
    <col min="7964" max="7964" width="7.26953125" style="94" customWidth="1"/>
    <col min="7965" max="7965" width="3.08984375" style="94" customWidth="1"/>
    <col min="7966" max="7966" width="9.08984375" style="94" customWidth="1"/>
    <col min="7967" max="7967" width="3.7265625" style="94" customWidth="1"/>
    <col min="7968" max="7968" width="6.453125" style="94" customWidth="1"/>
    <col min="7969" max="7969" width="5.6328125" style="94" customWidth="1"/>
    <col min="7970" max="7970" width="3.36328125" style="94" customWidth="1"/>
    <col min="7971" max="8192" width="2.6328125" style="94"/>
    <col min="8193" max="8193" width="1.6328125" style="94" customWidth="1"/>
    <col min="8194" max="8194" width="2" style="94" customWidth="1"/>
    <col min="8195" max="8195" width="4.90625" style="94" customWidth="1"/>
    <col min="8196" max="8197" width="2" style="94" customWidth="1"/>
    <col min="8198" max="8198" width="1.6328125" style="94" customWidth="1"/>
    <col min="8199" max="8199" width="5" style="94" customWidth="1"/>
    <col min="8200" max="8200" width="8.90625" style="94" customWidth="1"/>
    <col min="8201" max="8201" width="4.453125" style="94" customWidth="1"/>
    <col min="8202" max="8202" width="5.6328125" style="94" customWidth="1"/>
    <col min="8203" max="8203" width="2" style="94" customWidth="1"/>
    <col min="8204" max="8204" width="4" style="94" customWidth="1"/>
    <col min="8205" max="8205" width="3.36328125" style="94" customWidth="1"/>
    <col min="8206" max="8206" width="9" style="94" customWidth="1"/>
    <col min="8207" max="8207" width="4.453125" style="94" customWidth="1"/>
    <col min="8208" max="8208" width="10.08984375" style="94" customWidth="1"/>
    <col min="8209" max="8209" width="2.7265625" style="94" customWidth="1"/>
    <col min="8210" max="8210" width="3.453125" style="94" customWidth="1"/>
    <col min="8211" max="8211" width="11.36328125" style="94" customWidth="1"/>
    <col min="8212" max="8212" width="3" style="94" customWidth="1"/>
    <col min="8213" max="8213" width="4.26953125" style="94" customWidth="1"/>
    <col min="8214" max="8214" width="1.7265625" style="94" customWidth="1"/>
    <col min="8215" max="8215" width="1.26953125" style="94" customWidth="1"/>
    <col min="8216" max="8216" width="2.26953125" style="94" customWidth="1"/>
    <col min="8217" max="8217" width="8" style="94" customWidth="1"/>
    <col min="8218" max="8219" width="5.453125" style="94" customWidth="1"/>
    <col min="8220" max="8220" width="7.26953125" style="94" customWidth="1"/>
    <col min="8221" max="8221" width="3.08984375" style="94" customWidth="1"/>
    <col min="8222" max="8222" width="9.08984375" style="94" customWidth="1"/>
    <col min="8223" max="8223" width="3.7265625" style="94" customWidth="1"/>
    <col min="8224" max="8224" width="6.453125" style="94" customWidth="1"/>
    <col min="8225" max="8225" width="5.6328125" style="94" customWidth="1"/>
    <col min="8226" max="8226" width="3.36328125" style="94" customWidth="1"/>
    <col min="8227" max="8448" width="2.6328125" style="94"/>
    <col min="8449" max="8449" width="1.6328125" style="94" customWidth="1"/>
    <col min="8450" max="8450" width="2" style="94" customWidth="1"/>
    <col min="8451" max="8451" width="4.90625" style="94" customWidth="1"/>
    <col min="8452" max="8453" width="2" style="94" customWidth="1"/>
    <col min="8454" max="8454" width="1.6328125" style="94" customWidth="1"/>
    <col min="8455" max="8455" width="5" style="94" customWidth="1"/>
    <col min="8456" max="8456" width="8.90625" style="94" customWidth="1"/>
    <col min="8457" max="8457" width="4.453125" style="94" customWidth="1"/>
    <col min="8458" max="8458" width="5.6328125" style="94" customWidth="1"/>
    <col min="8459" max="8459" width="2" style="94" customWidth="1"/>
    <col min="8460" max="8460" width="4" style="94" customWidth="1"/>
    <col min="8461" max="8461" width="3.36328125" style="94" customWidth="1"/>
    <col min="8462" max="8462" width="9" style="94" customWidth="1"/>
    <col min="8463" max="8463" width="4.453125" style="94" customWidth="1"/>
    <col min="8464" max="8464" width="10.08984375" style="94" customWidth="1"/>
    <col min="8465" max="8465" width="2.7265625" style="94" customWidth="1"/>
    <col min="8466" max="8466" width="3.453125" style="94" customWidth="1"/>
    <col min="8467" max="8467" width="11.36328125" style="94" customWidth="1"/>
    <col min="8468" max="8468" width="3" style="94" customWidth="1"/>
    <col min="8469" max="8469" width="4.26953125" style="94" customWidth="1"/>
    <col min="8470" max="8470" width="1.7265625" style="94" customWidth="1"/>
    <col min="8471" max="8471" width="1.26953125" style="94" customWidth="1"/>
    <col min="8472" max="8472" width="2.26953125" style="94" customWidth="1"/>
    <col min="8473" max="8473" width="8" style="94" customWidth="1"/>
    <col min="8474" max="8475" width="5.453125" style="94" customWidth="1"/>
    <col min="8476" max="8476" width="7.26953125" style="94" customWidth="1"/>
    <col min="8477" max="8477" width="3.08984375" style="94" customWidth="1"/>
    <col min="8478" max="8478" width="9.08984375" style="94" customWidth="1"/>
    <col min="8479" max="8479" width="3.7265625" style="94" customWidth="1"/>
    <col min="8480" max="8480" width="6.453125" style="94" customWidth="1"/>
    <col min="8481" max="8481" width="5.6328125" style="94" customWidth="1"/>
    <col min="8482" max="8482" width="3.36328125" style="94" customWidth="1"/>
    <col min="8483" max="8704" width="2.6328125" style="94"/>
    <col min="8705" max="8705" width="1.6328125" style="94" customWidth="1"/>
    <col min="8706" max="8706" width="2" style="94" customWidth="1"/>
    <col min="8707" max="8707" width="4.90625" style="94" customWidth="1"/>
    <col min="8708" max="8709" width="2" style="94" customWidth="1"/>
    <col min="8710" max="8710" width="1.6328125" style="94" customWidth="1"/>
    <col min="8711" max="8711" width="5" style="94" customWidth="1"/>
    <col min="8712" max="8712" width="8.90625" style="94" customWidth="1"/>
    <col min="8713" max="8713" width="4.453125" style="94" customWidth="1"/>
    <col min="8714" max="8714" width="5.6328125" style="94" customWidth="1"/>
    <col min="8715" max="8715" width="2" style="94" customWidth="1"/>
    <col min="8716" max="8716" width="4" style="94" customWidth="1"/>
    <col min="8717" max="8717" width="3.36328125" style="94" customWidth="1"/>
    <col min="8718" max="8718" width="9" style="94" customWidth="1"/>
    <col min="8719" max="8719" width="4.453125" style="94" customWidth="1"/>
    <col min="8720" max="8720" width="10.08984375" style="94" customWidth="1"/>
    <col min="8721" max="8721" width="2.7265625" style="94" customWidth="1"/>
    <col min="8722" max="8722" width="3.453125" style="94" customWidth="1"/>
    <col min="8723" max="8723" width="11.36328125" style="94" customWidth="1"/>
    <col min="8724" max="8724" width="3" style="94" customWidth="1"/>
    <col min="8725" max="8725" width="4.26953125" style="94" customWidth="1"/>
    <col min="8726" max="8726" width="1.7265625" style="94" customWidth="1"/>
    <col min="8727" max="8727" width="1.26953125" style="94" customWidth="1"/>
    <col min="8728" max="8728" width="2.26953125" style="94" customWidth="1"/>
    <col min="8729" max="8729" width="8" style="94" customWidth="1"/>
    <col min="8730" max="8731" width="5.453125" style="94" customWidth="1"/>
    <col min="8732" max="8732" width="7.26953125" style="94" customWidth="1"/>
    <col min="8733" max="8733" width="3.08984375" style="94" customWidth="1"/>
    <col min="8734" max="8734" width="9.08984375" style="94" customWidth="1"/>
    <col min="8735" max="8735" width="3.7265625" style="94" customWidth="1"/>
    <col min="8736" max="8736" width="6.453125" style="94" customWidth="1"/>
    <col min="8737" max="8737" width="5.6328125" style="94" customWidth="1"/>
    <col min="8738" max="8738" width="3.36328125" style="94" customWidth="1"/>
    <col min="8739" max="8960" width="2.6328125" style="94"/>
    <col min="8961" max="8961" width="1.6328125" style="94" customWidth="1"/>
    <col min="8962" max="8962" width="2" style="94" customWidth="1"/>
    <col min="8963" max="8963" width="4.90625" style="94" customWidth="1"/>
    <col min="8964" max="8965" width="2" style="94" customWidth="1"/>
    <col min="8966" max="8966" width="1.6328125" style="94" customWidth="1"/>
    <col min="8967" max="8967" width="5" style="94" customWidth="1"/>
    <col min="8968" max="8968" width="8.90625" style="94" customWidth="1"/>
    <col min="8969" max="8969" width="4.453125" style="94" customWidth="1"/>
    <col min="8970" max="8970" width="5.6328125" style="94" customWidth="1"/>
    <col min="8971" max="8971" width="2" style="94" customWidth="1"/>
    <col min="8972" max="8972" width="4" style="94" customWidth="1"/>
    <col min="8973" max="8973" width="3.36328125" style="94" customWidth="1"/>
    <col min="8974" max="8974" width="9" style="94" customWidth="1"/>
    <col min="8975" max="8975" width="4.453125" style="94" customWidth="1"/>
    <col min="8976" max="8976" width="10.08984375" style="94" customWidth="1"/>
    <col min="8977" max="8977" width="2.7265625" style="94" customWidth="1"/>
    <col min="8978" max="8978" width="3.453125" style="94" customWidth="1"/>
    <col min="8979" max="8979" width="11.36328125" style="94" customWidth="1"/>
    <col min="8980" max="8980" width="3" style="94" customWidth="1"/>
    <col min="8981" max="8981" width="4.26953125" style="94" customWidth="1"/>
    <col min="8982" max="8982" width="1.7265625" style="94" customWidth="1"/>
    <col min="8983" max="8983" width="1.26953125" style="94" customWidth="1"/>
    <col min="8984" max="8984" width="2.26953125" style="94" customWidth="1"/>
    <col min="8985" max="8985" width="8" style="94" customWidth="1"/>
    <col min="8986" max="8987" width="5.453125" style="94" customWidth="1"/>
    <col min="8988" max="8988" width="7.26953125" style="94" customWidth="1"/>
    <col min="8989" max="8989" width="3.08984375" style="94" customWidth="1"/>
    <col min="8990" max="8990" width="9.08984375" style="94" customWidth="1"/>
    <col min="8991" max="8991" width="3.7265625" style="94" customWidth="1"/>
    <col min="8992" max="8992" width="6.453125" style="94" customWidth="1"/>
    <col min="8993" max="8993" width="5.6328125" style="94" customWidth="1"/>
    <col min="8994" max="8994" width="3.36328125" style="94" customWidth="1"/>
    <col min="8995" max="9216" width="2.6328125" style="94"/>
    <col min="9217" max="9217" width="1.6328125" style="94" customWidth="1"/>
    <col min="9218" max="9218" width="2" style="94" customWidth="1"/>
    <col min="9219" max="9219" width="4.90625" style="94" customWidth="1"/>
    <col min="9220" max="9221" width="2" style="94" customWidth="1"/>
    <col min="9222" max="9222" width="1.6328125" style="94" customWidth="1"/>
    <col min="9223" max="9223" width="5" style="94" customWidth="1"/>
    <col min="9224" max="9224" width="8.90625" style="94" customWidth="1"/>
    <col min="9225" max="9225" width="4.453125" style="94" customWidth="1"/>
    <col min="9226" max="9226" width="5.6328125" style="94" customWidth="1"/>
    <col min="9227" max="9227" width="2" style="94" customWidth="1"/>
    <col min="9228" max="9228" width="4" style="94" customWidth="1"/>
    <col min="9229" max="9229" width="3.36328125" style="94" customWidth="1"/>
    <col min="9230" max="9230" width="9" style="94" customWidth="1"/>
    <col min="9231" max="9231" width="4.453125" style="94" customWidth="1"/>
    <col min="9232" max="9232" width="10.08984375" style="94" customWidth="1"/>
    <col min="9233" max="9233" width="2.7265625" style="94" customWidth="1"/>
    <col min="9234" max="9234" width="3.453125" style="94" customWidth="1"/>
    <col min="9235" max="9235" width="11.36328125" style="94" customWidth="1"/>
    <col min="9236" max="9236" width="3" style="94" customWidth="1"/>
    <col min="9237" max="9237" width="4.26953125" style="94" customWidth="1"/>
    <col min="9238" max="9238" width="1.7265625" style="94" customWidth="1"/>
    <col min="9239" max="9239" width="1.26953125" style="94" customWidth="1"/>
    <col min="9240" max="9240" width="2.26953125" style="94" customWidth="1"/>
    <col min="9241" max="9241" width="8" style="94" customWidth="1"/>
    <col min="9242" max="9243" width="5.453125" style="94" customWidth="1"/>
    <col min="9244" max="9244" width="7.26953125" style="94" customWidth="1"/>
    <col min="9245" max="9245" width="3.08984375" style="94" customWidth="1"/>
    <col min="9246" max="9246" width="9.08984375" style="94" customWidth="1"/>
    <col min="9247" max="9247" width="3.7265625" style="94" customWidth="1"/>
    <col min="9248" max="9248" width="6.453125" style="94" customWidth="1"/>
    <col min="9249" max="9249" width="5.6328125" style="94" customWidth="1"/>
    <col min="9250" max="9250" width="3.36328125" style="94" customWidth="1"/>
    <col min="9251" max="9472" width="2.6328125" style="94"/>
    <col min="9473" max="9473" width="1.6328125" style="94" customWidth="1"/>
    <col min="9474" max="9474" width="2" style="94" customWidth="1"/>
    <col min="9475" max="9475" width="4.90625" style="94" customWidth="1"/>
    <col min="9476" max="9477" width="2" style="94" customWidth="1"/>
    <col min="9478" max="9478" width="1.6328125" style="94" customWidth="1"/>
    <col min="9479" max="9479" width="5" style="94" customWidth="1"/>
    <col min="9480" max="9480" width="8.90625" style="94" customWidth="1"/>
    <col min="9481" max="9481" width="4.453125" style="94" customWidth="1"/>
    <col min="9482" max="9482" width="5.6328125" style="94" customWidth="1"/>
    <col min="9483" max="9483" width="2" style="94" customWidth="1"/>
    <col min="9484" max="9484" width="4" style="94" customWidth="1"/>
    <col min="9485" max="9485" width="3.36328125" style="94" customWidth="1"/>
    <col min="9486" max="9486" width="9" style="94" customWidth="1"/>
    <col min="9487" max="9487" width="4.453125" style="94" customWidth="1"/>
    <col min="9488" max="9488" width="10.08984375" style="94" customWidth="1"/>
    <col min="9489" max="9489" width="2.7265625" style="94" customWidth="1"/>
    <col min="9490" max="9490" width="3.453125" style="94" customWidth="1"/>
    <col min="9491" max="9491" width="11.36328125" style="94" customWidth="1"/>
    <col min="9492" max="9492" width="3" style="94" customWidth="1"/>
    <col min="9493" max="9493" width="4.26953125" style="94" customWidth="1"/>
    <col min="9494" max="9494" width="1.7265625" style="94" customWidth="1"/>
    <col min="9495" max="9495" width="1.26953125" style="94" customWidth="1"/>
    <col min="9496" max="9496" width="2.26953125" style="94" customWidth="1"/>
    <col min="9497" max="9497" width="8" style="94" customWidth="1"/>
    <col min="9498" max="9499" width="5.453125" style="94" customWidth="1"/>
    <col min="9500" max="9500" width="7.26953125" style="94" customWidth="1"/>
    <col min="9501" max="9501" width="3.08984375" style="94" customWidth="1"/>
    <col min="9502" max="9502" width="9.08984375" style="94" customWidth="1"/>
    <col min="9503" max="9503" width="3.7265625" style="94" customWidth="1"/>
    <col min="9504" max="9504" width="6.453125" style="94" customWidth="1"/>
    <col min="9505" max="9505" width="5.6328125" style="94" customWidth="1"/>
    <col min="9506" max="9506" width="3.36328125" style="94" customWidth="1"/>
    <col min="9507" max="9728" width="2.6328125" style="94"/>
    <col min="9729" max="9729" width="1.6328125" style="94" customWidth="1"/>
    <col min="9730" max="9730" width="2" style="94" customWidth="1"/>
    <col min="9731" max="9731" width="4.90625" style="94" customWidth="1"/>
    <col min="9732" max="9733" width="2" style="94" customWidth="1"/>
    <col min="9734" max="9734" width="1.6328125" style="94" customWidth="1"/>
    <col min="9735" max="9735" width="5" style="94" customWidth="1"/>
    <col min="9736" max="9736" width="8.90625" style="94" customWidth="1"/>
    <col min="9737" max="9737" width="4.453125" style="94" customWidth="1"/>
    <col min="9738" max="9738" width="5.6328125" style="94" customWidth="1"/>
    <col min="9739" max="9739" width="2" style="94" customWidth="1"/>
    <col min="9740" max="9740" width="4" style="94" customWidth="1"/>
    <col min="9741" max="9741" width="3.36328125" style="94" customWidth="1"/>
    <col min="9742" max="9742" width="9" style="94" customWidth="1"/>
    <col min="9743" max="9743" width="4.453125" style="94" customWidth="1"/>
    <col min="9744" max="9744" width="10.08984375" style="94" customWidth="1"/>
    <col min="9745" max="9745" width="2.7265625" style="94" customWidth="1"/>
    <col min="9746" max="9746" width="3.453125" style="94" customWidth="1"/>
    <col min="9747" max="9747" width="11.36328125" style="94" customWidth="1"/>
    <col min="9748" max="9748" width="3" style="94" customWidth="1"/>
    <col min="9749" max="9749" width="4.26953125" style="94" customWidth="1"/>
    <col min="9750" max="9750" width="1.7265625" style="94" customWidth="1"/>
    <col min="9751" max="9751" width="1.26953125" style="94" customWidth="1"/>
    <col min="9752" max="9752" width="2.26953125" style="94" customWidth="1"/>
    <col min="9753" max="9753" width="8" style="94" customWidth="1"/>
    <col min="9754" max="9755" width="5.453125" style="94" customWidth="1"/>
    <col min="9756" max="9756" width="7.26953125" style="94" customWidth="1"/>
    <col min="9757" max="9757" width="3.08984375" style="94" customWidth="1"/>
    <col min="9758" max="9758" width="9.08984375" style="94" customWidth="1"/>
    <col min="9759" max="9759" width="3.7265625" style="94" customWidth="1"/>
    <col min="9760" max="9760" width="6.453125" style="94" customWidth="1"/>
    <col min="9761" max="9761" width="5.6328125" style="94" customWidth="1"/>
    <col min="9762" max="9762" width="3.36328125" style="94" customWidth="1"/>
    <col min="9763" max="9984" width="2.6328125" style="94"/>
    <col min="9985" max="9985" width="1.6328125" style="94" customWidth="1"/>
    <col min="9986" max="9986" width="2" style="94" customWidth="1"/>
    <col min="9987" max="9987" width="4.90625" style="94" customWidth="1"/>
    <col min="9988" max="9989" width="2" style="94" customWidth="1"/>
    <col min="9990" max="9990" width="1.6328125" style="94" customWidth="1"/>
    <col min="9991" max="9991" width="5" style="94" customWidth="1"/>
    <col min="9992" max="9992" width="8.90625" style="94" customWidth="1"/>
    <col min="9993" max="9993" width="4.453125" style="94" customWidth="1"/>
    <col min="9994" max="9994" width="5.6328125" style="94" customWidth="1"/>
    <col min="9995" max="9995" width="2" style="94" customWidth="1"/>
    <col min="9996" max="9996" width="4" style="94" customWidth="1"/>
    <col min="9997" max="9997" width="3.36328125" style="94" customWidth="1"/>
    <col min="9998" max="9998" width="9" style="94" customWidth="1"/>
    <col min="9999" max="9999" width="4.453125" style="94" customWidth="1"/>
    <col min="10000" max="10000" width="10.08984375" style="94" customWidth="1"/>
    <col min="10001" max="10001" width="2.7265625" style="94" customWidth="1"/>
    <col min="10002" max="10002" width="3.453125" style="94" customWidth="1"/>
    <col min="10003" max="10003" width="11.36328125" style="94" customWidth="1"/>
    <col min="10004" max="10004" width="3" style="94" customWidth="1"/>
    <col min="10005" max="10005" width="4.26953125" style="94" customWidth="1"/>
    <col min="10006" max="10006" width="1.7265625" style="94" customWidth="1"/>
    <col min="10007" max="10007" width="1.26953125" style="94" customWidth="1"/>
    <col min="10008" max="10008" width="2.26953125" style="94" customWidth="1"/>
    <col min="10009" max="10009" width="8" style="94" customWidth="1"/>
    <col min="10010" max="10011" width="5.453125" style="94" customWidth="1"/>
    <col min="10012" max="10012" width="7.26953125" style="94" customWidth="1"/>
    <col min="10013" max="10013" width="3.08984375" style="94" customWidth="1"/>
    <col min="10014" max="10014" width="9.08984375" style="94" customWidth="1"/>
    <col min="10015" max="10015" width="3.7265625" style="94" customWidth="1"/>
    <col min="10016" max="10016" width="6.453125" style="94" customWidth="1"/>
    <col min="10017" max="10017" width="5.6328125" style="94" customWidth="1"/>
    <col min="10018" max="10018" width="3.36328125" style="94" customWidth="1"/>
    <col min="10019" max="10240" width="2.6328125" style="94"/>
    <col min="10241" max="10241" width="1.6328125" style="94" customWidth="1"/>
    <col min="10242" max="10242" width="2" style="94" customWidth="1"/>
    <col min="10243" max="10243" width="4.90625" style="94" customWidth="1"/>
    <col min="10244" max="10245" width="2" style="94" customWidth="1"/>
    <col min="10246" max="10246" width="1.6328125" style="94" customWidth="1"/>
    <col min="10247" max="10247" width="5" style="94" customWidth="1"/>
    <col min="10248" max="10248" width="8.90625" style="94" customWidth="1"/>
    <col min="10249" max="10249" width="4.453125" style="94" customWidth="1"/>
    <col min="10250" max="10250" width="5.6328125" style="94" customWidth="1"/>
    <col min="10251" max="10251" width="2" style="94" customWidth="1"/>
    <col min="10252" max="10252" width="4" style="94" customWidth="1"/>
    <col min="10253" max="10253" width="3.36328125" style="94" customWidth="1"/>
    <col min="10254" max="10254" width="9" style="94" customWidth="1"/>
    <col min="10255" max="10255" width="4.453125" style="94" customWidth="1"/>
    <col min="10256" max="10256" width="10.08984375" style="94" customWidth="1"/>
    <col min="10257" max="10257" width="2.7265625" style="94" customWidth="1"/>
    <col min="10258" max="10258" width="3.453125" style="94" customWidth="1"/>
    <col min="10259" max="10259" width="11.36328125" style="94" customWidth="1"/>
    <col min="10260" max="10260" width="3" style="94" customWidth="1"/>
    <col min="10261" max="10261" width="4.26953125" style="94" customWidth="1"/>
    <col min="10262" max="10262" width="1.7265625" style="94" customWidth="1"/>
    <col min="10263" max="10263" width="1.26953125" style="94" customWidth="1"/>
    <col min="10264" max="10264" width="2.26953125" style="94" customWidth="1"/>
    <col min="10265" max="10265" width="8" style="94" customWidth="1"/>
    <col min="10266" max="10267" width="5.453125" style="94" customWidth="1"/>
    <col min="10268" max="10268" width="7.26953125" style="94" customWidth="1"/>
    <col min="10269" max="10269" width="3.08984375" style="94" customWidth="1"/>
    <col min="10270" max="10270" width="9.08984375" style="94" customWidth="1"/>
    <col min="10271" max="10271" width="3.7265625" style="94" customWidth="1"/>
    <col min="10272" max="10272" width="6.453125" style="94" customWidth="1"/>
    <col min="10273" max="10273" width="5.6328125" style="94" customWidth="1"/>
    <col min="10274" max="10274" width="3.36328125" style="94" customWidth="1"/>
    <col min="10275" max="10496" width="2.6328125" style="94"/>
    <col min="10497" max="10497" width="1.6328125" style="94" customWidth="1"/>
    <col min="10498" max="10498" width="2" style="94" customWidth="1"/>
    <col min="10499" max="10499" width="4.90625" style="94" customWidth="1"/>
    <col min="10500" max="10501" width="2" style="94" customWidth="1"/>
    <col min="10502" max="10502" width="1.6328125" style="94" customWidth="1"/>
    <col min="10503" max="10503" width="5" style="94" customWidth="1"/>
    <col min="10504" max="10504" width="8.90625" style="94" customWidth="1"/>
    <col min="10505" max="10505" width="4.453125" style="94" customWidth="1"/>
    <col min="10506" max="10506" width="5.6328125" style="94" customWidth="1"/>
    <col min="10507" max="10507" width="2" style="94" customWidth="1"/>
    <col min="10508" max="10508" width="4" style="94" customWidth="1"/>
    <col min="10509" max="10509" width="3.36328125" style="94" customWidth="1"/>
    <col min="10510" max="10510" width="9" style="94" customWidth="1"/>
    <col min="10511" max="10511" width="4.453125" style="94" customWidth="1"/>
    <col min="10512" max="10512" width="10.08984375" style="94" customWidth="1"/>
    <col min="10513" max="10513" width="2.7265625" style="94" customWidth="1"/>
    <col min="10514" max="10514" width="3.453125" style="94" customWidth="1"/>
    <col min="10515" max="10515" width="11.36328125" style="94" customWidth="1"/>
    <col min="10516" max="10516" width="3" style="94" customWidth="1"/>
    <col min="10517" max="10517" width="4.26953125" style="94" customWidth="1"/>
    <col min="10518" max="10518" width="1.7265625" style="94" customWidth="1"/>
    <col min="10519" max="10519" width="1.26953125" style="94" customWidth="1"/>
    <col min="10520" max="10520" width="2.26953125" style="94" customWidth="1"/>
    <col min="10521" max="10521" width="8" style="94" customWidth="1"/>
    <col min="10522" max="10523" width="5.453125" style="94" customWidth="1"/>
    <col min="10524" max="10524" width="7.26953125" style="94" customWidth="1"/>
    <col min="10525" max="10525" width="3.08984375" style="94" customWidth="1"/>
    <col min="10526" max="10526" width="9.08984375" style="94" customWidth="1"/>
    <col min="10527" max="10527" width="3.7265625" style="94" customWidth="1"/>
    <col min="10528" max="10528" width="6.453125" style="94" customWidth="1"/>
    <col min="10529" max="10529" width="5.6328125" style="94" customWidth="1"/>
    <col min="10530" max="10530" width="3.36328125" style="94" customWidth="1"/>
    <col min="10531" max="10752" width="2.6328125" style="94"/>
    <col min="10753" max="10753" width="1.6328125" style="94" customWidth="1"/>
    <col min="10754" max="10754" width="2" style="94" customWidth="1"/>
    <col min="10755" max="10755" width="4.90625" style="94" customWidth="1"/>
    <col min="10756" max="10757" width="2" style="94" customWidth="1"/>
    <col min="10758" max="10758" width="1.6328125" style="94" customWidth="1"/>
    <col min="10759" max="10759" width="5" style="94" customWidth="1"/>
    <col min="10760" max="10760" width="8.90625" style="94" customWidth="1"/>
    <col min="10761" max="10761" width="4.453125" style="94" customWidth="1"/>
    <col min="10762" max="10762" width="5.6328125" style="94" customWidth="1"/>
    <col min="10763" max="10763" width="2" style="94" customWidth="1"/>
    <col min="10764" max="10764" width="4" style="94" customWidth="1"/>
    <col min="10765" max="10765" width="3.36328125" style="94" customWidth="1"/>
    <col min="10766" max="10766" width="9" style="94" customWidth="1"/>
    <col min="10767" max="10767" width="4.453125" style="94" customWidth="1"/>
    <col min="10768" max="10768" width="10.08984375" style="94" customWidth="1"/>
    <col min="10769" max="10769" width="2.7265625" style="94" customWidth="1"/>
    <col min="10770" max="10770" width="3.453125" style="94" customWidth="1"/>
    <col min="10771" max="10771" width="11.36328125" style="94" customWidth="1"/>
    <col min="10772" max="10772" width="3" style="94" customWidth="1"/>
    <col min="10773" max="10773" width="4.26953125" style="94" customWidth="1"/>
    <col min="10774" max="10774" width="1.7265625" style="94" customWidth="1"/>
    <col min="10775" max="10775" width="1.26953125" style="94" customWidth="1"/>
    <col min="10776" max="10776" width="2.26953125" style="94" customWidth="1"/>
    <col min="10777" max="10777" width="8" style="94" customWidth="1"/>
    <col min="10778" max="10779" width="5.453125" style="94" customWidth="1"/>
    <col min="10780" max="10780" width="7.26953125" style="94" customWidth="1"/>
    <col min="10781" max="10781" width="3.08984375" style="94" customWidth="1"/>
    <col min="10782" max="10782" width="9.08984375" style="94" customWidth="1"/>
    <col min="10783" max="10783" width="3.7265625" style="94" customWidth="1"/>
    <col min="10784" max="10784" width="6.453125" style="94" customWidth="1"/>
    <col min="10785" max="10785" width="5.6328125" style="94" customWidth="1"/>
    <col min="10786" max="10786" width="3.36328125" style="94" customWidth="1"/>
    <col min="10787" max="11008" width="2.6328125" style="94"/>
    <col min="11009" max="11009" width="1.6328125" style="94" customWidth="1"/>
    <col min="11010" max="11010" width="2" style="94" customWidth="1"/>
    <col min="11011" max="11011" width="4.90625" style="94" customWidth="1"/>
    <col min="11012" max="11013" width="2" style="94" customWidth="1"/>
    <col min="11014" max="11014" width="1.6328125" style="94" customWidth="1"/>
    <col min="11015" max="11015" width="5" style="94" customWidth="1"/>
    <col min="11016" max="11016" width="8.90625" style="94" customWidth="1"/>
    <col min="11017" max="11017" width="4.453125" style="94" customWidth="1"/>
    <col min="11018" max="11018" width="5.6328125" style="94" customWidth="1"/>
    <col min="11019" max="11019" width="2" style="94" customWidth="1"/>
    <col min="11020" max="11020" width="4" style="94" customWidth="1"/>
    <col min="11021" max="11021" width="3.36328125" style="94" customWidth="1"/>
    <col min="11022" max="11022" width="9" style="94" customWidth="1"/>
    <col min="11023" max="11023" width="4.453125" style="94" customWidth="1"/>
    <col min="11024" max="11024" width="10.08984375" style="94" customWidth="1"/>
    <col min="11025" max="11025" width="2.7265625" style="94" customWidth="1"/>
    <col min="11026" max="11026" width="3.453125" style="94" customWidth="1"/>
    <col min="11027" max="11027" width="11.36328125" style="94" customWidth="1"/>
    <col min="11028" max="11028" width="3" style="94" customWidth="1"/>
    <col min="11029" max="11029" width="4.26953125" style="94" customWidth="1"/>
    <col min="11030" max="11030" width="1.7265625" style="94" customWidth="1"/>
    <col min="11031" max="11031" width="1.26953125" style="94" customWidth="1"/>
    <col min="11032" max="11032" width="2.26953125" style="94" customWidth="1"/>
    <col min="11033" max="11033" width="8" style="94" customWidth="1"/>
    <col min="11034" max="11035" width="5.453125" style="94" customWidth="1"/>
    <col min="11036" max="11036" width="7.26953125" style="94" customWidth="1"/>
    <col min="11037" max="11037" width="3.08984375" style="94" customWidth="1"/>
    <col min="11038" max="11038" width="9.08984375" style="94" customWidth="1"/>
    <col min="11039" max="11039" width="3.7265625" style="94" customWidth="1"/>
    <col min="11040" max="11040" width="6.453125" style="94" customWidth="1"/>
    <col min="11041" max="11041" width="5.6328125" style="94" customWidth="1"/>
    <col min="11042" max="11042" width="3.36328125" style="94" customWidth="1"/>
    <col min="11043" max="11264" width="2.6328125" style="94"/>
    <col min="11265" max="11265" width="1.6328125" style="94" customWidth="1"/>
    <col min="11266" max="11266" width="2" style="94" customWidth="1"/>
    <col min="11267" max="11267" width="4.90625" style="94" customWidth="1"/>
    <col min="11268" max="11269" width="2" style="94" customWidth="1"/>
    <col min="11270" max="11270" width="1.6328125" style="94" customWidth="1"/>
    <col min="11271" max="11271" width="5" style="94" customWidth="1"/>
    <col min="11272" max="11272" width="8.90625" style="94" customWidth="1"/>
    <col min="11273" max="11273" width="4.453125" style="94" customWidth="1"/>
    <col min="11274" max="11274" width="5.6328125" style="94" customWidth="1"/>
    <col min="11275" max="11275" width="2" style="94" customWidth="1"/>
    <col min="11276" max="11276" width="4" style="94" customWidth="1"/>
    <col min="11277" max="11277" width="3.36328125" style="94" customWidth="1"/>
    <col min="11278" max="11278" width="9" style="94" customWidth="1"/>
    <col min="11279" max="11279" width="4.453125" style="94" customWidth="1"/>
    <col min="11280" max="11280" width="10.08984375" style="94" customWidth="1"/>
    <col min="11281" max="11281" width="2.7265625" style="94" customWidth="1"/>
    <col min="11282" max="11282" width="3.453125" style="94" customWidth="1"/>
    <col min="11283" max="11283" width="11.36328125" style="94" customWidth="1"/>
    <col min="11284" max="11284" width="3" style="94" customWidth="1"/>
    <col min="11285" max="11285" width="4.26953125" style="94" customWidth="1"/>
    <col min="11286" max="11286" width="1.7265625" style="94" customWidth="1"/>
    <col min="11287" max="11287" width="1.26953125" style="94" customWidth="1"/>
    <col min="11288" max="11288" width="2.26953125" style="94" customWidth="1"/>
    <col min="11289" max="11289" width="8" style="94" customWidth="1"/>
    <col min="11290" max="11291" width="5.453125" style="94" customWidth="1"/>
    <col min="11292" max="11292" width="7.26953125" style="94" customWidth="1"/>
    <col min="11293" max="11293" width="3.08984375" style="94" customWidth="1"/>
    <col min="11294" max="11294" width="9.08984375" style="94" customWidth="1"/>
    <col min="11295" max="11295" width="3.7265625" style="94" customWidth="1"/>
    <col min="11296" max="11296" width="6.453125" style="94" customWidth="1"/>
    <col min="11297" max="11297" width="5.6328125" style="94" customWidth="1"/>
    <col min="11298" max="11298" width="3.36328125" style="94" customWidth="1"/>
    <col min="11299" max="11520" width="2.6328125" style="94"/>
    <col min="11521" max="11521" width="1.6328125" style="94" customWidth="1"/>
    <col min="11522" max="11522" width="2" style="94" customWidth="1"/>
    <col min="11523" max="11523" width="4.90625" style="94" customWidth="1"/>
    <col min="11524" max="11525" width="2" style="94" customWidth="1"/>
    <col min="11526" max="11526" width="1.6328125" style="94" customWidth="1"/>
    <col min="11527" max="11527" width="5" style="94" customWidth="1"/>
    <col min="11528" max="11528" width="8.90625" style="94" customWidth="1"/>
    <col min="11529" max="11529" width="4.453125" style="94" customWidth="1"/>
    <col min="11530" max="11530" width="5.6328125" style="94" customWidth="1"/>
    <col min="11531" max="11531" width="2" style="94" customWidth="1"/>
    <col min="11532" max="11532" width="4" style="94" customWidth="1"/>
    <col min="11533" max="11533" width="3.36328125" style="94" customWidth="1"/>
    <col min="11534" max="11534" width="9" style="94" customWidth="1"/>
    <col min="11535" max="11535" width="4.453125" style="94" customWidth="1"/>
    <col min="11536" max="11536" width="10.08984375" style="94" customWidth="1"/>
    <col min="11537" max="11537" width="2.7265625" style="94" customWidth="1"/>
    <col min="11538" max="11538" width="3.453125" style="94" customWidth="1"/>
    <col min="11539" max="11539" width="11.36328125" style="94" customWidth="1"/>
    <col min="11540" max="11540" width="3" style="94" customWidth="1"/>
    <col min="11541" max="11541" width="4.26953125" style="94" customWidth="1"/>
    <col min="11542" max="11542" width="1.7265625" style="94" customWidth="1"/>
    <col min="11543" max="11543" width="1.26953125" style="94" customWidth="1"/>
    <col min="11544" max="11544" width="2.26953125" style="94" customWidth="1"/>
    <col min="11545" max="11545" width="8" style="94" customWidth="1"/>
    <col min="11546" max="11547" width="5.453125" style="94" customWidth="1"/>
    <col min="11548" max="11548" width="7.26953125" style="94" customWidth="1"/>
    <col min="11549" max="11549" width="3.08984375" style="94" customWidth="1"/>
    <col min="11550" max="11550" width="9.08984375" style="94" customWidth="1"/>
    <col min="11551" max="11551" width="3.7265625" style="94" customWidth="1"/>
    <col min="11552" max="11552" width="6.453125" style="94" customWidth="1"/>
    <col min="11553" max="11553" width="5.6328125" style="94" customWidth="1"/>
    <col min="11554" max="11554" width="3.36328125" style="94" customWidth="1"/>
    <col min="11555" max="11776" width="2.6328125" style="94"/>
    <col min="11777" max="11777" width="1.6328125" style="94" customWidth="1"/>
    <col min="11778" max="11778" width="2" style="94" customWidth="1"/>
    <col min="11779" max="11779" width="4.90625" style="94" customWidth="1"/>
    <col min="11780" max="11781" width="2" style="94" customWidth="1"/>
    <col min="11782" max="11782" width="1.6328125" style="94" customWidth="1"/>
    <col min="11783" max="11783" width="5" style="94" customWidth="1"/>
    <col min="11784" max="11784" width="8.90625" style="94" customWidth="1"/>
    <col min="11785" max="11785" width="4.453125" style="94" customWidth="1"/>
    <col min="11786" max="11786" width="5.6328125" style="94" customWidth="1"/>
    <col min="11787" max="11787" width="2" style="94" customWidth="1"/>
    <col min="11788" max="11788" width="4" style="94" customWidth="1"/>
    <col min="11789" max="11789" width="3.36328125" style="94" customWidth="1"/>
    <col min="11790" max="11790" width="9" style="94" customWidth="1"/>
    <col min="11791" max="11791" width="4.453125" style="94" customWidth="1"/>
    <col min="11792" max="11792" width="10.08984375" style="94" customWidth="1"/>
    <col min="11793" max="11793" width="2.7265625" style="94" customWidth="1"/>
    <col min="11794" max="11794" width="3.453125" style="94" customWidth="1"/>
    <col min="11795" max="11795" width="11.36328125" style="94" customWidth="1"/>
    <col min="11796" max="11796" width="3" style="94" customWidth="1"/>
    <col min="11797" max="11797" width="4.26953125" style="94" customWidth="1"/>
    <col min="11798" max="11798" width="1.7265625" style="94" customWidth="1"/>
    <col min="11799" max="11799" width="1.26953125" style="94" customWidth="1"/>
    <col min="11800" max="11800" width="2.26953125" style="94" customWidth="1"/>
    <col min="11801" max="11801" width="8" style="94" customWidth="1"/>
    <col min="11802" max="11803" width="5.453125" style="94" customWidth="1"/>
    <col min="11804" max="11804" width="7.26953125" style="94" customWidth="1"/>
    <col min="11805" max="11805" width="3.08984375" style="94" customWidth="1"/>
    <col min="11806" max="11806" width="9.08984375" style="94" customWidth="1"/>
    <col min="11807" max="11807" width="3.7265625" style="94" customWidth="1"/>
    <col min="11808" max="11808" width="6.453125" style="94" customWidth="1"/>
    <col min="11809" max="11809" width="5.6328125" style="94" customWidth="1"/>
    <col min="11810" max="11810" width="3.36328125" style="94" customWidth="1"/>
    <col min="11811" max="12032" width="2.6328125" style="94"/>
    <col min="12033" max="12033" width="1.6328125" style="94" customWidth="1"/>
    <col min="12034" max="12034" width="2" style="94" customWidth="1"/>
    <col min="12035" max="12035" width="4.90625" style="94" customWidth="1"/>
    <col min="12036" max="12037" width="2" style="94" customWidth="1"/>
    <col min="12038" max="12038" width="1.6328125" style="94" customWidth="1"/>
    <col min="12039" max="12039" width="5" style="94" customWidth="1"/>
    <col min="12040" max="12040" width="8.90625" style="94" customWidth="1"/>
    <col min="12041" max="12041" width="4.453125" style="94" customWidth="1"/>
    <col min="12042" max="12042" width="5.6328125" style="94" customWidth="1"/>
    <col min="12043" max="12043" width="2" style="94" customWidth="1"/>
    <col min="12044" max="12044" width="4" style="94" customWidth="1"/>
    <col min="12045" max="12045" width="3.36328125" style="94" customWidth="1"/>
    <col min="12046" max="12046" width="9" style="94" customWidth="1"/>
    <col min="12047" max="12047" width="4.453125" style="94" customWidth="1"/>
    <col min="12048" max="12048" width="10.08984375" style="94" customWidth="1"/>
    <col min="12049" max="12049" width="2.7265625" style="94" customWidth="1"/>
    <col min="12050" max="12050" width="3.453125" style="94" customWidth="1"/>
    <col min="12051" max="12051" width="11.36328125" style="94" customWidth="1"/>
    <col min="12052" max="12052" width="3" style="94" customWidth="1"/>
    <col min="12053" max="12053" width="4.26953125" style="94" customWidth="1"/>
    <col min="12054" max="12054" width="1.7265625" style="94" customWidth="1"/>
    <col min="12055" max="12055" width="1.26953125" style="94" customWidth="1"/>
    <col min="12056" max="12056" width="2.26953125" style="94" customWidth="1"/>
    <col min="12057" max="12057" width="8" style="94" customWidth="1"/>
    <col min="12058" max="12059" width="5.453125" style="94" customWidth="1"/>
    <col min="12060" max="12060" width="7.26953125" style="94" customWidth="1"/>
    <col min="12061" max="12061" width="3.08984375" style="94" customWidth="1"/>
    <col min="12062" max="12062" width="9.08984375" style="94" customWidth="1"/>
    <col min="12063" max="12063" width="3.7265625" style="94" customWidth="1"/>
    <col min="12064" max="12064" width="6.453125" style="94" customWidth="1"/>
    <col min="12065" max="12065" width="5.6328125" style="94" customWidth="1"/>
    <col min="12066" max="12066" width="3.36328125" style="94" customWidth="1"/>
    <col min="12067" max="12288" width="2.6328125" style="94"/>
    <col min="12289" max="12289" width="1.6328125" style="94" customWidth="1"/>
    <col min="12290" max="12290" width="2" style="94" customWidth="1"/>
    <col min="12291" max="12291" width="4.90625" style="94" customWidth="1"/>
    <col min="12292" max="12293" width="2" style="94" customWidth="1"/>
    <col min="12294" max="12294" width="1.6328125" style="94" customWidth="1"/>
    <col min="12295" max="12295" width="5" style="94" customWidth="1"/>
    <col min="12296" max="12296" width="8.90625" style="94" customWidth="1"/>
    <col min="12297" max="12297" width="4.453125" style="94" customWidth="1"/>
    <col min="12298" max="12298" width="5.6328125" style="94" customWidth="1"/>
    <col min="12299" max="12299" width="2" style="94" customWidth="1"/>
    <col min="12300" max="12300" width="4" style="94" customWidth="1"/>
    <col min="12301" max="12301" width="3.36328125" style="94" customWidth="1"/>
    <col min="12302" max="12302" width="9" style="94" customWidth="1"/>
    <col min="12303" max="12303" width="4.453125" style="94" customWidth="1"/>
    <col min="12304" max="12304" width="10.08984375" style="94" customWidth="1"/>
    <col min="12305" max="12305" width="2.7265625" style="94" customWidth="1"/>
    <col min="12306" max="12306" width="3.453125" style="94" customWidth="1"/>
    <col min="12307" max="12307" width="11.36328125" style="94" customWidth="1"/>
    <col min="12308" max="12308" width="3" style="94" customWidth="1"/>
    <col min="12309" max="12309" width="4.26953125" style="94" customWidth="1"/>
    <col min="12310" max="12310" width="1.7265625" style="94" customWidth="1"/>
    <col min="12311" max="12311" width="1.26953125" style="94" customWidth="1"/>
    <col min="12312" max="12312" width="2.26953125" style="94" customWidth="1"/>
    <col min="12313" max="12313" width="8" style="94" customWidth="1"/>
    <col min="12314" max="12315" width="5.453125" style="94" customWidth="1"/>
    <col min="12316" max="12316" width="7.26953125" style="94" customWidth="1"/>
    <col min="12317" max="12317" width="3.08984375" style="94" customWidth="1"/>
    <col min="12318" max="12318" width="9.08984375" style="94" customWidth="1"/>
    <col min="12319" max="12319" width="3.7265625" style="94" customWidth="1"/>
    <col min="12320" max="12320" width="6.453125" style="94" customWidth="1"/>
    <col min="12321" max="12321" width="5.6328125" style="94" customWidth="1"/>
    <col min="12322" max="12322" width="3.36328125" style="94" customWidth="1"/>
    <col min="12323" max="12544" width="2.6328125" style="94"/>
    <col min="12545" max="12545" width="1.6328125" style="94" customWidth="1"/>
    <col min="12546" max="12546" width="2" style="94" customWidth="1"/>
    <col min="12547" max="12547" width="4.90625" style="94" customWidth="1"/>
    <col min="12548" max="12549" width="2" style="94" customWidth="1"/>
    <col min="12550" max="12550" width="1.6328125" style="94" customWidth="1"/>
    <col min="12551" max="12551" width="5" style="94" customWidth="1"/>
    <col min="12552" max="12552" width="8.90625" style="94" customWidth="1"/>
    <col min="12553" max="12553" width="4.453125" style="94" customWidth="1"/>
    <col min="12554" max="12554" width="5.6328125" style="94" customWidth="1"/>
    <col min="12555" max="12555" width="2" style="94" customWidth="1"/>
    <col min="12556" max="12556" width="4" style="94" customWidth="1"/>
    <col min="12557" max="12557" width="3.36328125" style="94" customWidth="1"/>
    <col min="12558" max="12558" width="9" style="94" customWidth="1"/>
    <col min="12559" max="12559" width="4.453125" style="94" customWidth="1"/>
    <col min="12560" max="12560" width="10.08984375" style="94" customWidth="1"/>
    <col min="12561" max="12561" width="2.7265625" style="94" customWidth="1"/>
    <col min="12562" max="12562" width="3.453125" style="94" customWidth="1"/>
    <col min="12563" max="12563" width="11.36328125" style="94" customWidth="1"/>
    <col min="12564" max="12564" width="3" style="94" customWidth="1"/>
    <col min="12565" max="12565" width="4.26953125" style="94" customWidth="1"/>
    <col min="12566" max="12566" width="1.7265625" style="94" customWidth="1"/>
    <col min="12567" max="12567" width="1.26953125" style="94" customWidth="1"/>
    <col min="12568" max="12568" width="2.26953125" style="94" customWidth="1"/>
    <col min="12569" max="12569" width="8" style="94" customWidth="1"/>
    <col min="12570" max="12571" width="5.453125" style="94" customWidth="1"/>
    <col min="12572" max="12572" width="7.26953125" style="94" customWidth="1"/>
    <col min="12573" max="12573" width="3.08984375" style="94" customWidth="1"/>
    <col min="12574" max="12574" width="9.08984375" style="94" customWidth="1"/>
    <col min="12575" max="12575" width="3.7265625" style="94" customWidth="1"/>
    <col min="12576" max="12576" width="6.453125" style="94" customWidth="1"/>
    <col min="12577" max="12577" width="5.6328125" style="94" customWidth="1"/>
    <col min="12578" max="12578" width="3.36328125" style="94" customWidth="1"/>
    <col min="12579" max="12800" width="2.6328125" style="94"/>
    <col min="12801" max="12801" width="1.6328125" style="94" customWidth="1"/>
    <col min="12802" max="12802" width="2" style="94" customWidth="1"/>
    <col min="12803" max="12803" width="4.90625" style="94" customWidth="1"/>
    <col min="12804" max="12805" width="2" style="94" customWidth="1"/>
    <col min="12806" max="12806" width="1.6328125" style="94" customWidth="1"/>
    <col min="12807" max="12807" width="5" style="94" customWidth="1"/>
    <col min="12808" max="12808" width="8.90625" style="94" customWidth="1"/>
    <col min="12809" max="12809" width="4.453125" style="94" customWidth="1"/>
    <col min="12810" max="12810" width="5.6328125" style="94" customWidth="1"/>
    <col min="12811" max="12811" width="2" style="94" customWidth="1"/>
    <col min="12812" max="12812" width="4" style="94" customWidth="1"/>
    <col min="12813" max="12813" width="3.36328125" style="94" customWidth="1"/>
    <col min="12814" max="12814" width="9" style="94" customWidth="1"/>
    <col min="12815" max="12815" width="4.453125" style="94" customWidth="1"/>
    <col min="12816" max="12816" width="10.08984375" style="94" customWidth="1"/>
    <col min="12817" max="12817" width="2.7265625" style="94" customWidth="1"/>
    <col min="12818" max="12818" width="3.453125" style="94" customWidth="1"/>
    <col min="12819" max="12819" width="11.36328125" style="94" customWidth="1"/>
    <col min="12820" max="12820" width="3" style="94" customWidth="1"/>
    <col min="12821" max="12821" width="4.26953125" style="94" customWidth="1"/>
    <col min="12822" max="12822" width="1.7265625" style="94" customWidth="1"/>
    <col min="12823" max="12823" width="1.26953125" style="94" customWidth="1"/>
    <col min="12824" max="12824" width="2.26953125" style="94" customWidth="1"/>
    <col min="12825" max="12825" width="8" style="94" customWidth="1"/>
    <col min="12826" max="12827" width="5.453125" style="94" customWidth="1"/>
    <col min="12828" max="12828" width="7.26953125" style="94" customWidth="1"/>
    <col min="12829" max="12829" width="3.08984375" style="94" customWidth="1"/>
    <col min="12830" max="12830" width="9.08984375" style="94" customWidth="1"/>
    <col min="12831" max="12831" width="3.7265625" style="94" customWidth="1"/>
    <col min="12832" max="12832" width="6.453125" style="94" customWidth="1"/>
    <col min="12833" max="12833" width="5.6328125" style="94" customWidth="1"/>
    <col min="12834" max="12834" width="3.36328125" style="94" customWidth="1"/>
    <col min="12835" max="13056" width="2.6328125" style="94"/>
    <col min="13057" max="13057" width="1.6328125" style="94" customWidth="1"/>
    <col min="13058" max="13058" width="2" style="94" customWidth="1"/>
    <col min="13059" max="13059" width="4.90625" style="94" customWidth="1"/>
    <col min="13060" max="13061" width="2" style="94" customWidth="1"/>
    <col min="13062" max="13062" width="1.6328125" style="94" customWidth="1"/>
    <col min="13063" max="13063" width="5" style="94" customWidth="1"/>
    <col min="13064" max="13064" width="8.90625" style="94" customWidth="1"/>
    <col min="13065" max="13065" width="4.453125" style="94" customWidth="1"/>
    <col min="13066" max="13066" width="5.6328125" style="94" customWidth="1"/>
    <col min="13067" max="13067" width="2" style="94" customWidth="1"/>
    <col min="13068" max="13068" width="4" style="94" customWidth="1"/>
    <col min="13069" max="13069" width="3.36328125" style="94" customWidth="1"/>
    <col min="13070" max="13070" width="9" style="94" customWidth="1"/>
    <col min="13071" max="13071" width="4.453125" style="94" customWidth="1"/>
    <col min="13072" max="13072" width="10.08984375" style="94" customWidth="1"/>
    <col min="13073" max="13073" width="2.7265625" style="94" customWidth="1"/>
    <col min="13074" max="13074" width="3.453125" style="94" customWidth="1"/>
    <col min="13075" max="13075" width="11.36328125" style="94" customWidth="1"/>
    <col min="13076" max="13076" width="3" style="94" customWidth="1"/>
    <col min="13077" max="13077" width="4.26953125" style="94" customWidth="1"/>
    <col min="13078" max="13078" width="1.7265625" style="94" customWidth="1"/>
    <col min="13079" max="13079" width="1.26953125" style="94" customWidth="1"/>
    <col min="13080" max="13080" width="2.26953125" style="94" customWidth="1"/>
    <col min="13081" max="13081" width="8" style="94" customWidth="1"/>
    <col min="13082" max="13083" width="5.453125" style="94" customWidth="1"/>
    <col min="13084" max="13084" width="7.26953125" style="94" customWidth="1"/>
    <col min="13085" max="13085" width="3.08984375" style="94" customWidth="1"/>
    <col min="13086" max="13086" width="9.08984375" style="94" customWidth="1"/>
    <col min="13087" max="13087" width="3.7265625" style="94" customWidth="1"/>
    <col min="13088" max="13088" width="6.453125" style="94" customWidth="1"/>
    <col min="13089" max="13089" width="5.6328125" style="94" customWidth="1"/>
    <col min="13090" max="13090" width="3.36328125" style="94" customWidth="1"/>
    <col min="13091" max="13312" width="2.6328125" style="94"/>
    <col min="13313" max="13313" width="1.6328125" style="94" customWidth="1"/>
    <col min="13314" max="13314" width="2" style="94" customWidth="1"/>
    <col min="13315" max="13315" width="4.90625" style="94" customWidth="1"/>
    <col min="13316" max="13317" width="2" style="94" customWidth="1"/>
    <col min="13318" max="13318" width="1.6328125" style="94" customWidth="1"/>
    <col min="13319" max="13319" width="5" style="94" customWidth="1"/>
    <col min="13320" max="13320" width="8.90625" style="94" customWidth="1"/>
    <col min="13321" max="13321" width="4.453125" style="94" customWidth="1"/>
    <col min="13322" max="13322" width="5.6328125" style="94" customWidth="1"/>
    <col min="13323" max="13323" width="2" style="94" customWidth="1"/>
    <col min="13324" max="13324" width="4" style="94" customWidth="1"/>
    <col min="13325" max="13325" width="3.36328125" style="94" customWidth="1"/>
    <col min="13326" max="13326" width="9" style="94" customWidth="1"/>
    <col min="13327" max="13327" width="4.453125" style="94" customWidth="1"/>
    <col min="13328" max="13328" width="10.08984375" style="94" customWidth="1"/>
    <col min="13329" max="13329" width="2.7265625" style="94" customWidth="1"/>
    <col min="13330" max="13330" width="3.453125" style="94" customWidth="1"/>
    <col min="13331" max="13331" width="11.36328125" style="94" customWidth="1"/>
    <col min="13332" max="13332" width="3" style="94" customWidth="1"/>
    <col min="13333" max="13333" width="4.26953125" style="94" customWidth="1"/>
    <col min="13334" max="13334" width="1.7265625" style="94" customWidth="1"/>
    <col min="13335" max="13335" width="1.26953125" style="94" customWidth="1"/>
    <col min="13336" max="13336" width="2.26953125" style="94" customWidth="1"/>
    <col min="13337" max="13337" width="8" style="94" customWidth="1"/>
    <col min="13338" max="13339" width="5.453125" style="94" customWidth="1"/>
    <col min="13340" max="13340" width="7.26953125" style="94" customWidth="1"/>
    <col min="13341" max="13341" width="3.08984375" style="94" customWidth="1"/>
    <col min="13342" max="13342" width="9.08984375" style="94" customWidth="1"/>
    <col min="13343" max="13343" width="3.7265625" style="94" customWidth="1"/>
    <col min="13344" max="13344" width="6.453125" style="94" customWidth="1"/>
    <col min="13345" max="13345" width="5.6328125" style="94" customWidth="1"/>
    <col min="13346" max="13346" width="3.36328125" style="94" customWidth="1"/>
    <col min="13347" max="13568" width="2.6328125" style="94"/>
    <col min="13569" max="13569" width="1.6328125" style="94" customWidth="1"/>
    <col min="13570" max="13570" width="2" style="94" customWidth="1"/>
    <col min="13571" max="13571" width="4.90625" style="94" customWidth="1"/>
    <col min="13572" max="13573" width="2" style="94" customWidth="1"/>
    <col min="13574" max="13574" width="1.6328125" style="94" customWidth="1"/>
    <col min="13575" max="13575" width="5" style="94" customWidth="1"/>
    <col min="13576" max="13576" width="8.90625" style="94" customWidth="1"/>
    <col min="13577" max="13577" width="4.453125" style="94" customWidth="1"/>
    <col min="13578" max="13578" width="5.6328125" style="94" customWidth="1"/>
    <col min="13579" max="13579" width="2" style="94" customWidth="1"/>
    <col min="13580" max="13580" width="4" style="94" customWidth="1"/>
    <col min="13581" max="13581" width="3.36328125" style="94" customWidth="1"/>
    <col min="13582" max="13582" width="9" style="94" customWidth="1"/>
    <col min="13583" max="13583" width="4.453125" style="94" customWidth="1"/>
    <col min="13584" max="13584" width="10.08984375" style="94" customWidth="1"/>
    <col min="13585" max="13585" width="2.7265625" style="94" customWidth="1"/>
    <col min="13586" max="13586" width="3.453125" style="94" customWidth="1"/>
    <col min="13587" max="13587" width="11.36328125" style="94" customWidth="1"/>
    <col min="13588" max="13588" width="3" style="94" customWidth="1"/>
    <col min="13589" max="13589" width="4.26953125" style="94" customWidth="1"/>
    <col min="13590" max="13590" width="1.7265625" style="94" customWidth="1"/>
    <col min="13591" max="13591" width="1.26953125" style="94" customWidth="1"/>
    <col min="13592" max="13592" width="2.26953125" style="94" customWidth="1"/>
    <col min="13593" max="13593" width="8" style="94" customWidth="1"/>
    <col min="13594" max="13595" width="5.453125" style="94" customWidth="1"/>
    <col min="13596" max="13596" width="7.26953125" style="94" customWidth="1"/>
    <col min="13597" max="13597" width="3.08984375" style="94" customWidth="1"/>
    <col min="13598" max="13598" width="9.08984375" style="94" customWidth="1"/>
    <col min="13599" max="13599" width="3.7265625" style="94" customWidth="1"/>
    <col min="13600" max="13600" width="6.453125" style="94" customWidth="1"/>
    <col min="13601" max="13601" width="5.6328125" style="94" customWidth="1"/>
    <col min="13602" max="13602" width="3.36328125" style="94" customWidth="1"/>
    <col min="13603" max="13824" width="2.6328125" style="94"/>
    <col min="13825" max="13825" width="1.6328125" style="94" customWidth="1"/>
    <col min="13826" max="13826" width="2" style="94" customWidth="1"/>
    <col min="13827" max="13827" width="4.90625" style="94" customWidth="1"/>
    <col min="13828" max="13829" width="2" style="94" customWidth="1"/>
    <col min="13830" max="13830" width="1.6328125" style="94" customWidth="1"/>
    <col min="13831" max="13831" width="5" style="94" customWidth="1"/>
    <col min="13832" max="13832" width="8.90625" style="94" customWidth="1"/>
    <col min="13833" max="13833" width="4.453125" style="94" customWidth="1"/>
    <col min="13834" max="13834" width="5.6328125" style="94" customWidth="1"/>
    <col min="13835" max="13835" width="2" style="94" customWidth="1"/>
    <col min="13836" max="13836" width="4" style="94" customWidth="1"/>
    <col min="13837" max="13837" width="3.36328125" style="94" customWidth="1"/>
    <col min="13838" max="13838" width="9" style="94" customWidth="1"/>
    <col min="13839" max="13839" width="4.453125" style="94" customWidth="1"/>
    <col min="13840" max="13840" width="10.08984375" style="94" customWidth="1"/>
    <col min="13841" max="13841" width="2.7265625" style="94" customWidth="1"/>
    <col min="13842" max="13842" width="3.453125" style="94" customWidth="1"/>
    <col min="13843" max="13843" width="11.36328125" style="94" customWidth="1"/>
    <col min="13844" max="13844" width="3" style="94" customWidth="1"/>
    <col min="13845" max="13845" width="4.26953125" style="94" customWidth="1"/>
    <col min="13846" max="13846" width="1.7265625" style="94" customWidth="1"/>
    <col min="13847" max="13847" width="1.26953125" style="94" customWidth="1"/>
    <col min="13848" max="13848" width="2.26953125" style="94" customWidth="1"/>
    <col min="13849" max="13849" width="8" style="94" customWidth="1"/>
    <col min="13850" max="13851" width="5.453125" style="94" customWidth="1"/>
    <col min="13852" max="13852" width="7.26953125" style="94" customWidth="1"/>
    <col min="13853" max="13853" width="3.08984375" style="94" customWidth="1"/>
    <col min="13854" max="13854" width="9.08984375" style="94" customWidth="1"/>
    <col min="13855" max="13855" width="3.7265625" style="94" customWidth="1"/>
    <col min="13856" max="13856" width="6.453125" style="94" customWidth="1"/>
    <col min="13857" max="13857" width="5.6328125" style="94" customWidth="1"/>
    <col min="13858" max="13858" width="3.36328125" style="94" customWidth="1"/>
    <col min="13859" max="14080" width="2.6328125" style="94"/>
    <col min="14081" max="14081" width="1.6328125" style="94" customWidth="1"/>
    <col min="14082" max="14082" width="2" style="94" customWidth="1"/>
    <col min="14083" max="14083" width="4.90625" style="94" customWidth="1"/>
    <col min="14084" max="14085" width="2" style="94" customWidth="1"/>
    <col min="14086" max="14086" width="1.6328125" style="94" customWidth="1"/>
    <col min="14087" max="14087" width="5" style="94" customWidth="1"/>
    <col min="14088" max="14088" width="8.90625" style="94" customWidth="1"/>
    <col min="14089" max="14089" width="4.453125" style="94" customWidth="1"/>
    <col min="14090" max="14090" width="5.6328125" style="94" customWidth="1"/>
    <col min="14091" max="14091" width="2" style="94" customWidth="1"/>
    <col min="14092" max="14092" width="4" style="94" customWidth="1"/>
    <col min="14093" max="14093" width="3.36328125" style="94" customWidth="1"/>
    <col min="14094" max="14094" width="9" style="94" customWidth="1"/>
    <col min="14095" max="14095" width="4.453125" style="94" customWidth="1"/>
    <col min="14096" max="14096" width="10.08984375" style="94" customWidth="1"/>
    <col min="14097" max="14097" width="2.7265625" style="94" customWidth="1"/>
    <col min="14098" max="14098" width="3.453125" style="94" customWidth="1"/>
    <col min="14099" max="14099" width="11.36328125" style="94" customWidth="1"/>
    <col min="14100" max="14100" width="3" style="94" customWidth="1"/>
    <col min="14101" max="14101" width="4.26953125" style="94" customWidth="1"/>
    <col min="14102" max="14102" width="1.7265625" style="94" customWidth="1"/>
    <col min="14103" max="14103" width="1.26953125" style="94" customWidth="1"/>
    <col min="14104" max="14104" width="2.26953125" style="94" customWidth="1"/>
    <col min="14105" max="14105" width="8" style="94" customWidth="1"/>
    <col min="14106" max="14107" width="5.453125" style="94" customWidth="1"/>
    <col min="14108" max="14108" width="7.26953125" style="94" customWidth="1"/>
    <col min="14109" max="14109" width="3.08984375" style="94" customWidth="1"/>
    <col min="14110" max="14110" width="9.08984375" style="94" customWidth="1"/>
    <col min="14111" max="14111" width="3.7265625" style="94" customWidth="1"/>
    <col min="14112" max="14112" width="6.453125" style="94" customWidth="1"/>
    <col min="14113" max="14113" width="5.6328125" style="94" customWidth="1"/>
    <col min="14114" max="14114" width="3.36328125" style="94" customWidth="1"/>
    <col min="14115" max="14336" width="2.6328125" style="94"/>
    <col min="14337" max="14337" width="1.6328125" style="94" customWidth="1"/>
    <col min="14338" max="14338" width="2" style="94" customWidth="1"/>
    <col min="14339" max="14339" width="4.90625" style="94" customWidth="1"/>
    <col min="14340" max="14341" width="2" style="94" customWidth="1"/>
    <col min="14342" max="14342" width="1.6328125" style="94" customWidth="1"/>
    <col min="14343" max="14343" width="5" style="94" customWidth="1"/>
    <col min="14344" max="14344" width="8.90625" style="94" customWidth="1"/>
    <col min="14345" max="14345" width="4.453125" style="94" customWidth="1"/>
    <col min="14346" max="14346" width="5.6328125" style="94" customWidth="1"/>
    <col min="14347" max="14347" width="2" style="94" customWidth="1"/>
    <col min="14348" max="14348" width="4" style="94" customWidth="1"/>
    <col min="14349" max="14349" width="3.36328125" style="94" customWidth="1"/>
    <col min="14350" max="14350" width="9" style="94" customWidth="1"/>
    <col min="14351" max="14351" width="4.453125" style="94" customWidth="1"/>
    <col min="14352" max="14352" width="10.08984375" style="94" customWidth="1"/>
    <col min="14353" max="14353" width="2.7265625" style="94" customWidth="1"/>
    <col min="14354" max="14354" width="3.453125" style="94" customWidth="1"/>
    <col min="14355" max="14355" width="11.36328125" style="94" customWidth="1"/>
    <col min="14356" max="14356" width="3" style="94" customWidth="1"/>
    <col min="14357" max="14357" width="4.26953125" style="94" customWidth="1"/>
    <col min="14358" max="14358" width="1.7265625" style="94" customWidth="1"/>
    <col min="14359" max="14359" width="1.26953125" style="94" customWidth="1"/>
    <col min="14360" max="14360" width="2.26953125" style="94" customWidth="1"/>
    <col min="14361" max="14361" width="8" style="94" customWidth="1"/>
    <col min="14362" max="14363" width="5.453125" style="94" customWidth="1"/>
    <col min="14364" max="14364" width="7.26953125" style="94" customWidth="1"/>
    <col min="14365" max="14365" width="3.08984375" style="94" customWidth="1"/>
    <col min="14366" max="14366" width="9.08984375" style="94" customWidth="1"/>
    <col min="14367" max="14367" width="3.7265625" style="94" customWidth="1"/>
    <col min="14368" max="14368" width="6.453125" style="94" customWidth="1"/>
    <col min="14369" max="14369" width="5.6328125" style="94" customWidth="1"/>
    <col min="14370" max="14370" width="3.36328125" style="94" customWidth="1"/>
    <col min="14371" max="14592" width="2.6328125" style="94"/>
    <col min="14593" max="14593" width="1.6328125" style="94" customWidth="1"/>
    <col min="14594" max="14594" width="2" style="94" customWidth="1"/>
    <col min="14595" max="14595" width="4.90625" style="94" customWidth="1"/>
    <col min="14596" max="14597" width="2" style="94" customWidth="1"/>
    <col min="14598" max="14598" width="1.6328125" style="94" customWidth="1"/>
    <col min="14599" max="14599" width="5" style="94" customWidth="1"/>
    <col min="14600" max="14600" width="8.90625" style="94" customWidth="1"/>
    <col min="14601" max="14601" width="4.453125" style="94" customWidth="1"/>
    <col min="14602" max="14602" width="5.6328125" style="94" customWidth="1"/>
    <col min="14603" max="14603" width="2" style="94" customWidth="1"/>
    <col min="14604" max="14604" width="4" style="94" customWidth="1"/>
    <col min="14605" max="14605" width="3.36328125" style="94" customWidth="1"/>
    <col min="14606" max="14606" width="9" style="94" customWidth="1"/>
    <col min="14607" max="14607" width="4.453125" style="94" customWidth="1"/>
    <col min="14608" max="14608" width="10.08984375" style="94" customWidth="1"/>
    <col min="14609" max="14609" width="2.7265625" style="94" customWidth="1"/>
    <col min="14610" max="14610" width="3.453125" style="94" customWidth="1"/>
    <col min="14611" max="14611" width="11.36328125" style="94" customWidth="1"/>
    <col min="14612" max="14612" width="3" style="94" customWidth="1"/>
    <col min="14613" max="14613" width="4.26953125" style="94" customWidth="1"/>
    <col min="14614" max="14614" width="1.7265625" style="94" customWidth="1"/>
    <col min="14615" max="14615" width="1.26953125" style="94" customWidth="1"/>
    <col min="14616" max="14616" width="2.26953125" style="94" customWidth="1"/>
    <col min="14617" max="14617" width="8" style="94" customWidth="1"/>
    <col min="14618" max="14619" width="5.453125" style="94" customWidth="1"/>
    <col min="14620" max="14620" width="7.26953125" style="94" customWidth="1"/>
    <col min="14621" max="14621" width="3.08984375" style="94" customWidth="1"/>
    <col min="14622" max="14622" width="9.08984375" style="94" customWidth="1"/>
    <col min="14623" max="14623" width="3.7265625" style="94" customWidth="1"/>
    <col min="14624" max="14624" width="6.453125" style="94" customWidth="1"/>
    <col min="14625" max="14625" width="5.6328125" style="94" customWidth="1"/>
    <col min="14626" max="14626" width="3.36328125" style="94" customWidth="1"/>
    <col min="14627" max="14848" width="2.6328125" style="94"/>
    <col min="14849" max="14849" width="1.6328125" style="94" customWidth="1"/>
    <col min="14850" max="14850" width="2" style="94" customWidth="1"/>
    <col min="14851" max="14851" width="4.90625" style="94" customWidth="1"/>
    <col min="14852" max="14853" width="2" style="94" customWidth="1"/>
    <col min="14854" max="14854" width="1.6328125" style="94" customWidth="1"/>
    <col min="14855" max="14855" width="5" style="94" customWidth="1"/>
    <col min="14856" max="14856" width="8.90625" style="94" customWidth="1"/>
    <col min="14857" max="14857" width="4.453125" style="94" customWidth="1"/>
    <col min="14858" max="14858" width="5.6328125" style="94" customWidth="1"/>
    <col min="14859" max="14859" width="2" style="94" customWidth="1"/>
    <col min="14860" max="14860" width="4" style="94" customWidth="1"/>
    <col min="14861" max="14861" width="3.36328125" style="94" customWidth="1"/>
    <col min="14862" max="14862" width="9" style="94" customWidth="1"/>
    <col min="14863" max="14863" width="4.453125" style="94" customWidth="1"/>
    <col min="14864" max="14864" width="10.08984375" style="94" customWidth="1"/>
    <col min="14865" max="14865" width="2.7265625" style="94" customWidth="1"/>
    <col min="14866" max="14866" width="3.453125" style="94" customWidth="1"/>
    <col min="14867" max="14867" width="11.36328125" style="94" customWidth="1"/>
    <col min="14868" max="14868" width="3" style="94" customWidth="1"/>
    <col min="14869" max="14869" width="4.26953125" style="94" customWidth="1"/>
    <col min="14870" max="14870" width="1.7265625" style="94" customWidth="1"/>
    <col min="14871" max="14871" width="1.26953125" style="94" customWidth="1"/>
    <col min="14872" max="14872" width="2.26953125" style="94" customWidth="1"/>
    <col min="14873" max="14873" width="8" style="94" customWidth="1"/>
    <col min="14874" max="14875" width="5.453125" style="94" customWidth="1"/>
    <col min="14876" max="14876" width="7.26953125" style="94" customWidth="1"/>
    <col min="14877" max="14877" width="3.08984375" style="94" customWidth="1"/>
    <col min="14878" max="14878" width="9.08984375" style="94" customWidth="1"/>
    <col min="14879" max="14879" width="3.7265625" style="94" customWidth="1"/>
    <col min="14880" max="14880" width="6.453125" style="94" customWidth="1"/>
    <col min="14881" max="14881" width="5.6328125" style="94" customWidth="1"/>
    <col min="14882" max="14882" width="3.36328125" style="94" customWidth="1"/>
    <col min="14883" max="15104" width="2.6328125" style="94"/>
    <col min="15105" max="15105" width="1.6328125" style="94" customWidth="1"/>
    <col min="15106" max="15106" width="2" style="94" customWidth="1"/>
    <col min="15107" max="15107" width="4.90625" style="94" customWidth="1"/>
    <col min="15108" max="15109" width="2" style="94" customWidth="1"/>
    <col min="15110" max="15110" width="1.6328125" style="94" customWidth="1"/>
    <col min="15111" max="15111" width="5" style="94" customWidth="1"/>
    <col min="15112" max="15112" width="8.90625" style="94" customWidth="1"/>
    <col min="15113" max="15113" width="4.453125" style="94" customWidth="1"/>
    <col min="15114" max="15114" width="5.6328125" style="94" customWidth="1"/>
    <col min="15115" max="15115" width="2" style="94" customWidth="1"/>
    <col min="15116" max="15116" width="4" style="94" customWidth="1"/>
    <col min="15117" max="15117" width="3.36328125" style="94" customWidth="1"/>
    <col min="15118" max="15118" width="9" style="94" customWidth="1"/>
    <col min="15119" max="15119" width="4.453125" style="94" customWidth="1"/>
    <col min="15120" max="15120" width="10.08984375" style="94" customWidth="1"/>
    <col min="15121" max="15121" width="2.7265625" style="94" customWidth="1"/>
    <col min="15122" max="15122" width="3.453125" style="94" customWidth="1"/>
    <col min="15123" max="15123" width="11.36328125" style="94" customWidth="1"/>
    <col min="15124" max="15124" width="3" style="94" customWidth="1"/>
    <col min="15125" max="15125" width="4.26953125" style="94" customWidth="1"/>
    <col min="15126" max="15126" width="1.7265625" style="94" customWidth="1"/>
    <col min="15127" max="15127" width="1.26953125" style="94" customWidth="1"/>
    <col min="15128" max="15128" width="2.26953125" style="94" customWidth="1"/>
    <col min="15129" max="15129" width="8" style="94" customWidth="1"/>
    <col min="15130" max="15131" width="5.453125" style="94" customWidth="1"/>
    <col min="15132" max="15132" width="7.26953125" style="94" customWidth="1"/>
    <col min="15133" max="15133" width="3.08984375" style="94" customWidth="1"/>
    <col min="15134" max="15134" width="9.08984375" style="94" customWidth="1"/>
    <col min="15135" max="15135" width="3.7265625" style="94" customWidth="1"/>
    <col min="15136" max="15136" width="6.453125" style="94" customWidth="1"/>
    <col min="15137" max="15137" width="5.6328125" style="94" customWidth="1"/>
    <col min="15138" max="15138" width="3.36328125" style="94" customWidth="1"/>
    <col min="15139" max="15360" width="2.6328125" style="94"/>
    <col min="15361" max="15361" width="1.6328125" style="94" customWidth="1"/>
    <col min="15362" max="15362" width="2" style="94" customWidth="1"/>
    <col min="15363" max="15363" width="4.90625" style="94" customWidth="1"/>
    <col min="15364" max="15365" width="2" style="94" customWidth="1"/>
    <col min="15366" max="15366" width="1.6328125" style="94" customWidth="1"/>
    <col min="15367" max="15367" width="5" style="94" customWidth="1"/>
    <col min="15368" max="15368" width="8.90625" style="94" customWidth="1"/>
    <col min="15369" max="15369" width="4.453125" style="94" customWidth="1"/>
    <col min="15370" max="15370" width="5.6328125" style="94" customWidth="1"/>
    <col min="15371" max="15371" width="2" style="94" customWidth="1"/>
    <col min="15372" max="15372" width="4" style="94" customWidth="1"/>
    <col min="15373" max="15373" width="3.36328125" style="94" customWidth="1"/>
    <col min="15374" max="15374" width="9" style="94" customWidth="1"/>
    <col min="15375" max="15375" width="4.453125" style="94" customWidth="1"/>
    <col min="15376" max="15376" width="10.08984375" style="94" customWidth="1"/>
    <col min="15377" max="15377" width="2.7265625" style="94" customWidth="1"/>
    <col min="15378" max="15378" width="3.453125" style="94" customWidth="1"/>
    <col min="15379" max="15379" width="11.36328125" style="94" customWidth="1"/>
    <col min="15380" max="15380" width="3" style="94" customWidth="1"/>
    <col min="15381" max="15381" width="4.26953125" style="94" customWidth="1"/>
    <col min="15382" max="15382" width="1.7265625" style="94" customWidth="1"/>
    <col min="15383" max="15383" width="1.26953125" style="94" customWidth="1"/>
    <col min="15384" max="15384" width="2.26953125" style="94" customWidth="1"/>
    <col min="15385" max="15385" width="8" style="94" customWidth="1"/>
    <col min="15386" max="15387" width="5.453125" style="94" customWidth="1"/>
    <col min="15388" max="15388" width="7.26953125" style="94" customWidth="1"/>
    <col min="15389" max="15389" width="3.08984375" style="94" customWidth="1"/>
    <col min="15390" max="15390" width="9.08984375" style="94" customWidth="1"/>
    <col min="15391" max="15391" width="3.7265625" style="94" customWidth="1"/>
    <col min="15392" max="15392" width="6.453125" style="94" customWidth="1"/>
    <col min="15393" max="15393" width="5.6328125" style="94" customWidth="1"/>
    <col min="15394" max="15394" width="3.36328125" style="94" customWidth="1"/>
    <col min="15395" max="15616" width="2.6328125" style="94"/>
    <col min="15617" max="15617" width="1.6328125" style="94" customWidth="1"/>
    <col min="15618" max="15618" width="2" style="94" customWidth="1"/>
    <col min="15619" max="15619" width="4.90625" style="94" customWidth="1"/>
    <col min="15620" max="15621" width="2" style="94" customWidth="1"/>
    <col min="15622" max="15622" width="1.6328125" style="94" customWidth="1"/>
    <col min="15623" max="15623" width="5" style="94" customWidth="1"/>
    <col min="15624" max="15624" width="8.90625" style="94" customWidth="1"/>
    <col min="15625" max="15625" width="4.453125" style="94" customWidth="1"/>
    <col min="15626" max="15626" width="5.6328125" style="94" customWidth="1"/>
    <col min="15627" max="15627" width="2" style="94" customWidth="1"/>
    <col min="15628" max="15628" width="4" style="94" customWidth="1"/>
    <col min="15629" max="15629" width="3.36328125" style="94" customWidth="1"/>
    <col min="15630" max="15630" width="9" style="94" customWidth="1"/>
    <col min="15631" max="15631" width="4.453125" style="94" customWidth="1"/>
    <col min="15632" max="15632" width="10.08984375" style="94" customWidth="1"/>
    <col min="15633" max="15633" width="2.7265625" style="94" customWidth="1"/>
    <col min="15634" max="15634" width="3.453125" style="94" customWidth="1"/>
    <col min="15635" max="15635" width="11.36328125" style="94" customWidth="1"/>
    <col min="15636" max="15636" width="3" style="94" customWidth="1"/>
    <col min="15637" max="15637" width="4.26953125" style="94" customWidth="1"/>
    <col min="15638" max="15638" width="1.7265625" style="94" customWidth="1"/>
    <col min="15639" max="15639" width="1.26953125" style="94" customWidth="1"/>
    <col min="15640" max="15640" width="2.26953125" style="94" customWidth="1"/>
    <col min="15641" max="15641" width="8" style="94" customWidth="1"/>
    <col min="15642" max="15643" width="5.453125" style="94" customWidth="1"/>
    <col min="15644" max="15644" width="7.26953125" style="94" customWidth="1"/>
    <col min="15645" max="15645" width="3.08984375" style="94" customWidth="1"/>
    <col min="15646" max="15646" width="9.08984375" style="94" customWidth="1"/>
    <col min="15647" max="15647" width="3.7265625" style="94" customWidth="1"/>
    <col min="15648" max="15648" width="6.453125" style="94" customWidth="1"/>
    <col min="15649" max="15649" width="5.6328125" style="94" customWidth="1"/>
    <col min="15650" max="15650" width="3.36328125" style="94" customWidth="1"/>
    <col min="15651" max="15872" width="2.6328125" style="94"/>
    <col min="15873" max="15873" width="1.6328125" style="94" customWidth="1"/>
    <col min="15874" max="15874" width="2" style="94" customWidth="1"/>
    <col min="15875" max="15875" width="4.90625" style="94" customWidth="1"/>
    <col min="15876" max="15877" width="2" style="94" customWidth="1"/>
    <col min="15878" max="15878" width="1.6328125" style="94" customWidth="1"/>
    <col min="15879" max="15879" width="5" style="94" customWidth="1"/>
    <col min="15880" max="15880" width="8.90625" style="94" customWidth="1"/>
    <col min="15881" max="15881" width="4.453125" style="94" customWidth="1"/>
    <col min="15882" max="15882" width="5.6328125" style="94" customWidth="1"/>
    <col min="15883" max="15883" width="2" style="94" customWidth="1"/>
    <col min="15884" max="15884" width="4" style="94" customWidth="1"/>
    <col min="15885" max="15885" width="3.36328125" style="94" customWidth="1"/>
    <col min="15886" max="15886" width="9" style="94" customWidth="1"/>
    <col min="15887" max="15887" width="4.453125" style="94" customWidth="1"/>
    <col min="15888" max="15888" width="10.08984375" style="94" customWidth="1"/>
    <col min="15889" max="15889" width="2.7265625" style="94" customWidth="1"/>
    <col min="15890" max="15890" width="3.453125" style="94" customWidth="1"/>
    <col min="15891" max="15891" width="11.36328125" style="94" customWidth="1"/>
    <col min="15892" max="15892" width="3" style="94" customWidth="1"/>
    <col min="15893" max="15893" width="4.26953125" style="94" customWidth="1"/>
    <col min="15894" max="15894" width="1.7265625" style="94" customWidth="1"/>
    <col min="15895" max="15895" width="1.26953125" style="94" customWidth="1"/>
    <col min="15896" max="15896" width="2.26953125" style="94" customWidth="1"/>
    <col min="15897" max="15897" width="8" style="94" customWidth="1"/>
    <col min="15898" max="15899" width="5.453125" style="94" customWidth="1"/>
    <col min="15900" max="15900" width="7.26953125" style="94" customWidth="1"/>
    <col min="15901" max="15901" width="3.08984375" style="94" customWidth="1"/>
    <col min="15902" max="15902" width="9.08984375" style="94" customWidth="1"/>
    <col min="15903" max="15903" width="3.7265625" style="94" customWidth="1"/>
    <col min="15904" max="15904" width="6.453125" style="94" customWidth="1"/>
    <col min="15905" max="15905" width="5.6328125" style="94" customWidth="1"/>
    <col min="15906" max="15906" width="3.36328125" style="94" customWidth="1"/>
    <col min="15907" max="16128" width="2.6328125" style="94"/>
    <col min="16129" max="16129" width="1.6328125" style="94" customWidth="1"/>
    <col min="16130" max="16130" width="2" style="94" customWidth="1"/>
    <col min="16131" max="16131" width="4.90625" style="94" customWidth="1"/>
    <col min="16132" max="16133" width="2" style="94" customWidth="1"/>
    <col min="16134" max="16134" width="1.6328125" style="94" customWidth="1"/>
    <col min="16135" max="16135" width="5" style="94" customWidth="1"/>
    <col min="16136" max="16136" width="8.90625" style="94" customWidth="1"/>
    <col min="16137" max="16137" width="4.453125" style="94" customWidth="1"/>
    <col min="16138" max="16138" width="5.6328125" style="94" customWidth="1"/>
    <col min="16139" max="16139" width="2" style="94" customWidth="1"/>
    <col min="16140" max="16140" width="4" style="94" customWidth="1"/>
    <col min="16141" max="16141" width="3.36328125" style="94" customWidth="1"/>
    <col min="16142" max="16142" width="9" style="94" customWidth="1"/>
    <col min="16143" max="16143" width="4.453125" style="94" customWidth="1"/>
    <col min="16144" max="16144" width="10.08984375" style="94" customWidth="1"/>
    <col min="16145" max="16145" width="2.7265625" style="94" customWidth="1"/>
    <col min="16146" max="16146" width="3.453125" style="94" customWidth="1"/>
    <col min="16147" max="16147" width="11.36328125" style="94" customWidth="1"/>
    <col min="16148" max="16148" width="3" style="94" customWidth="1"/>
    <col min="16149" max="16149" width="4.26953125" style="94" customWidth="1"/>
    <col min="16150" max="16150" width="1.7265625" style="94" customWidth="1"/>
    <col min="16151" max="16151" width="1.26953125" style="94" customWidth="1"/>
    <col min="16152" max="16152" width="2.26953125" style="94" customWidth="1"/>
    <col min="16153" max="16153" width="8" style="94" customWidth="1"/>
    <col min="16154" max="16155" width="5.453125" style="94" customWidth="1"/>
    <col min="16156" max="16156" width="7.26953125" style="94" customWidth="1"/>
    <col min="16157" max="16157" width="3.08984375" style="94" customWidth="1"/>
    <col min="16158" max="16158" width="9.08984375" style="94" customWidth="1"/>
    <col min="16159" max="16159" width="3.7265625" style="94" customWidth="1"/>
    <col min="16160" max="16160" width="6.453125" style="94" customWidth="1"/>
    <col min="16161" max="16161" width="5.6328125" style="94" customWidth="1"/>
    <col min="16162" max="16162" width="3.36328125" style="94" customWidth="1"/>
    <col min="16163" max="16384" width="2.6328125" style="94"/>
  </cols>
  <sheetData>
    <row r="1" spans="2:36" ht="20.25" customHeight="1">
      <c r="B1" s="721" t="s">
        <v>94</v>
      </c>
      <c r="C1" s="722"/>
      <c r="D1" s="722"/>
      <c r="E1" s="722"/>
      <c r="F1" s="722"/>
      <c r="G1" s="722"/>
      <c r="H1" s="722"/>
      <c r="I1" s="722"/>
      <c r="J1" s="722"/>
      <c r="K1" s="722"/>
      <c r="L1" s="723"/>
    </row>
    <row r="2" spans="2:36" ht="9.4" customHeight="1">
      <c r="B2" s="95"/>
    </row>
    <row r="3" spans="2:36" ht="16.5" customHeight="1" thickBot="1">
      <c r="B3" s="96"/>
      <c r="C3" s="96"/>
      <c r="D3" s="96"/>
      <c r="E3" s="96"/>
      <c r="F3" s="96"/>
      <c r="G3" s="96"/>
      <c r="H3" s="96"/>
      <c r="I3" s="96"/>
      <c r="J3" s="96"/>
      <c r="K3" s="96"/>
      <c r="M3" s="96"/>
      <c r="N3" s="96"/>
      <c r="AG3" s="97" t="str">
        <f>"（単位："&amp;入力シート!$L$20&amp;"）"</f>
        <v>（単位：億円）</v>
      </c>
      <c r="AH3" s="97"/>
      <c r="AI3" s="97"/>
      <c r="AJ3" s="97"/>
    </row>
    <row r="4" spans="2:36" ht="16.5" customHeight="1">
      <c r="B4" s="98" t="s">
        <v>43</v>
      </c>
      <c r="C4" s="99"/>
      <c r="D4" s="99"/>
      <c r="E4" s="99"/>
      <c r="F4" s="99"/>
      <c r="G4" s="99"/>
      <c r="H4" s="99"/>
      <c r="I4" s="100"/>
      <c r="J4" s="100"/>
      <c r="K4" s="100"/>
      <c r="L4" s="101"/>
      <c r="M4" s="100"/>
      <c r="N4" s="100"/>
      <c r="O4" s="101"/>
      <c r="P4" s="101"/>
      <c r="Q4" s="101"/>
      <c r="R4" s="101"/>
      <c r="S4" s="101"/>
      <c r="T4" s="101"/>
      <c r="U4" s="101"/>
      <c r="V4" s="101"/>
      <c r="W4" s="101"/>
      <c r="X4" s="101"/>
      <c r="Y4" s="101"/>
      <c r="Z4" s="101"/>
      <c r="AA4" s="101"/>
      <c r="AC4" s="102" t="s">
        <v>95</v>
      </c>
      <c r="AD4" s="103"/>
      <c r="AE4" s="103"/>
      <c r="AF4" s="104"/>
      <c r="AG4" s="104"/>
      <c r="AH4" s="105"/>
      <c r="AI4" s="106"/>
      <c r="AJ4" s="106"/>
    </row>
    <row r="5" spans="2:36" ht="16.5" customHeight="1" thickBot="1">
      <c r="B5" s="107"/>
      <c r="C5" s="108"/>
      <c r="D5" s="108"/>
      <c r="E5" s="108"/>
      <c r="F5" s="108"/>
      <c r="G5" s="108"/>
      <c r="H5" s="108"/>
      <c r="I5" s="108"/>
      <c r="J5" s="108"/>
      <c r="K5" s="108"/>
      <c r="L5" s="109"/>
      <c r="M5" s="108"/>
      <c r="N5" s="108"/>
      <c r="O5" s="109"/>
      <c r="P5" s="109"/>
      <c r="Q5" s="109"/>
      <c r="R5" s="109"/>
      <c r="S5" s="109"/>
      <c r="T5" s="109"/>
      <c r="U5" s="109"/>
      <c r="V5" s="109"/>
      <c r="W5" s="109"/>
      <c r="X5" s="109"/>
      <c r="Y5" s="109"/>
      <c r="Z5" s="109"/>
      <c r="AA5" s="109"/>
      <c r="AC5" s="110"/>
      <c r="AD5" s="111"/>
      <c r="AE5" s="111"/>
      <c r="AF5" s="111"/>
      <c r="AG5" s="111"/>
      <c r="AH5" s="112"/>
      <c r="AI5" s="106"/>
      <c r="AJ5" s="106"/>
    </row>
    <row r="6" spans="2:36" ht="16.5" customHeight="1" thickBot="1">
      <c r="B6" s="107"/>
      <c r="C6" s="724" t="s">
        <v>232</v>
      </c>
      <c r="D6" s="701"/>
      <c r="E6" s="701"/>
      <c r="F6" s="701"/>
      <c r="G6" s="701"/>
      <c r="H6" s="701"/>
      <c r="I6" s="701"/>
      <c r="J6" s="702"/>
      <c r="K6" s="101"/>
      <c r="L6" s="108"/>
      <c r="M6" s="100"/>
      <c r="N6" s="725" t="s">
        <v>233</v>
      </c>
      <c r="O6" s="701"/>
      <c r="P6" s="701"/>
      <c r="Q6" s="701"/>
      <c r="R6" s="702"/>
      <c r="S6" s="101"/>
      <c r="T6" s="725" t="s">
        <v>123</v>
      </c>
      <c r="U6" s="701"/>
      <c r="V6" s="701"/>
      <c r="W6" s="701"/>
      <c r="X6" s="701"/>
      <c r="Y6" s="701"/>
      <c r="Z6" s="702"/>
      <c r="AA6" s="101"/>
      <c r="AC6" s="110"/>
      <c r="AD6" s="725" t="s">
        <v>234</v>
      </c>
      <c r="AE6" s="726"/>
      <c r="AF6" s="726"/>
      <c r="AG6" s="727"/>
      <c r="AH6" s="112"/>
    </row>
    <row r="7" spans="2:36" ht="16.5" customHeight="1">
      <c r="B7" s="107"/>
      <c r="C7" s="510">
        <f>入力シート!D53</f>
        <v>0</v>
      </c>
      <c r="D7" s="511"/>
      <c r="E7" s="511"/>
      <c r="F7" s="511"/>
      <c r="G7" s="511"/>
      <c r="H7" s="511"/>
      <c r="I7" s="511"/>
      <c r="J7" s="512"/>
      <c r="K7" s="101"/>
      <c r="L7" s="108"/>
      <c r="M7" s="100"/>
      <c r="N7" s="510">
        <f>入力シート!E53</f>
        <v>150</v>
      </c>
      <c r="O7" s="511"/>
      <c r="P7" s="511"/>
      <c r="Q7" s="511"/>
      <c r="R7" s="512"/>
      <c r="S7" s="101"/>
      <c r="T7" s="510">
        <f>入力シート!F53</f>
        <v>0</v>
      </c>
      <c r="U7" s="511"/>
      <c r="V7" s="511"/>
      <c r="W7" s="511"/>
      <c r="X7" s="511"/>
      <c r="Y7" s="511"/>
      <c r="Z7" s="512"/>
      <c r="AA7" s="101"/>
      <c r="AC7" s="110"/>
      <c r="AD7" s="510">
        <f>'１次効果'!AF53</f>
        <v>100</v>
      </c>
      <c r="AE7" s="513"/>
      <c r="AF7" s="513"/>
      <c r="AG7" s="514"/>
      <c r="AH7" s="112"/>
    </row>
    <row r="8" spans="2:36" ht="13.5" customHeight="1" thickBot="1">
      <c r="B8" s="113"/>
      <c r="C8" s="114"/>
      <c r="D8" s="114"/>
      <c r="E8" s="115"/>
      <c r="F8" s="114"/>
      <c r="G8" s="114"/>
      <c r="H8" s="114"/>
      <c r="I8" s="114"/>
      <c r="J8" s="114"/>
      <c r="K8" s="114"/>
      <c r="L8" s="115"/>
      <c r="M8" s="114"/>
      <c r="N8" s="114"/>
      <c r="O8" s="115"/>
      <c r="P8" s="115"/>
      <c r="Q8" s="115"/>
      <c r="R8" s="115"/>
      <c r="S8" s="115"/>
      <c r="T8" s="115"/>
      <c r="U8" s="115"/>
      <c r="V8" s="115"/>
      <c r="W8" s="115"/>
      <c r="X8" s="115"/>
      <c r="Y8" s="115"/>
      <c r="Z8" s="115"/>
      <c r="AA8" s="115"/>
      <c r="AC8" s="116"/>
      <c r="AD8" s="117"/>
      <c r="AE8" s="117"/>
      <c r="AF8" s="117"/>
      <c r="AG8" s="117"/>
      <c r="AH8" s="118"/>
      <c r="AI8" s="106"/>
      <c r="AJ8" s="106"/>
    </row>
    <row r="9" spans="2:36" s="119" customFormat="1" ht="16.5" customHeight="1">
      <c r="C9" s="120" t="s">
        <v>263</v>
      </c>
      <c r="D9" s="121"/>
      <c r="E9" s="121"/>
      <c r="F9" s="121"/>
      <c r="G9" s="121"/>
      <c r="H9" s="121"/>
      <c r="I9" s="121"/>
      <c r="J9" s="121"/>
      <c r="O9" s="122"/>
      <c r="P9" s="123" t="s">
        <v>96</v>
      </c>
      <c r="Q9" s="124"/>
      <c r="R9" s="124"/>
      <c r="S9" s="124"/>
      <c r="T9" s="124"/>
      <c r="U9" s="124"/>
      <c r="AF9" s="122"/>
      <c r="AG9" s="122"/>
    </row>
    <row r="10" spans="2:36" s="125" customFormat="1" ht="16.5" customHeight="1" thickBot="1">
      <c r="C10" s="126"/>
      <c r="D10" s="713" t="s">
        <v>97</v>
      </c>
      <c r="E10" s="714"/>
      <c r="F10" s="714"/>
      <c r="G10" s="714"/>
      <c r="H10" s="714"/>
      <c r="I10" s="127"/>
      <c r="J10" s="128"/>
      <c r="K10" s="128"/>
      <c r="L10" s="128"/>
      <c r="M10" s="128"/>
      <c r="O10" s="129"/>
      <c r="P10" s="128"/>
      <c r="Q10" s="128"/>
      <c r="R10" s="128"/>
      <c r="S10" s="128"/>
      <c r="T10" s="128"/>
      <c r="U10" s="128"/>
      <c r="X10" s="126"/>
      <c r="Y10" s="126"/>
      <c r="AD10" s="130"/>
      <c r="AE10" s="130"/>
    </row>
    <row r="11" spans="2:36" ht="16.5" customHeight="1">
      <c r="B11" s="131" t="s">
        <v>30</v>
      </c>
      <c r="C11" s="132"/>
      <c r="D11" s="132"/>
      <c r="E11" s="132"/>
      <c r="F11" s="133"/>
      <c r="G11" s="133"/>
      <c r="H11" s="133"/>
      <c r="I11" s="133"/>
      <c r="J11" s="133"/>
      <c r="K11" s="133"/>
      <c r="L11" s="133"/>
      <c r="M11" s="133"/>
      <c r="N11" s="133"/>
      <c r="O11" s="134"/>
      <c r="P11" s="134"/>
      <c r="Q11" s="134"/>
      <c r="R11" s="134"/>
      <c r="S11" s="134"/>
      <c r="T11" s="134"/>
      <c r="U11" s="134"/>
      <c r="V11" s="134"/>
      <c r="W11" s="134"/>
      <c r="X11" s="134"/>
      <c r="Y11" s="134"/>
      <c r="Z11" s="134"/>
      <c r="AA11" s="134"/>
      <c r="AB11" s="134"/>
      <c r="AC11" s="134"/>
      <c r="AD11" s="134"/>
      <c r="AE11" s="134"/>
      <c r="AF11" s="134"/>
      <c r="AG11" s="134"/>
      <c r="AH11" s="135"/>
      <c r="AI11" s="452"/>
      <c r="AJ11" s="452"/>
    </row>
    <row r="12" spans="2:36" ht="16.5" customHeight="1">
      <c r="B12" s="136"/>
      <c r="C12" s="451"/>
      <c r="D12" s="454"/>
      <c r="E12" s="454"/>
      <c r="F12" s="137"/>
      <c r="G12" s="138"/>
      <c r="H12" s="137" t="s">
        <v>45</v>
      </c>
      <c r="I12" s="715">
        <f>'１次効果'!$L$53</f>
        <v>0</v>
      </c>
      <c r="J12" s="716"/>
      <c r="K12" s="454"/>
      <c r="L12" s="454"/>
      <c r="M12" s="454"/>
      <c r="N12" s="137"/>
      <c r="O12" s="137" t="s">
        <v>46</v>
      </c>
      <c r="P12" s="450">
        <f>'１次効果'!$T$53</f>
        <v>149.99999999999997</v>
      </c>
      <c r="Q12" s="454"/>
      <c r="R12" s="454"/>
      <c r="S12" s="454"/>
      <c r="T12" s="454"/>
      <c r="U12" s="454"/>
      <c r="V12" s="454"/>
      <c r="W12" s="454"/>
      <c r="X12" s="137" t="s">
        <v>47</v>
      </c>
      <c r="Y12" s="715">
        <f>'１次効果'!$V$53</f>
        <v>0</v>
      </c>
      <c r="Z12" s="717"/>
      <c r="AA12" s="455"/>
      <c r="AB12" s="139"/>
      <c r="AC12" s="452"/>
      <c r="AD12" s="718" t="s">
        <v>98</v>
      </c>
      <c r="AE12" s="717"/>
      <c r="AF12" s="719">
        <f>'１次効果'!AF53</f>
        <v>100</v>
      </c>
      <c r="AG12" s="720"/>
      <c r="AH12" s="140"/>
    </row>
    <row r="13" spans="2:36" ht="16.5" customHeight="1">
      <c r="B13" s="136"/>
      <c r="C13" s="139"/>
      <c r="D13" s="452"/>
      <c r="E13" s="452"/>
      <c r="F13" s="452"/>
      <c r="G13" s="452"/>
      <c r="H13" s="141"/>
      <c r="I13" s="452"/>
      <c r="J13" s="452"/>
      <c r="K13" s="452"/>
      <c r="L13" s="452"/>
      <c r="M13" s="141"/>
      <c r="N13" s="141"/>
      <c r="O13" s="141" t="s">
        <v>99</v>
      </c>
      <c r="P13" s="142" t="s">
        <v>48</v>
      </c>
      <c r="Q13" s="142"/>
      <c r="R13" s="143"/>
      <c r="S13" s="143"/>
      <c r="T13" s="452"/>
      <c r="U13" s="141"/>
      <c r="V13" s="452"/>
      <c r="W13" s="452"/>
      <c r="X13" s="452"/>
      <c r="Y13" s="452"/>
      <c r="Z13" s="452"/>
      <c r="AA13" s="453"/>
      <c r="AB13" s="139"/>
      <c r="AC13" s="452"/>
      <c r="AD13" s="682" t="s">
        <v>235</v>
      </c>
      <c r="AE13" s="683"/>
      <c r="AF13" s="683"/>
      <c r="AG13" s="684"/>
      <c r="AH13" s="140"/>
      <c r="AI13" s="144"/>
      <c r="AJ13" s="144"/>
    </row>
    <row r="14" spans="2:36" ht="16.5" customHeight="1">
      <c r="B14" s="136"/>
      <c r="C14" s="515">
        <f>'１次効果'!X53</f>
        <v>149.99999999999997</v>
      </c>
      <c r="D14" s="511"/>
      <c r="E14" s="511"/>
      <c r="F14" s="511"/>
      <c r="G14" s="511"/>
      <c r="H14" s="511"/>
      <c r="I14" s="511"/>
      <c r="J14" s="511"/>
      <c r="K14" s="511"/>
      <c r="L14" s="511"/>
      <c r="M14" s="511"/>
      <c r="N14" s="511"/>
      <c r="O14" s="511"/>
      <c r="P14" s="511"/>
      <c r="Q14" s="511"/>
      <c r="R14" s="511"/>
      <c r="S14" s="511"/>
      <c r="T14" s="511"/>
      <c r="U14" s="511"/>
      <c r="V14" s="511"/>
      <c r="W14" s="511"/>
      <c r="X14" s="511"/>
      <c r="Y14" s="511"/>
      <c r="Z14" s="511"/>
      <c r="AA14" s="512"/>
      <c r="AB14" s="139"/>
      <c r="AC14" s="452"/>
      <c r="AD14" s="516">
        <f>'１次効果'!AF53</f>
        <v>100</v>
      </c>
      <c r="AE14" s="517"/>
      <c r="AF14" s="517"/>
      <c r="AG14" s="518"/>
      <c r="AH14" s="140"/>
    </row>
    <row r="15" spans="2:36" ht="16.5" customHeight="1" thickBot="1">
      <c r="B15" s="145"/>
      <c r="C15" s="146"/>
      <c r="D15" s="146"/>
      <c r="E15" s="146"/>
      <c r="F15" s="146"/>
      <c r="G15" s="146"/>
      <c r="H15" s="146"/>
      <c r="I15" s="146"/>
      <c r="J15" s="146"/>
      <c r="K15" s="146"/>
      <c r="L15" s="146"/>
      <c r="M15" s="146"/>
      <c r="N15" s="146"/>
      <c r="O15" s="146"/>
      <c r="P15" s="146"/>
      <c r="Q15" s="146"/>
      <c r="R15" s="146"/>
      <c r="S15" s="146"/>
      <c r="T15" s="146"/>
      <c r="U15" s="146"/>
      <c r="V15" s="146"/>
      <c r="W15" s="146"/>
      <c r="X15" s="146"/>
      <c r="Y15" s="146"/>
      <c r="Z15" s="146"/>
      <c r="AA15" s="146"/>
      <c r="AB15" s="147"/>
      <c r="AC15" s="147"/>
      <c r="AD15" s="146"/>
      <c r="AE15" s="146"/>
      <c r="AF15" s="146"/>
      <c r="AG15" s="146"/>
      <c r="AH15" s="148"/>
    </row>
    <row r="16" spans="2:36" ht="16.5" customHeight="1">
      <c r="B16" s="132"/>
      <c r="C16" s="132"/>
      <c r="D16" s="132"/>
      <c r="E16" s="132"/>
      <c r="F16" s="132"/>
      <c r="G16" s="132"/>
      <c r="H16" s="132"/>
      <c r="I16" s="132"/>
      <c r="J16" s="132"/>
      <c r="K16" s="132"/>
      <c r="L16" s="132"/>
      <c r="M16" s="149"/>
      <c r="N16" s="132"/>
      <c r="O16" s="150"/>
      <c r="P16" s="150"/>
      <c r="Q16" s="150"/>
      <c r="R16" s="150"/>
      <c r="S16" s="150"/>
      <c r="T16" s="150"/>
      <c r="U16" s="150"/>
      <c r="V16" s="150"/>
      <c r="W16" s="150"/>
      <c r="X16" s="150"/>
      <c r="Y16" s="150"/>
      <c r="Z16" s="150"/>
      <c r="AA16" s="150"/>
      <c r="AB16" s="150"/>
      <c r="AC16" s="150"/>
      <c r="AD16" s="150"/>
      <c r="AE16" s="150"/>
      <c r="AF16" s="150"/>
      <c r="AG16" s="150"/>
      <c r="AH16" s="135"/>
    </row>
    <row r="17" spans="2:36" ht="16.5" customHeight="1">
      <c r="B17" s="96"/>
      <c r="C17" s="96"/>
      <c r="D17" s="151"/>
      <c r="E17" s="96"/>
      <c r="F17" s="96"/>
      <c r="G17" s="96"/>
      <c r="H17" s="152" t="s">
        <v>49</v>
      </c>
      <c r="I17" s="96"/>
      <c r="J17" s="96"/>
      <c r="K17" s="96"/>
      <c r="L17" s="96"/>
      <c r="M17" s="136"/>
      <c r="N17" s="153" t="s">
        <v>50</v>
      </c>
      <c r="O17" s="152"/>
      <c r="R17" s="96"/>
      <c r="T17" s="152" t="s">
        <v>51</v>
      </c>
      <c r="U17" s="96"/>
      <c r="W17" s="96"/>
      <c r="X17" s="96"/>
      <c r="Y17" s="96"/>
      <c r="AA17" s="96"/>
      <c r="AC17" s="154" t="s">
        <v>52</v>
      </c>
      <c r="AD17" s="106"/>
      <c r="AF17" s="154" t="s">
        <v>53</v>
      </c>
      <c r="AH17" s="140"/>
    </row>
    <row r="18" spans="2:36" ht="16.5" customHeight="1">
      <c r="B18" s="96"/>
      <c r="C18" s="96"/>
      <c r="D18" s="96"/>
      <c r="E18" s="96"/>
      <c r="F18" s="96"/>
      <c r="G18" s="96"/>
      <c r="H18" s="96"/>
      <c r="I18" s="96"/>
      <c r="J18" s="96"/>
      <c r="K18" s="96"/>
      <c r="L18" s="96"/>
      <c r="M18" s="136"/>
      <c r="N18" s="96"/>
      <c r="AC18" s="125"/>
      <c r="AF18" s="125"/>
      <c r="AH18" s="140"/>
    </row>
    <row r="19" spans="2:36" ht="16.5" customHeight="1">
      <c r="B19" s="96"/>
      <c r="C19" s="700" t="s">
        <v>100</v>
      </c>
      <c r="D19" s="701"/>
      <c r="E19" s="701"/>
      <c r="F19" s="701"/>
      <c r="G19" s="701"/>
      <c r="H19" s="701"/>
      <c r="I19" s="701"/>
      <c r="J19" s="701"/>
      <c r="K19" s="702"/>
      <c r="L19" s="155"/>
      <c r="M19" s="156"/>
      <c r="N19" s="705" t="s">
        <v>54</v>
      </c>
      <c r="O19" s="706"/>
      <c r="P19" s="706"/>
      <c r="Q19" s="706"/>
      <c r="R19" s="706"/>
      <c r="S19" s="706"/>
      <c r="T19" s="706"/>
      <c r="U19" s="706"/>
      <c r="V19" s="706"/>
      <c r="W19" s="706"/>
      <c r="X19" s="706"/>
      <c r="Y19" s="706"/>
      <c r="Z19" s="706"/>
      <c r="AA19" s="707"/>
      <c r="AB19" s="96"/>
      <c r="AC19" s="667" t="s">
        <v>55</v>
      </c>
      <c r="AD19" s="668"/>
      <c r="AE19" s="96"/>
      <c r="AF19" s="667" t="s">
        <v>56</v>
      </c>
      <c r="AG19" s="708"/>
      <c r="AH19" s="157"/>
    </row>
    <row r="20" spans="2:36" ht="16.5" customHeight="1">
      <c r="B20" s="96"/>
      <c r="C20" s="703"/>
      <c r="D20" s="687"/>
      <c r="E20" s="687"/>
      <c r="F20" s="687"/>
      <c r="G20" s="687"/>
      <c r="H20" s="687"/>
      <c r="I20" s="687"/>
      <c r="J20" s="687"/>
      <c r="K20" s="704"/>
      <c r="L20" s="155"/>
      <c r="M20" s="156"/>
      <c r="N20" s="655"/>
      <c r="O20" s="657"/>
      <c r="P20" s="700" t="s">
        <v>57</v>
      </c>
      <c r="Q20" s="711"/>
      <c r="R20" s="711"/>
      <c r="S20" s="711"/>
      <c r="T20" s="711"/>
      <c r="U20" s="711"/>
      <c r="V20" s="711"/>
      <c r="W20" s="711"/>
      <c r="X20" s="711"/>
      <c r="Y20" s="711"/>
      <c r="Z20" s="711"/>
      <c r="AA20" s="712"/>
      <c r="AB20" s="96"/>
      <c r="AC20" s="669"/>
      <c r="AD20" s="670"/>
      <c r="AE20" s="96"/>
      <c r="AF20" s="709"/>
      <c r="AG20" s="710"/>
      <c r="AH20" s="157"/>
    </row>
    <row r="21" spans="2:36" ht="16.5" customHeight="1">
      <c r="B21" s="96"/>
      <c r="C21" s="515">
        <f>'１次効果'!Z53</f>
        <v>74.102405454193331</v>
      </c>
      <c r="D21" s="511"/>
      <c r="E21" s="511"/>
      <c r="F21" s="511"/>
      <c r="G21" s="511"/>
      <c r="H21" s="511"/>
      <c r="I21" s="511"/>
      <c r="J21" s="511"/>
      <c r="K21" s="512"/>
      <c r="L21" s="158"/>
      <c r="M21" s="159"/>
      <c r="N21" s="519">
        <f t="array" ref="N21">MMULT(TRANSPOSE(各種係数!I8:I52),'１次効果'!X8:X52+'１次効果'!AF8:AF52)</f>
        <v>114.02260049083991</v>
      </c>
      <c r="O21" s="512"/>
      <c r="P21" s="520">
        <f t="array" ref="P21">MMULT(TRANSPOSE(各種係数!J8:J52),'１次効果'!X8:X52+'１次効果'!AF8:AF52)</f>
        <v>72.610696817586145</v>
      </c>
      <c r="Q21" s="511"/>
      <c r="R21" s="511"/>
      <c r="S21" s="511"/>
      <c r="T21" s="511"/>
      <c r="U21" s="511"/>
      <c r="V21" s="511"/>
      <c r="W21" s="511"/>
      <c r="X21" s="511"/>
      <c r="Y21" s="511"/>
      <c r="Z21" s="511"/>
      <c r="AA21" s="512"/>
      <c r="AB21" s="96"/>
      <c r="AC21" s="521">
        <f t="array" ref="AC21">MMULT(TRANSPOSE(各種係数!G8:G52),'１次効果'!X8:X52+'１次効果'!AF8:AF52)*入力シート!L25</f>
        <v>1427.822430599814</v>
      </c>
      <c r="AD21" s="512"/>
      <c r="AE21" s="96"/>
      <c r="AF21" s="521">
        <f t="array" ref="AF21">MMULT(TRANSPOSE(各種係数!H8:H52),'１次効果'!X8:X52+'１次効果'!AF8:AF52)*入力シート!L25</f>
        <v>1248.6796645796044</v>
      </c>
      <c r="AG21" s="512"/>
      <c r="AH21" s="157"/>
    </row>
    <row r="22" spans="2:36" ht="16.5" customHeight="1" thickBot="1">
      <c r="B22" s="96"/>
      <c r="C22" s="96"/>
      <c r="D22" s="96"/>
      <c r="E22" s="96"/>
      <c r="F22" s="96"/>
      <c r="G22" s="96"/>
      <c r="H22" s="96"/>
      <c r="I22" s="96"/>
      <c r="J22" s="96"/>
      <c r="K22" s="96"/>
      <c r="L22" s="96"/>
      <c r="M22" s="145"/>
      <c r="N22" s="146"/>
      <c r="O22" s="160"/>
      <c r="P22" s="160"/>
      <c r="Q22" s="160"/>
      <c r="R22" s="160"/>
      <c r="S22" s="160"/>
      <c r="T22" s="160"/>
      <c r="U22" s="160"/>
      <c r="V22" s="160"/>
      <c r="W22" s="160"/>
      <c r="X22" s="160"/>
      <c r="Y22" s="160"/>
      <c r="Z22" s="160"/>
      <c r="AA22" s="160"/>
      <c r="AB22" s="160"/>
      <c r="AC22" s="160"/>
      <c r="AD22" s="160"/>
      <c r="AE22" s="160"/>
      <c r="AF22" s="160"/>
      <c r="AG22" s="160"/>
      <c r="AH22" s="148"/>
    </row>
    <row r="23" spans="2:36" ht="16.5" customHeight="1">
      <c r="B23" s="96"/>
      <c r="C23" s="96"/>
      <c r="D23" s="96"/>
      <c r="E23" s="96"/>
      <c r="F23" s="96"/>
      <c r="G23" s="96"/>
      <c r="H23" s="161" t="s">
        <v>44</v>
      </c>
      <c r="I23" s="96"/>
      <c r="J23" s="96"/>
      <c r="K23" s="96"/>
      <c r="L23" s="96"/>
      <c r="M23" s="96"/>
    </row>
    <row r="24" spans="2:36" ht="16.5" customHeight="1">
      <c r="B24" s="96"/>
      <c r="C24" s="96"/>
      <c r="D24" s="96"/>
      <c r="E24" s="96"/>
      <c r="F24" s="96"/>
      <c r="G24" s="96"/>
      <c r="H24" s="96"/>
      <c r="I24" s="96"/>
      <c r="J24" s="96"/>
      <c r="K24" s="96"/>
      <c r="L24" s="96"/>
      <c r="M24" s="96"/>
      <c r="N24" s="96"/>
    </row>
    <row r="25" spans="2:36" ht="23.25" customHeight="1">
      <c r="B25" s="96"/>
      <c r="C25" s="658" t="s">
        <v>101</v>
      </c>
      <c r="D25" s="659"/>
      <c r="E25" s="659"/>
      <c r="F25" s="659"/>
      <c r="G25" s="659"/>
      <c r="H25" s="659"/>
      <c r="I25" s="659"/>
      <c r="J25" s="659"/>
      <c r="K25" s="659"/>
      <c r="L25" s="659"/>
      <c r="M25" s="659"/>
      <c r="N25" s="659"/>
      <c r="O25" s="659"/>
      <c r="P25" s="659"/>
      <c r="Q25" s="660"/>
      <c r="R25" s="664" t="s">
        <v>58</v>
      </c>
      <c r="S25" s="96"/>
      <c r="T25" s="96"/>
      <c r="U25" s="96"/>
      <c r="V25" s="658" t="s">
        <v>102</v>
      </c>
      <c r="W25" s="659"/>
      <c r="X25" s="659"/>
      <c r="Y25" s="659"/>
      <c r="Z25" s="659"/>
      <c r="AA25" s="659"/>
      <c r="AB25" s="659"/>
      <c r="AC25" s="659"/>
      <c r="AD25" s="659"/>
      <c r="AE25" s="659"/>
      <c r="AF25" s="659"/>
      <c r="AG25" s="659"/>
      <c r="AH25" s="675"/>
    </row>
    <row r="26" spans="2:36" ht="16" customHeight="1">
      <c r="B26" s="96"/>
      <c r="C26" s="515">
        <f>'１次効果'!AB53</f>
        <v>40.470605089550709</v>
      </c>
      <c r="D26" s="522"/>
      <c r="E26" s="522"/>
      <c r="F26" s="522"/>
      <c r="G26" s="522"/>
      <c r="H26" s="522"/>
      <c r="I26" s="522"/>
      <c r="J26" s="522"/>
      <c r="K26" s="522"/>
      <c r="L26" s="522"/>
      <c r="M26" s="522"/>
      <c r="N26" s="522"/>
      <c r="O26" s="522"/>
      <c r="P26" s="522"/>
      <c r="Q26" s="523"/>
      <c r="R26" s="685"/>
      <c r="S26" s="96"/>
      <c r="T26" s="96"/>
      <c r="U26" s="96"/>
      <c r="V26" s="661"/>
      <c r="W26" s="662"/>
      <c r="X26" s="662"/>
      <c r="Y26" s="662"/>
      <c r="Z26" s="662"/>
      <c r="AA26" s="662"/>
      <c r="AB26" s="662"/>
      <c r="AC26" s="662"/>
      <c r="AD26" s="662"/>
      <c r="AE26" s="662"/>
      <c r="AF26" s="662"/>
      <c r="AG26" s="662"/>
      <c r="AH26" s="679"/>
    </row>
    <row r="27" spans="2:36" ht="16.5" customHeight="1">
      <c r="B27" s="96"/>
      <c r="R27" s="448"/>
      <c r="S27" s="96"/>
      <c r="T27" s="96"/>
      <c r="U27" s="96"/>
      <c r="V27" s="515">
        <f>P21+E39</f>
        <v>95.661009466306098</v>
      </c>
      <c r="W27" s="522"/>
      <c r="X27" s="522"/>
      <c r="Y27" s="522"/>
      <c r="Z27" s="522"/>
      <c r="AA27" s="522"/>
      <c r="AB27" s="522"/>
      <c r="AC27" s="522"/>
      <c r="AD27" s="522"/>
      <c r="AE27" s="522"/>
      <c r="AF27" s="522"/>
      <c r="AG27" s="522"/>
      <c r="AH27" s="524"/>
    </row>
    <row r="28" spans="2:36" ht="16.5" customHeight="1">
      <c r="B28" s="96"/>
      <c r="C28" s="96"/>
      <c r="D28" s="96"/>
      <c r="E28" s="96"/>
      <c r="F28" s="96"/>
      <c r="G28" s="96"/>
      <c r="H28" s="152" t="s">
        <v>59</v>
      </c>
      <c r="I28" s="162"/>
      <c r="J28" s="163"/>
      <c r="K28" s="163"/>
      <c r="L28" s="690" t="s">
        <v>103</v>
      </c>
      <c r="M28" s="691"/>
      <c r="N28" s="691"/>
      <c r="O28" s="691"/>
      <c r="P28" s="691"/>
      <c r="Q28" s="163"/>
      <c r="R28" s="163"/>
      <c r="S28" s="163"/>
    </row>
    <row r="29" spans="2:36" ht="16.5" customHeight="1" thickBot="1">
      <c r="C29" s="151"/>
      <c r="D29" s="151"/>
      <c r="E29" s="96"/>
      <c r="F29" s="96"/>
      <c r="G29" s="96"/>
      <c r="H29" s="96"/>
      <c r="I29" s="164"/>
      <c r="J29" s="164"/>
      <c r="K29" s="164"/>
      <c r="L29" s="692"/>
      <c r="M29" s="692"/>
      <c r="N29" s="692"/>
      <c r="O29" s="692"/>
      <c r="P29" s="692"/>
      <c r="Q29" s="164"/>
      <c r="R29" s="164"/>
      <c r="S29" s="164"/>
      <c r="Z29" s="165"/>
      <c r="AA29" s="166" t="s">
        <v>60</v>
      </c>
      <c r="AB29" s="96"/>
      <c r="AC29" s="96"/>
      <c r="AD29" s="96"/>
      <c r="AE29" s="96"/>
      <c r="AF29" s="96"/>
      <c r="AG29" s="96"/>
      <c r="AH29" s="96"/>
    </row>
    <row r="30" spans="2:36" ht="16.5" customHeight="1">
      <c r="B30" s="167" t="s">
        <v>61</v>
      </c>
      <c r="C30" s="168"/>
      <c r="D30" s="168"/>
      <c r="E30" s="168"/>
      <c r="F30" s="168"/>
      <c r="G30" s="169"/>
      <c r="H30" s="169"/>
      <c r="I30" s="169"/>
      <c r="J30" s="169"/>
      <c r="K30" s="169"/>
      <c r="L30" s="169"/>
      <c r="M30" s="169"/>
      <c r="N30" s="169"/>
      <c r="O30" s="169"/>
      <c r="P30" s="170"/>
      <c r="Q30" s="170"/>
      <c r="R30" s="170"/>
      <c r="S30" s="170"/>
      <c r="T30" s="171"/>
      <c r="Z30" s="126" t="s">
        <v>62</v>
      </c>
      <c r="AA30" s="126"/>
      <c r="AB30" s="96"/>
      <c r="AC30" s="96"/>
      <c r="AD30" s="96"/>
      <c r="AE30" s="96"/>
      <c r="AF30" s="96"/>
      <c r="AG30" s="96"/>
      <c r="AH30" s="96"/>
      <c r="AI30" s="172"/>
      <c r="AJ30" s="172"/>
    </row>
    <row r="31" spans="2:36" ht="16.5" customHeight="1">
      <c r="B31" s="173"/>
      <c r="C31" s="693" t="s">
        <v>104</v>
      </c>
      <c r="D31" s="694"/>
      <c r="E31" s="694"/>
      <c r="F31" s="694"/>
      <c r="G31" s="694"/>
      <c r="H31" s="694"/>
      <c r="I31" s="694"/>
      <c r="J31" s="694"/>
      <c r="K31" s="694"/>
      <c r="L31" s="695"/>
      <c r="M31" s="447"/>
      <c r="N31" s="696" t="s">
        <v>63</v>
      </c>
      <c r="O31" s="697"/>
      <c r="P31" s="697"/>
      <c r="Q31" s="697"/>
      <c r="R31" s="697"/>
      <c r="S31" s="698"/>
      <c r="T31" s="174"/>
      <c r="U31" s="96"/>
      <c r="V31" s="96"/>
      <c r="W31" s="699" t="s">
        <v>105</v>
      </c>
      <c r="X31" s="659"/>
      <c r="Y31" s="659"/>
      <c r="Z31" s="659"/>
      <c r="AA31" s="659"/>
      <c r="AB31" s="659"/>
      <c r="AC31" s="659"/>
      <c r="AD31" s="659"/>
      <c r="AE31" s="659"/>
      <c r="AF31" s="659"/>
      <c r="AG31" s="659"/>
      <c r="AH31" s="675"/>
      <c r="AI31" s="172"/>
      <c r="AJ31" s="172"/>
    </row>
    <row r="32" spans="2:36" ht="16.5" customHeight="1">
      <c r="B32" s="173"/>
      <c r="C32" s="519">
        <f>'１次効果'!AD53</f>
        <v>58.888519711901289</v>
      </c>
      <c r="D32" s="527"/>
      <c r="E32" s="527"/>
      <c r="F32" s="527"/>
      <c r="G32" s="527"/>
      <c r="H32" s="527"/>
      <c r="I32" s="527"/>
      <c r="J32" s="527"/>
      <c r="K32" s="527"/>
      <c r="L32" s="528"/>
      <c r="M32" s="447"/>
      <c r="N32" s="519">
        <f>'１次効果'!AJ53</f>
        <v>35.797587327496018</v>
      </c>
      <c r="O32" s="527"/>
      <c r="P32" s="527"/>
      <c r="Q32" s="527"/>
      <c r="R32" s="527"/>
      <c r="S32" s="528"/>
      <c r="T32" s="174"/>
      <c r="U32" s="96"/>
      <c r="V32" s="96"/>
      <c r="W32" s="661"/>
      <c r="X32" s="662"/>
      <c r="Y32" s="662"/>
      <c r="Z32" s="662"/>
      <c r="AA32" s="662"/>
      <c r="AB32" s="662"/>
      <c r="AC32" s="662"/>
      <c r="AD32" s="662"/>
      <c r="AE32" s="662"/>
      <c r="AF32" s="662"/>
      <c r="AG32" s="662"/>
      <c r="AH32" s="679"/>
      <c r="AI32" s="175"/>
      <c r="AJ32" s="175"/>
    </row>
    <row r="33" spans="2:36" ht="16.5" customHeight="1">
      <c r="B33" s="173"/>
      <c r="C33" s="686"/>
      <c r="D33" s="687"/>
      <c r="E33" s="687"/>
      <c r="F33" s="687"/>
      <c r="G33" s="687"/>
      <c r="H33" s="687"/>
      <c r="I33" s="687"/>
      <c r="J33" s="687"/>
      <c r="K33" s="687"/>
      <c r="L33" s="687"/>
      <c r="M33" s="176"/>
      <c r="N33" s="688"/>
      <c r="O33" s="689"/>
      <c r="P33" s="689"/>
      <c r="Q33" s="689"/>
      <c r="R33" s="689"/>
      <c r="S33" s="689"/>
      <c r="T33" s="174"/>
      <c r="U33" s="96"/>
      <c r="V33" s="96"/>
      <c r="W33" s="515">
        <f>入力シート!L3*V27</f>
        <v>46.946883988712777</v>
      </c>
      <c r="X33" s="522"/>
      <c r="Y33" s="522"/>
      <c r="Z33" s="522"/>
      <c r="AA33" s="522"/>
      <c r="AB33" s="522"/>
      <c r="AC33" s="522"/>
      <c r="AD33" s="522"/>
      <c r="AE33" s="522"/>
      <c r="AF33" s="522"/>
      <c r="AG33" s="522"/>
      <c r="AH33" s="524"/>
    </row>
    <row r="34" spans="2:36" ht="16.5" customHeight="1">
      <c r="B34" s="173"/>
      <c r="C34" s="96"/>
      <c r="D34" s="96"/>
      <c r="E34" s="96"/>
      <c r="F34" s="96"/>
      <c r="G34" s="96"/>
      <c r="H34" s="96"/>
      <c r="I34" s="96"/>
      <c r="J34" s="96"/>
      <c r="K34" s="96"/>
      <c r="L34" s="96"/>
      <c r="M34" s="96"/>
      <c r="N34" s="96"/>
      <c r="O34" s="96"/>
      <c r="P34" s="96"/>
      <c r="T34" s="177"/>
    </row>
    <row r="35" spans="2:36" ht="16.5" customHeight="1">
      <c r="B35" s="173"/>
      <c r="C35" s="178"/>
      <c r="D35" s="179" t="s">
        <v>106</v>
      </c>
      <c r="E35" s="178"/>
      <c r="F35" s="178"/>
      <c r="G35" s="178"/>
      <c r="H35" s="178"/>
      <c r="I35" s="178"/>
      <c r="J35" s="119"/>
      <c r="K35" s="161" t="s">
        <v>107</v>
      </c>
      <c r="L35" s="178"/>
      <c r="M35" s="178"/>
      <c r="N35" s="178"/>
      <c r="O35" s="179" t="s">
        <v>64</v>
      </c>
      <c r="P35" s="119"/>
      <c r="Q35" s="119"/>
      <c r="R35" s="179" t="s">
        <v>65</v>
      </c>
      <c r="S35" s="119"/>
      <c r="T35" s="177"/>
      <c r="Z35" s="165"/>
      <c r="AA35" s="166" t="s">
        <v>108</v>
      </c>
      <c r="AB35" s="94" t="s">
        <v>109</v>
      </c>
    </row>
    <row r="36" spans="2:36" ht="16.5" customHeight="1">
      <c r="B36" s="173"/>
      <c r="C36" s="126"/>
      <c r="D36" s="180" t="s">
        <v>66</v>
      </c>
      <c r="E36" s="126"/>
      <c r="F36" s="126"/>
      <c r="G36" s="126"/>
      <c r="H36" s="126"/>
      <c r="I36" s="126"/>
      <c r="J36" s="126"/>
      <c r="K36" s="181" t="s">
        <v>67</v>
      </c>
      <c r="L36" s="126"/>
      <c r="M36" s="126"/>
      <c r="N36" s="126"/>
      <c r="O36" s="180"/>
      <c r="P36" s="125"/>
      <c r="Q36" s="125"/>
      <c r="R36" s="125"/>
      <c r="S36" s="125"/>
      <c r="T36" s="177"/>
      <c r="AI36" s="452"/>
      <c r="AJ36" s="452"/>
    </row>
    <row r="37" spans="2:36" ht="16.5" customHeight="1">
      <c r="B37" s="173"/>
      <c r="C37" s="674" t="s">
        <v>68</v>
      </c>
      <c r="D37" s="653"/>
      <c r="E37" s="653"/>
      <c r="F37" s="653"/>
      <c r="G37" s="653"/>
      <c r="H37" s="653"/>
      <c r="I37" s="653"/>
      <c r="J37" s="653"/>
      <c r="K37" s="653"/>
      <c r="L37" s="653"/>
      <c r="M37" s="654"/>
      <c r="O37" s="667" t="s">
        <v>69</v>
      </c>
      <c r="P37" s="668"/>
      <c r="Q37" s="96"/>
      <c r="R37" s="667" t="s">
        <v>70</v>
      </c>
      <c r="S37" s="676"/>
      <c r="T37" s="174"/>
      <c r="W37" s="658" t="s">
        <v>110</v>
      </c>
      <c r="X37" s="659"/>
      <c r="Y37" s="659"/>
      <c r="Z37" s="659"/>
      <c r="AA37" s="659"/>
      <c r="AB37" s="659"/>
      <c r="AC37" s="659"/>
      <c r="AD37" s="659"/>
      <c r="AE37" s="659"/>
      <c r="AF37" s="659"/>
      <c r="AG37" s="659"/>
      <c r="AH37" s="675"/>
      <c r="AI37" s="452"/>
      <c r="AJ37" s="452"/>
    </row>
    <row r="38" spans="2:36" ht="16.5" customHeight="1">
      <c r="B38" s="173"/>
      <c r="C38" s="446"/>
      <c r="D38" s="172"/>
      <c r="E38" s="680" t="s">
        <v>71</v>
      </c>
      <c r="F38" s="672"/>
      <c r="G38" s="672"/>
      <c r="H38" s="672"/>
      <c r="I38" s="672"/>
      <c r="J38" s="672"/>
      <c r="K38" s="672"/>
      <c r="L38" s="672"/>
      <c r="M38" s="681"/>
      <c r="O38" s="669"/>
      <c r="P38" s="670"/>
      <c r="Q38" s="96"/>
      <c r="R38" s="677"/>
      <c r="S38" s="678"/>
      <c r="T38" s="174"/>
      <c r="W38" s="661"/>
      <c r="X38" s="662"/>
      <c r="Y38" s="662"/>
      <c r="Z38" s="662"/>
      <c r="AA38" s="662"/>
      <c r="AB38" s="662"/>
      <c r="AC38" s="662"/>
      <c r="AD38" s="662"/>
      <c r="AE38" s="662"/>
      <c r="AF38" s="662"/>
      <c r="AG38" s="662"/>
      <c r="AH38" s="679"/>
      <c r="AI38" s="175"/>
      <c r="AJ38" s="175"/>
    </row>
    <row r="39" spans="2:36" ht="16.5" customHeight="1">
      <c r="B39" s="173"/>
      <c r="C39" s="515">
        <f t="array" ref="C39">MMULT(TRANSPOSE(各種係数!I8:I52),'１次効果'!AD8:AD52+'１次効果'!AJ8:AJ52)</f>
        <v>48.399197076948468</v>
      </c>
      <c r="D39" s="529"/>
      <c r="E39" s="530">
        <f t="array" ref="E39">MMULT(TRANSPOSE(各種係数!J8:J52),'２次効果'!F8:F52+'２次効果'!J8:J52)</f>
        <v>23.050312648719952</v>
      </c>
      <c r="F39" s="511"/>
      <c r="G39" s="511"/>
      <c r="H39" s="511"/>
      <c r="I39" s="511"/>
      <c r="J39" s="511"/>
      <c r="K39" s="511"/>
      <c r="L39" s="511"/>
      <c r="M39" s="512"/>
      <c r="O39" s="521">
        <f t="array" ref="O39">MMULT(TRANSPOSE(各種係数!G8:G52),'１次効果'!$AD8:$AD52+'１次効果'!AJ8:AJ52)*入力シート!L25</f>
        <v>528.07409670362108</v>
      </c>
      <c r="P39" s="512"/>
      <c r="Q39" s="96"/>
      <c r="R39" s="521">
        <f t="array" ref="R39">MMULT(TRANSPOSE(各種係数!H8:H52),'１次効果'!$AD8:$AD52+'１次効果'!AJ8:AJ52)*入力シート!L25</f>
        <v>488.19570889719347</v>
      </c>
      <c r="S39" s="512"/>
      <c r="T39" s="174"/>
      <c r="W39" s="515">
        <f>各種係数!K53*W33</f>
        <v>46.946883988712777</v>
      </c>
      <c r="X39" s="525"/>
      <c r="Y39" s="525"/>
      <c r="Z39" s="525"/>
      <c r="AA39" s="525"/>
      <c r="AB39" s="525"/>
      <c r="AC39" s="525"/>
      <c r="AD39" s="525"/>
      <c r="AE39" s="525"/>
      <c r="AF39" s="525"/>
      <c r="AG39" s="525"/>
      <c r="AH39" s="526"/>
    </row>
    <row r="40" spans="2:36" ht="16.5" customHeight="1" thickBot="1">
      <c r="B40" s="182"/>
      <c r="C40" s="183"/>
      <c r="D40" s="183"/>
      <c r="E40" s="183"/>
      <c r="F40" s="183"/>
      <c r="G40" s="183"/>
      <c r="H40" s="183"/>
      <c r="I40" s="183"/>
      <c r="J40" s="183"/>
      <c r="K40" s="183"/>
      <c r="L40" s="183"/>
      <c r="M40" s="183"/>
      <c r="N40" s="183"/>
      <c r="O40" s="183"/>
      <c r="P40" s="184"/>
      <c r="Q40" s="184"/>
      <c r="R40" s="184"/>
      <c r="S40" s="184"/>
      <c r="T40" s="185"/>
    </row>
    <row r="41" spans="2:36" ht="16.5" customHeight="1" thickBot="1">
      <c r="C41" s="151"/>
      <c r="D41" s="96"/>
      <c r="E41" s="96"/>
      <c r="F41" s="96"/>
      <c r="G41" s="96"/>
      <c r="H41" s="96"/>
      <c r="I41" s="96"/>
      <c r="J41" s="96"/>
      <c r="Z41" s="165"/>
      <c r="AA41" s="166" t="s">
        <v>111</v>
      </c>
    </row>
    <row r="42" spans="2:36" ht="16.5" customHeight="1">
      <c r="B42" s="186" t="s">
        <v>72</v>
      </c>
      <c r="C42" s="187"/>
      <c r="D42" s="187"/>
      <c r="E42" s="187"/>
      <c r="F42" s="187"/>
      <c r="G42" s="188"/>
      <c r="H42" s="188"/>
      <c r="I42" s="188"/>
      <c r="J42" s="188"/>
      <c r="K42" s="189"/>
      <c r="L42" s="189"/>
      <c r="M42" s="189"/>
      <c r="N42" s="189"/>
      <c r="O42" s="189"/>
      <c r="P42" s="189"/>
      <c r="Q42" s="189"/>
      <c r="R42" s="190"/>
      <c r="AI42" s="172"/>
      <c r="AJ42" s="172"/>
    </row>
    <row r="43" spans="2:36" ht="16.5" customHeight="1">
      <c r="B43" s="191"/>
      <c r="C43" s="652" t="s">
        <v>73</v>
      </c>
      <c r="D43" s="653"/>
      <c r="E43" s="653"/>
      <c r="F43" s="653"/>
      <c r="G43" s="653"/>
      <c r="H43" s="653"/>
      <c r="I43" s="653"/>
      <c r="J43" s="653"/>
      <c r="K43" s="653"/>
      <c r="L43" s="653"/>
      <c r="M43" s="653"/>
      <c r="N43" s="653"/>
      <c r="O43" s="653"/>
      <c r="P43" s="653"/>
      <c r="Q43" s="654"/>
      <c r="R43" s="192"/>
      <c r="S43" s="452"/>
      <c r="T43" s="452"/>
      <c r="U43" s="452"/>
      <c r="V43" s="453"/>
      <c r="W43" s="658" t="s">
        <v>112</v>
      </c>
      <c r="X43" s="659"/>
      <c r="Y43" s="659"/>
      <c r="Z43" s="659"/>
      <c r="AA43" s="659"/>
      <c r="AB43" s="659"/>
      <c r="AC43" s="659"/>
      <c r="AD43" s="659"/>
      <c r="AE43" s="659"/>
      <c r="AF43" s="659"/>
      <c r="AG43" s="660"/>
      <c r="AH43" s="664" t="s">
        <v>58</v>
      </c>
      <c r="AI43" s="172"/>
      <c r="AJ43" s="172"/>
    </row>
    <row r="44" spans="2:36" ht="16.5" customHeight="1">
      <c r="B44" s="191"/>
      <c r="C44" s="655"/>
      <c r="D44" s="656"/>
      <c r="E44" s="656"/>
      <c r="F44" s="656"/>
      <c r="G44" s="656"/>
      <c r="H44" s="656"/>
      <c r="I44" s="656"/>
      <c r="J44" s="656"/>
      <c r="K44" s="656"/>
      <c r="L44" s="656"/>
      <c r="M44" s="656"/>
      <c r="N44" s="656"/>
      <c r="O44" s="656"/>
      <c r="P44" s="656"/>
      <c r="Q44" s="657"/>
      <c r="R44" s="192"/>
      <c r="S44" s="178" t="s">
        <v>74</v>
      </c>
      <c r="U44" s="452"/>
      <c r="V44" s="452"/>
      <c r="W44" s="661"/>
      <c r="X44" s="662"/>
      <c r="Y44" s="662"/>
      <c r="Z44" s="662"/>
      <c r="AA44" s="662"/>
      <c r="AB44" s="662"/>
      <c r="AC44" s="662"/>
      <c r="AD44" s="662"/>
      <c r="AE44" s="662"/>
      <c r="AF44" s="662"/>
      <c r="AG44" s="663"/>
      <c r="AH44" s="665"/>
      <c r="AI44" s="175"/>
      <c r="AJ44" s="175"/>
    </row>
    <row r="45" spans="2:36" ht="16.5" customHeight="1">
      <c r="B45" s="191"/>
      <c r="C45" s="515">
        <f>'２次効果'!V53</f>
        <v>46.271482584500909</v>
      </c>
      <c r="D45" s="522"/>
      <c r="E45" s="522"/>
      <c r="F45" s="522"/>
      <c r="G45" s="522"/>
      <c r="H45" s="522"/>
      <c r="I45" s="522"/>
      <c r="J45" s="522"/>
      <c r="K45" s="522"/>
      <c r="L45" s="522"/>
      <c r="M45" s="522"/>
      <c r="N45" s="522"/>
      <c r="O45" s="522"/>
      <c r="P45" s="522"/>
      <c r="Q45" s="524"/>
      <c r="R45" s="193"/>
      <c r="S45" s="194" t="s">
        <v>75</v>
      </c>
      <c r="W45" s="515">
        <f>'２次効果'!T53</f>
        <v>34.777746401819712</v>
      </c>
      <c r="X45" s="522"/>
      <c r="Y45" s="522"/>
      <c r="Z45" s="522"/>
      <c r="AA45" s="522"/>
      <c r="AB45" s="522"/>
      <c r="AC45" s="522"/>
      <c r="AD45" s="522"/>
      <c r="AE45" s="522"/>
      <c r="AF45" s="522"/>
      <c r="AG45" s="523"/>
      <c r="AH45" s="666"/>
    </row>
    <row r="46" spans="2:36" ht="16.5" customHeight="1" thickBot="1">
      <c r="B46" s="191"/>
      <c r="C46" s="178"/>
      <c r="D46" s="178"/>
      <c r="E46" s="179" t="s">
        <v>106</v>
      </c>
      <c r="F46" s="119"/>
      <c r="G46" s="178"/>
      <c r="H46" s="178"/>
      <c r="I46" s="179" t="s">
        <v>113</v>
      </c>
      <c r="J46" s="178"/>
      <c r="K46" s="178"/>
      <c r="L46" s="178"/>
      <c r="M46" s="178"/>
      <c r="N46" s="178"/>
      <c r="O46" s="178"/>
      <c r="P46" s="178"/>
      <c r="R46" s="195"/>
    </row>
    <row r="47" spans="2:36" ht="16.5" customHeight="1">
      <c r="B47" s="191"/>
      <c r="C47" s="126"/>
      <c r="D47" s="126"/>
      <c r="E47" s="180" t="s">
        <v>66</v>
      </c>
      <c r="F47" s="126"/>
      <c r="G47" s="126"/>
      <c r="H47" s="126"/>
      <c r="I47" s="125" t="s">
        <v>76</v>
      </c>
      <c r="J47" s="127"/>
      <c r="K47" s="126"/>
      <c r="L47" s="126"/>
      <c r="M47" s="180" t="s">
        <v>114</v>
      </c>
      <c r="N47" s="125"/>
      <c r="O47" s="196" t="s">
        <v>115</v>
      </c>
      <c r="R47" s="195"/>
      <c r="V47" s="197" t="s">
        <v>77</v>
      </c>
      <c r="W47" s="198"/>
      <c r="X47" s="198"/>
      <c r="Y47" s="198"/>
      <c r="Z47" s="198"/>
      <c r="AA47" s="199"/>
      <c r="AB47" s="200"/>
      <c r="AC47" s="199"/>
      <c r="AD47" s="199"/>
      <c r="AE47" s="199"/>
      <c r="AF47" s="199"/>
      <c r="AG47" s="199"/>
      <c r="AH47" s="201"/>
    </row>
    <row r="48" spans="2:36" ht="16.5" customHeight="1">
      <c r="B48" s="191"/>
      <c r="C48" s="96"/>
      <c r="D48" s="96"/>
      <c r="E48" s="126"/>
      <c r="F48" s="126"/>
      <c r="G48" s="126"/>
      <c r="H48" s="126"/>
      <c r="I48" s="126"/>
      <c r="J48" s="126"/>
      <c r="K48" s="126"/>
      <c r="L48" s="126"/>
      <c r="M48" s="125"/>
      <c r="N48" s="125"/>
      <c r="O48" s="125"/>
      <c r="P48" s="125"/>
      <c r="R48" s="195"/>
      <c r="V48" s="202"/>
      <c r="W48" s="203"/>
      <c r="X48" s="203"/>
      <c r="Y48" s="203"/>
      <c r="Z48" s="203"/>
      <c r="AA48" s="204"/>
      <c r="AB48" s="204"/>
      <c r="AC48" s="203"/>
      <c r="AD48" s="203"/>
      <c r="AE48" s="203"/>
      <c r="AF48" s="203"/>
      <c r="AG48" s="203"/>
      <c r="AH48" s="205"/>
      <c r="AI48" s="206"/>
      <c r="AJ48" s="206"/>
    </row>
    <row r="49" spans="2:36" ht="16.5" customHeight="1">
      <c r="B49" s="191"/>
      <c r="C49" s="674" t="s">
        <v>78</v>
      </c>
      <c r="D49" s="653"/>
      <c r="E49" s="653"/>
      <c r="F49" s="653"/>
      <c r="G49" s="653"/>
      <c r="H49" s="653"/>
      <c r="I49" s="653"/>
      <c r="J49" s="653"/>
      <c r="K49" s="675"/>
      <c r="L49" s="96"/>
      <c r="M49" s="667" t="s">
        <v>79</v>
      </c>
      <c r="N49" s="668"/>
      <c r="O49" s="96"/>
      <c r="P49" s="667" t="s">
        <v>80</v>
      </c>
      <c r="Q49" s="676"/>
      <c r="R49" s="193"/>
      <c r="V49" s="202"/>
      <c r="W49" s="203"/>
      <c r="X49" s="667" t="s">
        <v>34</v>
      </c>
      <c r="Y49" s="668"/>
      <c r="Z49" s="667" t="s">
        <v>35</v>
      </c>
      <c r="AA49" s="668"/>
      <c r="AB49" s="667" t="s">
        <v>36</v>
      </c>
      <c r="AC49" s="668"/>
      <c r="AD49" s="667" t="s">
        <v>81</v>
      </c>
      <c r="AE49" s="668"/>
      <c r="AF49" s="667" t="s">
        <v>82</v>
      </c>
      <c r="AG49" s="668"/>
      <c r="AH49" s="205"/>
      <c r="AI49" s="206"/>
      <c r="AJ49" s="206"/>
    </row>
    <row r="50" spans="2:36" ht="16.5" customHeight="1">
      <c r="B50" s="191"/>
      <c r="C50" s="139"/>
      <c r="D50" s="452"/>
      <c r="E50" s="671" t="s">
        <v>83</v>
      </c>
      <c r="F50" s="672"/>
      <c r="G50" s="672"/>
      <c r="H50" s="672"/>
      <c r="I50" s="672"/>
      <c r="J50" s="672"/>
      <c r="K50" s="673"/>
      <c r="L50" s="96"/>
      <c r="M50" s="669"/>
      <c r="N50" s="670"/>
      <c r="O50" s="96"/>
      <c r="P50" s="677"/>
      <c r="Q50" s="678"/>
      <c r="R50" s="193"/>
      <c r="V50" s="202"/>
      <c r="W50" s="203"/>
      <c r="X50" s="669"/>
      <c r="Y50" s="670"/>
      <c r="Z50" s="669"/>
      <c r="AA50" s="670"/>
      <c r="AB50" s="669"/>
      <c r="AC50" s="670"/>
      <c r="AD50" s="669"/>
      <c r="AE50" s="670"/>
      <c r="AF50" s="669"/>
      <c r="AG50" s="670"/>
      <c r="AH50" s="205"/>
      <c r="AI50" s="206"/>
      <c r="AJ50" s="206"/>
    </row>
    <row r="51" spans="2:36" ht="16" customHeight="1">
      <c r="B51" s="191"/>
      <c r="C51" s="515">
        <f t="array" ref="C51">MMULT(TRANSPOSE(各種係数!I8:I52),'２次効果'!V8:V52)</f>
        <v>29.925914965575164</v>
      </c>
      <c r="D51" s="529"/>
      <c r="E51" s="530">
        <f t="array" ref="E51">MMULT(TRANSPOSE(各種係数!J8:J52),'２次効果'!V8:V52)</f>
        <v>12.586234265629558</v>
      </c>
      <c r="F51" s="511"/>
      <c r="G51" s="511"/>
      <c r="H51" s="511"/>
      <c r="I51" s="511"/>
      <c r="J51" s="511"/>
      <c r="K51" s="512"/>
      <c r="L51" s="96"/>
      <c r="M51" s="521">
        <f t="array" ref="M51">MMULT(TRANSPOSE(各種係数!G8:G52),'２次効果'!V8:V52)*入力シート!L25</f>
        <v>350.67938628296184</v>
      </c>
      <c r="N51" s="531"/>
      <c r="O51" s="96"/>
      <c r="P51" s="521">
        <f t="array" ref="P51">MMULT(TRANSPOSE(各種係数!H8:H52),'２次効果'!V8:V52)*入力シート!L25</f>
        <v>306.82788187573283</v>
      </c>
      <c r="Q51" s="512"/>
      <c r="R51" s="193"/>
      <c r="S51" s="207"/>
      <c r="V51" s="202"/>
      <c r="W51" s="203"/>
      <c r="X51" s="510">
        <f>C14+AD14+C32+N32+C45</f>
        <v>390.95758962389817</v>
      </c>
      <c r="Y51" s="532"/>
      <c r="Z51" s="510">
        <f>N21+C39+C51</f>
        <v>192.34771253336353</v>
      </c>
      <c r="AA51" s="532"/>
      <c r="AB51" s="510">
        <f>P21+E39+E51</f>
        <v>108.24724373193565</v>
      </c>
      <c r="AC51" s="532"/>
      <c r="AD51" s="521">
        <f>AC21+O39+M51</f>
        <v>2306.5759135863968</v>
      </c>
      <c r="AE51" s="533"/>
      <c r="AF51" s="521">
        <f>AF21+R39+P51</f>
        <v>2043.7032553525307</v>
      </c>
      <c r="AG51" s="533"/>
      <c r="AH51" s="205"/>
    </row>
    <row r="52" spans="2:36" ht="16" customHeight="1" thickBot="1">
      <c r="B52" s="208"/>
      <c r="C52" s="209"/>
      <c r="D52" s="209"/>
      <c r="E52" s="209"/>
      <c r="F52" s="209"/>
      <c r="G52" s="209"/>
      <c r="H52" s="209"/>
      <c r="I52" s="209"/>
      <c r="J52" s="209"/>
      <c r="K52" s="209"/>
      <c r="L52" s="209"/>
      <c r="M52" s="209"/>
      <c r="N52" s="209"/>
      <c r="O52" s="210"/>
      <c r="P52" s="210"/>
      <c r="Q52" s="210"/>
      <c r="R52" s="211"/>
      <c r="V52" s="212"/>
      <c r="W52" s="213"/>
      <c r="X52" s="213"/>
      <c r="Y52" s="213"/>
      <c r="Z52" s="213"/>
      <c r="AA52" s="213"/>
      <c r="AB52" s="213"/>
      <c r="AC52" s="213"/>
      <c r="AD52" s="213"/>
      <c r="AE52" s="213"/>
      <c r="AF52" s="213"/>
      <c r="AG52" s="213"/>
      <c r="AH52" s="214"/>
    </row>
    <row r="53" spans="2:36" ht="29.25" customHeight="1"/>
    <row r="54" spans="2:36" ht="13">
      <c r="B54" s="647" t="s">
        <v>84</v>
      </c>
      <c r="C54" s="638"/>
      <c r="D54" s="648" t="s">
        <v>85</v>
      </c>
      <c r="E54" s="649"/>
      <c r="F54" s="649"/>
      <c r="G54" s="649"/>
      <c r="H54" s="649"/>
      <c r="I54" s="649"/>
      <c r="J54" s="649"/>
      <c r="K54" s="649"/>
      <c r="L54" s="649"/>
      <c r="M54" s="649"/>
      <c r="N54" s="649"/>
      <c r="O54" s="649"/>
      <c r="P54" s="650"/>
      <c r="Q54" s="651" t="s">
        <v>86</v>
      </c>
      <c r="R54" s="649"/>
      <c r="S54" s="649"/>
      <c r="T54" s="649"/>
      <c r="U54" s="649"/>
      <c r="V54" s="649"/>
      <c r="W54" s="649"/>
      <c r="X54" s="649"/>
      <c r="Y54" s="649"/>
      <c r="Z54" s="649"/>
      <c r="AA54" s="649"/>
      <c r="AB54" s="649"/>
      <c r="AC54" s="649"/>
      <c r="AD54" s="649"/>
      <c r="AE54" s="650"/>
      <c r="AF54" s="647" t="s">
        <v>87</v>
      </c>
      <c r="AG54" s="638"/>
      <c r="AH54" s="638"/>
    </row>
    <row r="55" spans="2:36" ht="99.75" customHeight="1">
      <c r="B55" s="637" t="s">
        <v>88</v>
      </c>
      <c r="C55" s="638"/>
      <c r="D55" s="639" t="s">
        <v>253</v>
      </c>
      <c r="E55" s="640"/>
      <c r="F55" s="640"/>
      <c r="G55" s="640"/>
      <c r="H55" s="640"/>
      <c r="I55" s="640"/>
      <c r="J55" s="640"/>
      <c r="K55" s="640"/>
      <c r="L55" s="640"/>
      <c r="M55" s="640"/>
      <c r="N55" s="640"/>
      <c r="O55" s="640"/>
      <c r="P55" s="641"/>
      <c r="Q55" s="642" t="s">
        <v>254</v>
      </c>
      <c r="R55" s="640"/>
      <c r="S55" s="640"/>
      <c r="T55" s="640"/>
      <c r="U55" s="640"/>
      <c r="V55" s="640"/>
      <c r="W55" s="640"/>
      <c r="X55" s="640"/>
      <c r="Y55" s="640"/>
      <c r="Z55" s="640"/>
      <c r="AA55" s="640"/>
      <c r="AB55" s="640"/>
      <c r="AC55" s="640"/>
      <c r="AD55" s="640"/>
      <c r="AE55" s="641"/>
      <c r="AF55" s="643" t="s">
        <v>43</v>
      </c>
      <c r="AG55" s="644"/>
      <c r="AH55" s="645"/>
    </row>
    <row r="56" spans="2:36" ht="28.5" customHeight="1">
      <c r="B56" s="646" t="s">
        <v>89</v>
      </c>
      <c r="C56" s="641"/>
      <c r="D56" s="639" t="s">
        <v>116</v>
      </c>
      <c r="E56" s="640"/>
      <c r="F56" s="640"/>
      <c r="G56" s="640"/>
      <c r="H56" s="640"/>
      <c r="I56" s="640"/>
      <c r="J56" s="640"/>
      <c r="K56" s="640"/>
      <c r="L56" s="640"/>
      <c r="M56" s="640"/>
      <c r="N56" s="640"/>
      <c r="O56" s="640"/>
      <c r="P56" s="641"/>
      <c r="Q56" s="642" t="s">
        <v>117</v>
      </c>
      <c r="R56" s="640"/>
      <c r="S56" s="640"/>
      <c r="T56" s="640"/>
      <c r="U56" s="640"/>
      <c r="V56" s="640"/>
      <c r="W56" s="640"/>
      <c r="X56" s="640"/>
      <c r="Y56" s="640"/>
      <c r="Z56" s="640"/>
      <c r="AA56" s="640"/>
      <c r="AB56" s="640"/>
      <c r="AC56" s="640"/>
      <c r="AD56" s="640"/>
      <c r="AE56" s="641"/>
      <c r="AF56" s="643" t="s">
        <v>118</v>
      </c>
      <c r="AG56" s="644"/>
      <c r="AH56" s="645"/>
    </row>
    <row r="57" spans="2:36" ht="105.75" customHeight="1">
      <c r="B57" s="646" t="s">
        <v>90</v>
      </c>
      <c r="C57" s="641"/>
      <c r="D57" s="639" t="s">
        <v>255</v>
      </c>
      <c r="E57" s="640"/>
      <c r="F57" s="640"/>
      <c r="G57" s="640"/>
      <c r="H57" s="640"/>
      <c r="I57" s="640"/>
      <c r="J57" s="640"/>
      <c r="K57" s="640"/>
      <c r="L57" s="640"/>
      <c r="M57" s="640"/>
      <c r="N57" s="640"/>
      <c r="O57" s="640"/>
      <c r="P57" s="641"/>
      <c r="Q57" s="642" t="s">
        <v>256</v>
      </c>
      <c r="R57" s="640"/>
      <c r="S57" s="640"/>
      <c r="T57" s="640"/>
      <c r="U57" s="640"/>
      <c r="V57" s="640"/>
      <c r="W57" s="640"/>
      <c r="X57" s="640"/>
      <c r="Y57" s="640"/>
      <c r="Z57" s="640"/>
      <c r="AA57" s="640"/>
      <c r="AB57" s="640"/>
      <c r="AC57" s="640"/>
      <c r="AD57" s="640"/>
      <c r="AE57" s="641"/>
      <c r="AF57" s="643" t="s">
        <v>119</v>
      </c>
      <c r="AG57" s="644"/>
      <c r="AH57" s="645"/>
    </row>
    <row r="58" spans="2:36" ht="167.25" customHeight="1">
      <c r="B58" s="646" t="s">
        <v>91</v>
      </c>
      <c r="C58" s="641"/>
      <c r="D58" s="639" t="s">
        <v>257</v>
      </c>
      <c r="E58" s="640"/>
      <c r="F58" s="640"/>
      <c r="G58" s="640"/>
      <c r="H58" s="640"/>
      <c r="I58" s="640"/>
      <c r="J58" s="640"/>
      <c r="K58" s="640"/>
      <c r="L58" s="640"/>
      <c r="M58" s="640"/>
      <c r="N58" s="640"/>
      <c r="O58" s="640"/>
      <c r="P58" s="641"/>
      <c r="Q58" s="642" t="s">
        <v>258</v>
      </c>
      <c r="R58" s="640"/>
      <c r="S58" s="640"/>
      <c r="T58" s="640"/>
      <c r="U58" s="640"/>
      <c r="V58" s="640"/>
      <c r="W58" s="640"/>
      <c r="X58" s="640"/>
      <c r="Y58" s="640"/>
      <c r="Z58" s="640"/>
      <c r="AA58" s="640"/>
      <c r="AB58" s="640"/>
      <c r="AC58" s="640"/>
      <c r="AD58" s="640"/>
      <c r="AE58" s="641"/>
      <c r="AF58" s="643" t="s">
        <v>120</v>
      </c>
      <c r="AG58" s="644"/>
      <c r="AH58" s="645"/>
    </row>
    <row r="59" spans="2:36" ht="158.25" customHeight="1">
      <c r="B59" s="637" t="s">
        <v>92</v>
      </c>
      <c r="C59" s="638"/>
      <c r="D59" s="639" t="s">
        <v>259</v>
      </c>
      <c r="E59" s="640"/>
      <c r="F59" s="640"/>
      <c r="G59" s="640"/>
      <c r="H59" s="640"/>
      <c r="I59" s="640"/>
      <c r="J59" s="640"/>
      <c r="K59" s="640"/>
      <c r="L59" s="640"/>
      <c r="M59" s="640"/>
      <c r="N59" s="640"/>
      <c r="O59" s="640"/>
      <c r="P59" s="641"/>
      <c r="Q59" s="642" t="s">
        <v>260</v>
      </c>
      <c r="R59" s="640"/>
      <c r="S59" s="640"/>
      <c r="T59" s="640"/>
      <c r="U59" s="640"/>
      <c r="V59" s="640"/>
      <c r="W59" s="640"/>
      <c r="X59" s="640"/>
      <c r="Y59" s="640"/>
      <c r="Z59" s="640"/>
      <c r="AA59" s="640"/>
      <c r="AB59" s="640"/>
      <c r="AC59" s="640"/>
      <c r="AD59" s="640"/>
      <c r="AE59" s="641"/>
      <c r="AF59" s="643" t="s">
        <v>121</v>
      </c>
      <c r="AG59" s="644"/>
      <c r="AH59" s="645"/>
    </row>
    <row r="60" spans="2:36" ht="46" customHeight="1">
      <c r="B60" s="637" t="s">
        <v>122</v>
      </c>
      <c r="C60" s="638"/>
      <c r="D60" s="639" t="s">
        <v>261</v>
      </c>
      <c r="E60" s="640"/>
      <c r="F60" s="640"/>
      <c r="G60" s="640"/>
      <c r="H60" s="640"/>
      <c r="I60" s="640"/>
      <c r="J60" s="640"/>
      <c r="K60" s="640"/>
      <c r="L60" s="640"/>
      <c r="M60" s="640"/>
      <c r="N60" s="640"/>
      <c r="O60" s="640"/>
      <c r="P60" s="641"/>
      <c r="Q60" s="642" t="s">
        <v>262</v>
      </c>
      <c r="R60" s="640"/>
      <c r="S60" s="640"/>
      <c r="T60" s="640"/>
      <c r="U60" s="640"/>
      <c r="V60" s="640"/>
      <c r="W60" s="640"/>
      <c r="X60" s="640"/>
      <c r="Y60" s="640"/>
      <c r="Z60" s="640"/>
      <c r="AA60" s="640"/>
      <c r="AB60" s="640"/>
      <c r="AC60" s="640"/>
      <c r="AD60" s="640"/>
      <c r="AE60" s="641"/>
      <c r="AF60" s="643" t="s">
        <v>93</v>
      </c>
      <c r="AG60" s="644"/>
      <c r="AH60" s="645"/>
    </row>
    <row r="61" spans="2:36" ht="16" customHeight="1"/>
    <row r="62" spans="2:36" ht="16" customHeight="1"/>
    <row r="63" spans="2:36" ht="16" customHeight="1"/>
  </sheetData>
  <mergeCells count="71">
    <mergeCell ref="B1:L1"/>
    <mergeCell ref="C6:J6"/>
    <mergeCell ref="N6:R6"/>
    <mergeCell ref="T6:Z6"/>
    <mergeCell ref="AD6:AG6"/>
    <mergeCell ref="D10:H10"/>
    <mergeCell ref="I12:J12"/>
    <mergeCell ref="Y12:Z12"/>
    <mergeCell ref="AD12:AE12"/>
    <mergeCell ref="AF12:AG12"/>
    <mergeCell ref="AD13:AG13"/>
    <mergeCell ref="C25:Q25"/>
    <mergeCell ref="R25:R26"/>
    <mergeCell ref="V25:AH26"/>
    <mergeCell ref="C33:L33"/>
    <mergeCell ref="N33:S33"/>
    <mergeCell ref="L28:P29"/>
    <mergeCell ref="C31:L31"/>
    <mergeCell ref="N31:S31"/>
    <mergeCell ref="W31:AH32"/>
    <mergeCell ref="C19:K20"/>
    <mergeCell ref="N19:AA19"/>
    <mergeCell ref="AC19:AD20"/>
    <mergeCell ref="AF19:AG20"/>
    <mergeCell ref="N20:O20"/>
    <mergeCell ref="P20:AA20"/>
    <mergeCell ref="C37:M37"/>
    <mergeCell ref="O37:P38"/>
    <mergeCell ref="R37:S38"/>
    <mergeCell ref="W37:AH38"/>
    <mergeCell ref="E38:M38"/>
    <mergeCell ref="C43:Q44"/>
    <mergeCell ref="W43:AG44"/>
    <mergeCell ref="AH43:AH45"/>
    <mergeCell ref="AD49:AE50"/>
    <mergeCell ref="AF49:AG50"/>
    <mergeCell ref="E50:K50"/>
    <mergeCell ref="C49:K49"/>
    <mergeCell ref="M49:N50"/>
    <mergeCell ref="P49:Q50"/>
    <mergeCell ref="X49:Y50"/>
    <mergeCell ref="Z49:AA50"/>
    <mergeCell ref="AB49:AC50"/>
    <mergeCell ref="B54:C54"/>
    <mergeCell ref="D54:P54"/>
    <mergeCell ref="Q54:AE54"/>
    <mergeCell ref="AF54:AH54"/>
    <mergeCell ref="B59:C59"/>
    <mergeCell ref="D59:P59"/>
    <mergeCell ref="Q59:AE59"/>
    <mergeCell ref="AF59:AH59"/>
    <mergeCell ref="B55:C55"/>
    <mergeCell ref="D55:P55"/>
    <mergeCell ref="Q55:AE55"/>
    <mergeCell ref="AF55:AH55"/>
    <mergeCell ref="B56:C56"/>
    <mergeCell ref="D56:P56"/>
    <mergeCell ref="Q56:AE56"/>
    <mergeCell ref="AF56:AH56"/>
    <mergeCell ref="B60:C60"/>
    <mergeCell ref="D60:P60"/>
    <mergeCell ref="Q60:AE60"/>
    <mergeCell ref="AF60:AH60"/>
    <mergeCell ref="B57:C57"/>
    <mergeCell ref="D57:P57"/>
    <mergeCell ref="Q57:AE57"/>
    <mergeCell ref="AF57:AH57"/>
    <mergeCell ref="B58:C58"/>
    <mergeCell ref="D58:P58"/>
    <mergeCell ref="Q58:AE58"/>
    <mergeCell ref="AF58:AH58"/>
  </mergeCells>
  <phoneticPr fontId="3"/>
  <pageMargins left="0.7" right="0.7" top="0.75" bottom="0.75" header="0.3" footer="0.3"/>
  <pageSetup paperSize="9" scale="52" fitToWidth="0" orientation="portrait" r:id="rId1"/>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AJ53"/>
  <sheetViews>
    <sheetView showGridLines="0" zoomScale="70" zoomScaleNormal="70" workbookViewId="0">
      <pane xSplit="2" ySplit="7" topLeftCell="C8" activePane="bottomRight" state="frozen"/>
      <selection pane="topRight" activeCell="C1" sqref="C1"/>
      <selection pane="bottomLeft" activeCell="A8" sqref="A8"/>
      <selection pane="bottomRight"/>
    </sheetView>
  </sheetViews>
  <sheetFormatPr defaultRowHeight="13"/>
  <cols>
    <col min="1" max="1" width="4.6328125" style="279" customWidth="1"/>
    <col min="2" max="2" width="25.6328125" style="279" customWidth="1"/>
    <col min="3" max="3" width="2.6328125" style="279" customWidth="1"/>
    <col min="4" max="4" width="11.08984375" style="279" customWidth="1"/>
    <col min="5" max="5" width="2.6328125" style="279" customWidth="1"/>
    <col min="6" max="6" width="12.453125" style="279" customWidth="1"/>
    <col min="7" max="7" width="2.6328125" style="279" customWidth="1"/>
    <col min="8" max="8" width="12.90625" style="279" customWidth="1"/>
    <col min="9" max="9" width="2.6328125" style="279" customWidth="1"/>
    <col min="10" max="10" width="11.08984375" style="279" customWidth="1"/>
    <col min="11" max="11" width="2.6328125" style="279" customWidth="1"/>
    <col min="12" max="12" width="11.08984375" style="279" customWidth="1"/>
    <col min="13" max="13" width="3.6328125" style="279" customWidth="1"/>
    <col min="14" max="14" width="11.08984375" style="279" customWidth="1"/>
    <col min="15" max="15" width="2.6328125" style="279" customWidth="1"/>
    <col min="16" max="16" width="11.08984375" style="279" customWidth="1"/>
    <col min="17" max="17" width="2.6328125" style="279" customWidth="1"/>
    <col min="18" max="18" width="11.08984375" style="279" customWidth="1"/>
    <col min="19" max="19" width="2.6328125" style="279" customWidth="1"/>
    <col min="20" max="20" width="11.08984375" style="279" customWidth="1"/>
    <col min="21" max="21" width="2.6328125" style="279" customWidth="1"/>
    <col min="22" max="22" width="11.08984375" style="279" customWidth="1"/>
    <col min="23" max="23" width="2.6328125" style="279" customWidth="1"/>
    <col min="24" max="24" width="11.08984375" style="279" customWidth="1"/>
    <col min="25" max="25" width="3.08984375" style="279" customWidth="1"/>
    <col min="26" max="26" width="11.08984375" style="279" customWidth="1"/>
    <col min="27" max="27" width="2.6328125" style="279" customWidth="1"/>
    <col min="28" max="28" width="11.08984375" style="279" customWidth="1"/>
    <col min="29" max="29" width="2.6328125" style="279" customWidth="1"/>
    <col min="30" max="30" width="11.26953125" style="279" customWidth="1"/>
    <col min="31" max="31" width="3.6328125" style="279" customWidth="1"/>
    <col min="32" max="32" width="14.08984375" style="279" customWidth="1"/>
    <col min="33" max="33" width="2.7265625" style="279" customWidth="1"/>
    <col min="34" max="34" width="13" style="279" customWidth="1"/>
    <col min="35" max="35" width="2.7265625" style="279" customWidth="1"/>
    <col min="36" max="36" width="12" style="279" customWidth="1"/>
    <col min="37" max="256" width="9" style="279"/>
    <col min="257" max="257" width="4.6328125" style="279" customWidth="1"/>
    <col min="258" max="258" width="25.6328125" style="279" customWidth="1"/>
    <col min="259" max="259" width="2.6328125" style="279" customWidth="1"/>
    <col min="260" max="260" width="11.08984375" style="279" customWidth="1"/>
    <col min="261" max="261" width="2.6328125" style="279" customWidth="1"/>
    <col min="262" max="262" width="11.08984375" style="279" customWidth="1"/>
    <col min="263" max="263" width="2.6328125" style="279" customWidth="1"/>
    <col min="264" max="264" width="11.08984375" style="279" customWidth="1"/>
    <col min="265" max="265" width="2.6328125" style="279" customWidth="1"/>
    <col min="266" max="266" width="11.08984375" style="279" customWidth="1"/>
    <col min="267" max="267" width="2.6328125" style="279" customWidth="1"/>
    <col min="268" max="268" width="11.08984375" style="279" customWidth="1"/>
    <col min="269" max="269" width="3.6328125" style="279" customWidth="1"/>
    <col min="270" max="270" width="11.08984375" style="279" customWidth="1"/>
    <col min="271" max="271" width="2.6328125" style="279" customWidth="1"/>
    <col min="272" max="272" width="11.08984375" style="279" customWidth="1"/>
    <col min="273" max="273" width="2.6328125" style="279" customWidth="1"/>
    <col min="274" max="274" width="11.08984375" style="279" customWidth="1"/>
    <col min="275" max="275" width="2.6328125" style="279" customWidth="1"/>
    <col min="276" max="276" width="11.08984375" style="279" customWidth="1"/>
    <col min="277" max="277" width="2.6328125" style="279" customWidth="1"/>
    <col min="278" max="278" width="11.08984375" style="279" customWidth="1"/>
    <col min="279" max="279" width="2.6328125" style="279" customWidth="1"/>
    <col min="280" max="280" width="11.08984375" style="279" customWidth="1"/>
    <col min="281" max="281" width="3.08984375" style="279" customWidth="1"/>
    <col min="282" max="282" width="11.08984375" style="279" customWidth="1"/>
    <col min="283" max="283" width="2.6328125" style="279" customWidth="1"/>
    <col min="284" max="284" width="11.08984375" style="279" customWidth="1"/>
    <col min="285" max="285" width="2.6328125" style="279" customWidth="1"/>
    <col min="286" max="286" width="11.26953125" style="279" customWidth="1"/>
    <col min="287" max="287" width="3.6328125" style="279" customWidth="1"/>
    <col min="288" max="288" width="11.08984375" style="279" customWidth="1"/>
    <col min="289" max="289" width="2.7265625" style="279" customWidth="1"/>
    <col min="290" max="290" width="13" style="279" customWidth="1"/>
    <col min="291" max="291" width="2.7265625" style="279" customWidth="1"/>
    <col min="292" max="292" width="12" style="279" customWidth="1"/>
    <col min="293" max="512" width="9" style="279"/>
    <col min="513" max="513" width="4.6328125" style="279" customWidth="1"/>
    <col min="514" max="514" width="25.6328125" style="279" customWidth="1"/>
    <col min="515" max="515" width="2.6328125" style="279" customWidth="1"/>
    <col min="516" max="516" width="11.08984375" style="279" customWidth="1"/>
    <col min="517" max="517" width="2.6328125" style="279" customWidth="1"/>
    <col min="518" max="518" width="11.08984375" style="279" customWidth="1"/>
    <col min="519" max="519" width="2.6328125" style="279" customWidth="1"/>
    <col min="520" max="520" width="11.08984375" style="279" customWidth="1"/>
    <col min="521" max="521" width="2.6328125" style="279" customWidth="1"/>
    <col min="522" max="522" width="11.08984375" style="279" customWidth="1"/>
    <col min="523" max="523" width="2.6328125" style="279" customWidth="1"/>
    <col min="524" max="524" width="11.08984375" style="279" customWidth="1"/>
    <col min="525" max="525" width="3.6328125" style="279" customWidth="1"/>
    <col min="526" max="526" width="11.08984375" style="279" customWidth="1"/>
    <col min="527" max="527" width="2.6328125" style="279" customWidth="1"/>
    <col min="528" max="528" width="11.08984375" style="279" customWidth="1"/>
    <col min="529" max="529" width="2.6328125" style="279" customWidth="1"/>
    <col min="530" max="530" width="11.08984375" style="279" customWidth="1"/>
    <col min="531" max="531" width="2.6328125" style="279" customWidth="1"/>
    <col min="532" max="532" width="11.08984375" style="279" customWidth="1"/>
    <col min="533" max="533" width="2.6328125" style="279" customWidth="1"/>
    <col min="534" max="534" width="11.08984375" style="279" customWidth="1"/>
    <col min="535" max="535" width="2.6328125" style="279" customWidth="1"/>
    <col min="536" max="536" width="11.08984375" style="279" customWidth="1"/>
    <col min="537" max="537" width="3.08984375" style="279" customWidth="1"/>
    <col min="538" max="538" width="11.08984375" style="279" customWidth="1"/>
    <col min="539" max="539" width="2.6328125" style="279" customWidth="1"/>
    <col min="540" max="540" width="11.08984375" style="279" customWidth="1"/>
    <col min="541" max="541" width="2.6328125" style="279" customWidth="1"/>
    <col min="542" max="542" width="11.26953125" style="279" customWidth="1"/>
    <col min="543" max="543" width="3.6328125" style="279" customWidth="1"/>
    <col min="544" max="544" width="11.08984375" style="279" customWidth="1"/>
    <col min="545" max="545" width="2.7265625" style="279" customWidth="1"/>
    <col min="546" max="546" width="13" style="279" customWidth="1"/>
    <col min="547" max="547" width="2.7265625" style="279" customWidth="1"/>
    <col min="548" max="548" width="12" style="279" customWidth="1"/>
    <col min="549" max="768" width="9" style="279"/>
    <col min="769" max="769" width="4.6328125" style="279" customWidth="1"/>
    <col min="770" max="770" width="25.6328125" style="279" customWidth="1"/>
    <col min="771" max="771" width="2.6328125" style="279" customWidth="1"/>
    <col min="772" max="772" width="11.08984375" style="279" customWidth="1"/>
    <col min="773" max="773" width="2.6328125" style="279" customWidth="1"/>
    <col min="774" max="774" width="11.08984375" style="279" customWidth="1"/>
    <col min="775" max="775" width="2.6328125" style="279" customWidth="1"/>
    <col min="776" max="776" width="11.08984375" style="279" customWidth="1"/>
    <col min="777" max="777" width="2.6328125" style="279" customWidth="1"/>
    <col min="778" max="778" width="11.08984375" style="279" customWidth="1"/>
    <col min="779" max="779" width="2.6328125" style="279" customWidth="1"/>
    <col min="780" max="780" width="11.08984375" style="279" customWidth="1"/>
    <col min="781" max="781" width="3.6328125" style="279" customWidth="1"/>
    <col min="782" max="782" width="11.08984375" style="279" customWidth="1"/>
    <col min="783" max="783" width="2.6328125" style="279" customWidth="1"/>
    <col min="784" max="784" width="11.08984375" style="279" customWidth="1"/>
    <col min="785" max="785" width="2.6328125" style="279" customWidth="1"/>
    <col min="786" max="786" width="11.08984375" style="279" customWidth="1"/>
    <col min="787" max="787" width="2.6328125" style="279" customWidth="1"/>
    <col min="788" max="788" width="11.08984375" style="279" customWidth="1"/>
    <col min="789" max="789" width="2.6328125" style="279" customWidth="1"/>
    <col min="790" max="790" width="11.08984375" style="279" customWidth="1"/>
    <col min="791" max="791" width="2.6328125" style="279" customWidth="1"/>
    <col min="792" max="792" width="11.08984375" style="279" customWidth="1"/>
    <col min="793" max="793" width="3.08984375" style="279" customWidth="1"/>
    <col min="794" max="794" width="11.08984375" style="279" customWidth="1"/>
    <col min="795" max="795" width="2.6328125" style="279" customWidth="1"/>
    <col min="796" max="796" width="11.08984375" style="279" customWidth="1"/>
    <col min="797" max="797" width="2.6328125" style="279" customWidth="1"/>
    <col min="798" max="798" width="11.26953125" style="279" customWidth="1"/>
    <col min="799" max="799" width="3.6328125" style="279" customWidth="1"/>
    <col min="800" max="800" width="11.08984375" style="279" customWidth="1"/>
    <col min="801" max="801" width="2.7265625" style="279" customWidth="1"/>
    <col min="802" max="802" width="13" style="279" customWidth="1"/>
    <col min="803" max="803" width="2.7265625" style="279" customWidth="1"/>
    <col min="804" max="804" width="12" style="279" customWidth="1"/>
    <col min="805" max="1024" width="9" style="279"/>
    <col min="1025" max="1025" width="4.6328125" style="279" customWidth="1"/>
    <col min="1026" max="1026" width="25.6328125" style="279" customWidth="1"/>
    <col min="1027" max="1027" width="2.6328125" style="279" customWidth="1"/>
    <col min="1028" max="1028" width="11.08984375" style="279" customWidth="1"/>
    <col min="1029" max="1029" width="2.6328125" style="279" customWidth="1"/>
    <col min="1030" max="1030" width="11.08984375" style="279" customWidth="1"/>
    <col min="1031" max="1031" width="2.6328125" style="279" customWidth="1"/>
    <col min="1032" max="1032" width="11.08984375" style="279" customWidth="1"/>
    <col min="1033" max="1033" width="2.6328125" style="279" customWidth="1"/>
    <col min="1034" max="1034" width="11.08984375" style="279" customWidth="1"/>
    <col min="1035" max="1035" width="2.6328125" style="279" customWidth="1"/>
    <col min="1036" max="1036" width="11.08984375" style="279" customWidth="1"/>
    <col min="1037" max="1037" width="3.6328125" style="279" customWidth="1"/>
    <col min="1038" max="1038" width="11.08984375" style="279" customWidth="1"/>
    <col min="1039" max="1039" width="2.6328125" style="279" customWidth="1"/>
    <col min="1040" max="1040" width="11.08984375" style="279" customWidth="1"/>
    <col min="1041" max="1041" width="2.6328125" style="279" customWidth="1"/>
    <col min="1042" max="1042" width="11.08984375" style="279" customWidth="1"/>
    <col min="1043" max="1043" width="2.6328125" style="279" customWidth="1"/>
    <col min="1044" max="1044" width="11.08984375" style="279" customWidth="1"/>
    <col min="1045" max="1045" width="2.6328125" style="279" customWidth="1"/>
    <col min="1046" max="1046" width="11.08984375" style="279" customWidth="1"/>
    <col min="1047" max="1047" width="2.6328125" style="279" customWidth="1"/>
    <col min="1048" max="1048" width="11.08984375" style="279" customWidth="1"/>
    <col min="1049" max="1049" width="3.08984375" style="279" customWidth="1"/>
    <col min="1050" max="1050" width="11.08984375" style="279" customWidth="1"/>
    <col min="1051" max="1051" width="2.6328125" style="279" customWidth="1"/>
    <col min="1052" max="1052" width="11.08984375" style="279" customWidth="1"/>
    <col min="1053" max="1053" width="2.6328125" style="279" customWidth="1"/>
    <col min="1054" max="1054" width="11.26953125" style="279" customWidth="1"/>
    <col min="1055" max="1055" width="3.6328125" style="279" customWidth="1"/>
    <col min="1056" max="1056" width="11.08984375" style="279" customWidth="1"/>
    <col min="1057" max="1057" width="2.7265625" style="279" customWidth="1"/>
    <col min="1058" max="1058" width="13" style="279" customWidth="1"/>
    <col min="1059" max="1059" width="2.7265625" style="279" customWidth="1"/>
    <col min="1060" max="1060" width="12" style="279" customWidth="1"/>
    <col min="1061" max="1280" width="9" style="279"/>
    <col min="1281" max="1281" width="4.6328125" style="279" customWidth="1"/>
    <col min="1282" max="1282" width="25.6328125" style="279" customWidth="1"/>
    <col min="1283" max="1283" width="2.6328125" style="279" customWidth="1"/>
    <col min="1284" max="1284" width="11.08984375" style="279" customWidth="1"/>
    <col min="1285" max="1285" width="2.6328125" style="279" customWidth="1"/>
    <col min="1286" max="1286" width="11.08984375" style="279" customWidth="1"/>
    <col min="1287" max="1287" width="2.6328125" style="279" customWidth="1"/>
    <col min="1288" max="1288" width="11.08984375" style="279" customWidth="1"/>
    <col min="1289" max="1289" width="2.6328125" style="279" customWidth="1"/>
    <col min="1290" max="1290" width="11.08984375" style="279" customWidth="1"/>
    <col min="1291" max="1291" width="2.6328125" style="279" customWidth="1"/>
    <col min="1292" max="1292" width="11.08984375" style="279" customWidth="1"/>
    <col min="1293" max="1293" width="3.6328125" style="279" customWidth="1"/>
    <col min="1294" max="1294" width="11.08984375" style="279" customWidth="1"/>
    <col min="1295" max="1295" width="2.6328125" style="279" customWidth="1"/>
    <col min="1296" max="1296" width="11.08984375" style="279" customWidth="1"/>
    <col min="1297" max="1297" width="2.6328125" style="279" customWidth="1"/>
    <col min="1298" max="1298" width="11.08984375" style="279" customWidth="1"/>
    <col min="1299" max="1299" width="2.6328125" style="279" customWidth="1"/>
    <col min="1300" max="1300" width="11.08984375" style="279" customWidth="1"/>
    <col min="1301" max="1301" width="2.6328125" style="279" customWidth="1"/>
    <col min="1302" max="1302" width="11.08984375" style="279" customWidth="1"/>
    <col min="1303" max="1303" width="2.6328125" style="279" customWidth="1"/>
    <col min="1304" max="1304" width="11.08984375" style="279" customWidth="1"/>
    <col min="1305" max="1305" width="3.08984375" style="279" customWidth="1"/>
    <col min="1306" max="1306" width="11.08984375" style="279" customWidth="1"/>
    <col min="1307" max="1307" width="2.6328125" style="279" customWidth="1"/>
    <col min="1308" max="1308" width="11.08984375" style="279" customWidth="1"/>
    <col min="1309" max="1309" width="2.6328125" style="279" customWidth="1"/>
    <col min="1310" max="1310" width="11.26953125" style="279" customWidth="1"/>
    <col min="1311" max="1311" width="3.6328125" style="279" customWidth="1"/>
    <col min="1312" max="1312" width="11.08984375" style="279" customWidth="1"/>
    <col min="1313" max="1313" width="2.7265625" style="279" customWidth="1"/>
    <col min="1314" max="1314" width="13" style="279" customWidth="1"/>
    <col min="1315" max="1315" width="2.7265625" style="279" customWidth="1"/>
    <col min="1316" max="1316" width="12" style="279" customWidth="1"/>
    <col min="1317" max="1536" width="9" style="279"/>
    <col min="1537" max="1537" width="4.6328125" style="279" customWidth="1"/>
    <col min="1538" max="1538" width="25.6328125" style="279" customWidth="1"/>
    <col min="1539" max="1539" width="2.6328125" style="279" customWidth="1"/>
    <col min="1540" max="1540" width="11.08984375" style="279" customWidth="1"/>
    <col min="1541" max="1541" width="2.6328125" style="279" customWidth="1"/>
    <col min="1542" max="1542" width="11.08984375" style="279" customWidth="1"/>
    <col min="1543" max="1543" width="2.6328125" style="279" customWidth="1"/>
    <col min="1544" max="1544" width="11.08984375" style="279" customWidth="1"/>
    <col min="1545" max="1545" width="2.6328125" style="279" customWidth="1"/>
    <col min="1546" max="1546" width="11.08984375" style="279" customWidth="1"/>
    <col min="1547" max="1547" width="2.6328125" style="279" customWidth="1"/>
    <col min="1548" max="1548" width="11.08984375" style="279" customWidth="1"/>
    <col min="1549" max="1549" width="3.6328125" style="279" customWidth="1"/>
    <col min="1550" max="1550" width="11.08984375" style="279" customWidth="1"/>
    <col min="1551" max="1551" width="2.6328125" style="279" customWidth="1"/>
    <col min="1552" max="1552" width="11.08984375" style="279" customWidth="1"/>
    <col min="1553" max="1553" width="2.6328125" style="279" customWidth="1"/>
    <col min="1554" max="1554" width="11.08984375" style="279" customWidth="1"/>
    <col min="1555" max="1555" width="2.6328125" style="279" customWidth="1"/>
    <col min="1556" max="1556" width="11.08984375" style="279" customWidth="1"/>
    <col min="1557" max="1557" width="2.6328125" style="279" customWidth="1"/>
    <col min="1558" max="1558" width="11.08984375" style="279" customWidth="1"/>
    <col min="1559" max="1559" width="2.6328125" style="279" customWidth="1"/>
    <col min="1560" max="1560" width="11.08984375" style="279" customWidth="1"/>
    <col min="1561" max="1561" width="3.08984375" style="279" customWidth="1"/>
    <col min="1562" max="1562" width="11.08984375" style="279" customWidth="1"/>
    <col min="1563" max="1563" width="2.6328125" style="279" customWidth="1"/>
    <col min="1564" max="1564" width="11.08984375" style="279" customWidth="1"/>
    <col min="1565" max="1565" width="2.6328125" style="279" customWidth="1"/>
    <col min="1566" max="1566" width="11.26953125" style="279" customWidth="1"/>
    <col min="1567" max="1567" width="3.6328125" style="279" customWidth="1"/>
    <col min="1568" max="1568" width="11.08984375" style="279" customWidth="1"/>
    <col min="1569" max="1569" width="2.7265625" style="279" customWidth="1"/>
    <col min="1570" max="1570" width="13" style="279" customWidth="1"/>
    <col min="1571" max="1571" width="2.7265625" style="279" customWidth="1"/>
    <col min="1572" max="1572" width="12" style="279" customWidth="1"/>
    <col min="1573" max="1792" width="9" style="279"/>
    <col min="1793" max="1793" width="4.6328125" style="279" customWidth="1"/>
    <col min="1794" max="1794" width="25.6328125" style="279" customWidth="1"/>
    <col min="1795" max="1795" width="2.6328125" style="279" customWidth="1"/>
    <col min="1796" max="1796" width="11.08984375" style="279" customWidth="1"/>
    <col min="1797" max="1797" width="2.6328125" style="279" customWidth="1"/>
    <col min="1798" max="1798" width="11.08984375" style="279" customWidth="1"/>
    <col min="1799" max="1799" width="2.6328125" style="279" customWidth="1"/>
    <col min="1800" max="1800" width="11.08984375" style="279" customWidth="1"/>
    <col min="1801" max="1801" width="2.6328125" style="279" customWidth="1"/>
    <col min="1802" max="1802" width="11.08984375" style="279" customWidth="1"/>
    <col min="1803" max="1803" width="2.6328125" style="279" customWidth="1"/>
    <col min="1804" max="1804" width="11.08984375" style="279" customWidth="1"/>
    <col min="1805" max="1805" width="3.6328125" style="279" customWidth="1"/>
    <col min="1806" max="1806" width="11.08984375" style="279" customWidth="1"/>
    <col min="1807" max="1807" width="2.6328125" style="279" customWidth="1"/>
    <col min="1808" max="1808" width="11.08984375" style="279" customWidth="1"/>
    <col min="1809" max="1809" width="2.6328125" style="279" customWidth="1"/>
    <col min="1810" max="1810" width="11.08984375" style="279" customWidth="1"/>
    <col min="1811" max="1811" width="2.6328125" style="279" customWidth="1"/>
    <col min="1812" max="1812" width="11.08984375" style="279" customWidth="1"/>
    <col min="1813" max="1813" width="2.6328125" style="279" customWidth="1"/>
    <col min="1814" max="1814" width="11.08984375" style="279" customWidth="1"/>
    <col min="1815" max="1815" width="2.6328125" style="279" customWidth="1"/>
    <col min="1816" max="1816" width="11.08984375" style="279" customWidth="1"/>
    <col min="1817" max="1817" width="3.08984375" style="279" customWidth="1"/>
    <col min="1818" max="1818" width="11.08984375" style="279" customWidth="1"/>
    <col min="1819" max="1819" width="2.6328125" style="279" customWidth="1"/>
    <col min="1820" max="1820" width="11.08984375" style="279" customWidth="1"/>
    <col min="1821" max="1821" width="2.6328125" style="279" customWidth="1"/>
    <col min="1822" max="1822" width="11.26953125" style="279" customWidth="1"/>
    <col min="1823" max="1823" width="3.6328125" style="279" customWidth="1"/>
    <col min="1824" max="1824" width="11.08984375" style="279" customWidth="1"/>
    <col min="1825" max="1825" width="2.7265625" style="279" customWidth="1"/>
    <col min="1826" max="1826" width="13" style="279" customWidth="1"/>
    <col min="1827" max="1827" width="2.7265625" style="279" customWidth="1"/>
    <col min="1828" max="1828" width="12" style="279" customWidth="1"/>
    <col min="1829" max="2048" width="9" style="279"/>
    <col min="2049" max="2049" width="4.6328125" style="279" customWidth="1"/>
    <col min="2050" max="2050" width="25.6328125" style="279" customWidth="1"/>
    <col min="2051" max="2051" width="2.6328125" style="279" customWidth="1"/>
    <col min="2052" max="2052" width="11.08984375" style="279" customWidth="1"/>
    <col min="2053" max="2053" width="2.6328125" style="279" customWidth="1"/>
    <col min="2054" max="2054" width="11.08984375" style="279" customWidth="1"/>
    <col min="2055" max="2055" width="2.6328125" style="279" customWidth="1"/>
    <col min="2056" max="2056" width="11.08984375" style="279" customWidth="1"/>
    <col min="2057" max="2057" width="2.6328125" style="279" customWidth="1"/>
    <col min="2058" max="2058" width="11.08984375" style="279" customWidth="1"/>
    <col min="2059" max="2059" width="2.6328125" style="279" customWidth="1"/>
    <col min="2060" max="2060" width="11.08984375" style="279" customWidth="1"/>
    <col min="2061" max="2061" width="3.6328125" style="279" customWidth="1"/>
    <col min="2062" max="2062" width="11.08984375" style="279" customWidth="1"/>
    <col min="2063" max="2063" width="2.6328125" style="279" customWidth="1"/>
    <col min="2064" max="2064" width="11.08984375" style="279" customWidth="1"/>
    <col min="2065" max="2065" width="2.6328125" style="279" customWidth="1"/>
    <col min="2066" max="2066" width="11.08984375" style="279" customWidth="1"/>
    <col min="2067" max="2067" width="2.6328125" style="279" customWidth="1"/>
    <col min="2068" max="2068" width="11.08984375" style="279" customWidth="1"/>
    <col min="2069" max="2069" width="2.6328125" style="279" customWidth="1"/>
    <col min="2070" max="2070" width="11.08984375" style="279" customWidth="1"/>
    <col min="2071" max="2071" width="2.6328125" style="279" customWidth="1"/>
    <col min="2072" max="2072" width="11.08984375" style="279" customWidth="1"/>
    <col min="2073" max="2073" width="3.08984375" style="279" customWidth="1"/>
    <col min="2074" max="2074" width="11.08984375" style="279" customWidth="1"/>
    <col min="2075" max="2075" width="2.6328125" style="279" customWidth="1"/>
    <col min="2076" max="2076" width="11.08984375" style="279" customWidth="1"/>
    <col min="2077" max="2077" width="2.6328125" style="279" customWidth="1"/>
    <col min="2078" max="2078" width="11.26953125" style="279" customWidth="1"/>
    <col min="2079" max="2079" width="3.6328125" style="279" customWidth="1"/>
    <col min="2080" max="2080" width="11.08984375" style="279" customWidth="1"/>
    <col min="2081" max="2081" width="2.7265625" style="279" customWidth="1"/>
    <col min="2082" max="2082" width="13" style="279" customWidth="1"/>
    <col min="2083" max="2083" width="2.7265625" style="279" customWidth="1"/>
    <col min="2084" max="2084" width="12" style="279" customWidth="1"/>
    <col min="2085" max="2304" width="9" style="279"/>
    <col min="2305" max="2305" width="4.6328125" style="279" customWidth="1"/>
    <col min="2306" max="2306" width="25.6328125" style="279" customWidth="1"/>
    <col min="2307" max="2307" width="2.6328125" style="279" customWidth="1"/>
    <col min="2308" max="2308" width="11.08984375" style="279" customWidth="1"/>
    <col min="2309" max="2309" width="2.6328125" style="279" customWidth="1"/>
    <col min="2310" max="2310" width="11.08984375" style="279" customWidth="1"/>
    <col min="2311" max="2311" width="2.6328125" style="279" customWidth="1"/>
    <col min="2312" max="2312" width="11.08984375" style="279" customWidth="1"/>
    <col min="2313" max="2313" width="2.6328125" style="279" customWidth="1"/>
    <col min="2314" max="2314" width="11.08984375" style="279" customWidth="1"/>
    <col min="2315" max="2315" width="2.6328125" style="279" customWidth="1"/>
    <col min="2316" max="2316" width="11.08984375" style="279" customWidth="1"/>
    <col min="2317" max="2317" width="3.6328125" style="279" customWidth="1"/>
    <col min="2318" max="2318" width="11.08984375" style="279" customWidth="1"/>
    <col min="2319" max="2319" width="2.6328125" style="279" customWidth="1"/>
    <col min="2320" max="2320" width="11.08984375" style="279" customWidth="1"/>
    <col min="2321" max="2321" width="2.6328125" style="279" customWidth="1"/>
    <col min="2322" max="2322" width="11.08984375" style="279" customWidth="1"/>
    <col min="2323" max="2323" width="2.6328125" style="279" customWidth="1"/>
    <col min="2324" max="2324" width="11.08984375" style="279" customWidth="1"/>
    <col min="2325" max="2325" width="2.6328125" style="279" customWidth="1"/>
    <col min="2326" max="2326" width="11.08984375" style="279" customWidth="1"/>
    <col min="2327" max="2327" width="2.6328125" style="279" customWidth="1"/>
    <col min="2328" max="2328" width="11.08984375" style="279" customWidth="1"/>
    <col min="2329" max="2329" width="3.08984375" style="279" customWidth="1"/>
    <col min="2330" max="2330" width="11.08984375" style="279" customWidth="1"/>
    <col min="2331" max="2331" width="2.6328125" style="279" customWidth="1"/>
    <col min="2332" max="2332" width="11.08984375" style="279" customWidth="1"/>
    <col min="2333" max="2333" width="2.6328125" style="279" customWidth="1"/>
    <col min="2334" max="2334" width="11.26953125" style="279" customWidth="1"/>
    <col min="2335" max="2335" width="3.6328125" style="279" customWidth="1"/>
    <col min="2336" max="2336" width="11.08984375" style="279" customWidth="1"/>
    <col min="2337" max="2337" width="2.7265625" style="279" customWidth="1"/>
    <col min="2338" max="2338" width="13" style="279" customWidth="1"/>
    <col min="2339" max="2339" width="2.7265625" style="279" customWidth="1"/>
    <col min="2340" max="2340" width="12" style="279" customWidth="1"/>
    <col min="2341" max="2560" width="9" style="279"/>
    <col min="2561" max="2561" width="4.6328125" style="279" customWidth="1"/>
    <col min="2562" max="2562" width="25.6328125" style="279" customWidth="1"/>
    <col min="2563" max="2563" width="2.6328125" style="279" customWidth="1"/>
    <col min="2564" max="2564" width="11.08984375" style="279" customWidth="1"/>
    <col min="2565" max="2565" width="2.6328125" style="279" customWidth="1"/>
    <col min="2566" max="2566" width="11.08984375" style="279" customWidth="1"/>
    <col min="2567" max="2567" width="2.6328125" style="279" customWidth="1"/>
    <col min="2568" max="2568" width="11.08984375" style="279" customWidth="1"/>
    <col min="2569" max="2569" width="2.6328125" style="279" customWidth="1"/>
    <col min="2570" max="2570" width="11.08984375" style="279" customWidth="1"/>
    <col min="2571" max="2571" width="2.6328125" style="279" customWidth="1"/>
    <col min="2572" max="2572" width="11.08984375" style="279" customWidth="1"/>
    <col min="2573" max="2573" width="3.6328125" style="279" customWidth="1"/>
    <col min="2574" max="2574" width="11.08984375" style="279" customWidth="1"/>
    <col min="2575" max="2575" width="2.6328125" style="279" customWidth="1"/>
    <col min="2576" max="2576" width="11.08984375" style="279" customWidth="1"/>
    <col min="2577" max="2577" width="2.6328125" style="279" customWidth="1"/>
    <col min="2578" max="2578" width="11.08984375" style="279" customWidth="1"/>
    <col min="2579" max="2579" width="2.6328125" style="279" customWidth="1"/>
    <col min="2580" max="2580" width="11.08984375" style="279" customWidth="1"/>
    <col min="2581" max="2581" width="2.6328125" style="279" customWidth="1"/>
    <col min="2582" max="2582" width="11.08984375" style="279" customWidth="1"/>
    <col min="2583" max="2583" width="2.6328125" style="279" customWidth="1"/>
    <col min="2584" max="2584" width="11.08984375" style="279" customWidth="1"/>
    <col min="2585" max="2585" width="3.08984375" style="279" customWidth="1"/>
    <col min="2586" max="2586" width="11.08984375" style="279" customWidth="1"/>
    <col min="2587" max="2587" width="2.6328125" style="279" customWidth="1"/>
    <col min="2588" max="2588" width="11.08984375" style="279" customWidth="1"/>
    <col min="2589" max="2589" width="2.6328125" style="279" customWidth="1"/>
    <col min="2590" max="2590" width="11.26953125" style="279" customWidth="1"/>
    <col min="2591" max="2591" width="3.6328125" style="279" customWidth="1"/>
    <col min="2592" max="2592" width="11.08984375" style="279" customWidth="1"/>
    <col min="2593" max="2593" width="2.7265625" style="279" customWidth="1"/>
    <col min="2594" max="2594" width="13" style="279" customWidth="1"/>
    <col min="2595" max="2595" width="2.7265625" style="279" customWidth="1"/>
    <col min="2596" max="2596" width="12" style="279" customWidth="1"/>
    <col min="2597" max="2816" width="9" style="279"/>
    <col min="2817" max="2817" width="4.6328125" style="279" customWidth="1"/>
    <col min="2818" max="2818" width="25.6328125" style="279" customWidth="1"/>
    <col min="2819" max="2819" width="2.6328125" style="279" customWidth="1"/>
    <col min="2820" max="2820" width="11.08984375" style="279" customWidth="1"/>
    <col min="2821" max="2821" width="2.6328125" style="279" customWidth="1"/>
    <col min="2822" max="2822" width="11.08984375" style="279" customWidth="1"/>
    <col min="2823" max="2823" width="2.6328125" style="279" customWidth="1"/>
    <col min="2824" max="2824" width="11.08984375" style="279" customWidth="1"/>
    <col min="2825" max="2825" width="2.6328125" style="279" customWidth="1"/>
    <col min="2826" max="2826" width="11.08984375" style="279" customWidth="1"/>
    <col min="2827" max="2827" width="2.6328125" style="279" customWidth="1"/>
    <col min="2828" max="2828" width="11.08984375" style="279" customWidth="1"/>
    <col min="2829" max="2829" width="3.6328125" style="279" customWidth="1"/>
    <col min="2830" max="2830" width="11.08984375" style="279" customWidth="1"/>
    <col min="2831" max="2831" width="2.6328125" style="279" customWidth="1"/>
    <col min="2832" max="2832" width="11.08984375" style="279" customWidth="1"/>
    <col min="2833" max="2833" width="2.6328125" style="279" customWidth="1"/>
    <col min="2834" max="2834" width="11.08984375" style="279" customWidth="1"/>
    <col min="2835" max="2835" width="2.6328125" style="279" customWidth="1"/>
    <col min="2836" max="2836" width="11.08984375" style="279" customWidth="1"/>
    <col min="2837" max="2837" width="2.6328125" style="279" customWidth="1"/>
    <col min="2838" max="2838" width="11.08984375" style="279" customWidth="1"/>
    <col min="2839" max="2839" width="2.6328125" style="279" customWidth="1"/>
    <col min="2840" max="2840" width="11.08984375" style="279" customWidth="1"/>
    <col min="2841" max="2841" width="3.08984375" style="279" customWidth="1"/>
    <col min="2842" max="2842" width="11.08984375" style="279" customWidth="1"/>
    <col min="2843" max="2843" width="2.6328125" style="279" customWidth="1"/>
    <col min="2844" max="2844" width="11.08984375" style="279" customWidth="1"/>
    <col min="2845" max="2845" width="2.6328125" style="279" customWidth="1"/>
    <col min="2846" max="2846" width="11.26953125" style="279" customWidth="1"/>
    <col min="2847" max="2847" width="3.6328125" style="279" customWidth="1"/>
    <col min="2848" max="2848" width="11.08984375" style="279" customWidth="1"/>
    <col min="2849" max="2849" width="2.7265625" style="279" customWidth="1"/>
    <col min="2850" max="2850" width="13" style="279" customWidth="1"/>
    <col min="2851" max="2851" width="2.7265625" style="279" customWidth="1"/>
    <col min="2852" max="2852" width="12" style="279" customWidth="1"/>
    <col min="2853" max="3072" width="9" style="279"/>
    <col min="3073" max="3073" width="4.6328125" style="279" customWidth="1"/>
    <col min="3074" max="3074" width="25.6328125" style="279" customWidth="1"/>
    <col min="3075" max="3075" width="2.6328125" style="279" customWidth="1"/>
    <col min="3076" max="3076" width="11.08984375" style="279" customWidth="1"/>
    <col min="3077" max="3077" width="2.6328125" style="279" customWidth="1"/>
    <col min="3078" max="3078" width="11.08984375" style="279" customWidth="1"/>
    <col min="3079" max="3079" width="2.6328125" style="279" customWidth="1"/>
    <col min="3080" max="3080" width="11.08984375" style="279" customWidth="1"/>
    <col min="3081" max="3081" width="2.6328125" style="279" customWidth="1"/>
    <col min="3082" max="3082" width="11.08984375" style="279" customWidth="1"/>
    <col min="3083" max="3083" width="2.6328125" style="279" customWidth="1"/>
    <col min="3084" max="3084" width="11.08984375" style="279" customWidth="1"/>
    <col min="3085" max="3085" width="3.6328125" style="279" customWidth="1"/>
    <col min="3086" max="3086" width="11.08984375" style="279" customWidth="1"/>
    <col min="3087" max="3087" width="2.6328125" style="279" customWidth="1"/>
    <col min="3088" max="3088" width="11.08984375" style="279" customWidth="1"/>
    <col min="3089" max="3089" width="2.6328125" style="279" customWidth="1"/>
    <col min="3090" max="3090" width="11.08984375" style="279" customWidth="1"/>
    <col min="3091" max="3091" width="2.6328125" style="279" customWidth="1"/>
    <col min="3092" max="3092" width="11.08984375" style="279" customWidth="1"/>
    <col min="3093" max="3093" width="2.6328125" style="279" customWidth="1"/>
    <col min="3094" max="3094" width="11.08984375" style="279" customWidth="1"/>
    <col min="3095" max="3095" width="2.6328125" style="279" customWidth="1"/>
    <col min="3096" max="3096" width="11.08984375" style="279" customWidth="1"/>
    <col min="3097" max="3097" width="3.08984375" style="279" customWidth="1"/>
    <col min="3098" max="3098" width="11.08984375" style="279" customWidth="1"/>
    <col min="3099" max="3099" width="2.6328125" style="279" customWidth="1"/>
    <col min="3100" max="3100" width="11.08984375" style="279" customWidth="1"/>
    <col min="3101" max="3101" width="2.6328125" style="279" customWidth="1"/>
    <col min="3102" max="3102" width="11.26953125" style="279" customWidth="1"/>
    <col min="3103" max="3103" width="3.6328125" style="279" customWidth="1"/>
    <col min="3104" max="3104" width="11.08984375" style="279" customWidth="1"/>
    <col min="3105" max="3105" width="2.7265625" style="279" customWidth="1"/>
    <col min="3106" max="3106" width="13" style="279" customWidth="1"/>
    <col min="3107" max="3107" width="2.7265625" style="279" customWidth="1"/>
    <col min="3108" max="3108" width="12" style="279" customWidth="1"/>
    <col min="3109" max="3328" width="9" style="279"/>
    <col min="3329" max="3329" width="4.6328125" style="279" customWidth="1"/>
    <col min="3330" max="3330" width="25.6328125" style="279" customWidth="1"/>
    <col min="3331" max="3331" width="2.6328125" style="279" customWidth="1"/>
    <col min="3332" max="3332" width="11.08984375" style="279" customWidth="1"/>
    <col min="3333" max="3333" width="2.6328125" style="279" customWidth="1"/>
    <col min="3334" max="3334" width="11.08984375" style="279" customWidth="1"/>
    <col min="3335" max="3335" width="2.6328125" style="279" customWidth="1"/>
    <col min="3336" max="3336" width="11.08984375" style="279" customWidth="1"/>
    <col min="3337" max="3337" width="2.6328125" style="279" customWidth="1"/>
    <col min="3338" max="3338" width="11.08984375" style="279" customWidth="1"/>
    <col min="3339" max="3339" width="2.6328125" style="279" customWidth="1"/>
    <col min="3340" max="3340" width="11.08984375" style="279" customWidth="1"/>
    <col min="3341" max="3341" width="3.6328125" style="279" customWidth="1"/>
    <col min="3342" max="3342" width="11.08984375" style="279" customWidth="1"/>
    <col min="3343" max="3343" width="2.6328125" style="279" customWidth="1"/>
    <col min="3344" max="3344" width="11.08984375" style="279" customWidth="1"/>
    <col min="3345" max="3345" width="2.6328125" style="279" customWidth="1"/>
    <col min="3346" max="3346" width="11.08984375" style="279" customWidth="1"/>
    <col min="3347" max="3347" width="2.6328125" style="279" customWidth="1"/>
    <col min="3348" max="3348" width="11.08984375" style="279" customWidth="1"/>
    <col min="3349" max="3349" width="2.6328125" style="279" customWidth="1"/>
    <col min="3350" max="3350" width="11.08984375" style="279" customWidth="1"/>
    <col min="3351" max="3351" width="2.6328125" style="279" customWidth="1"/>
    <col min="3352" max="3352" width="11.08984375" style="279" customWidth="1"/>
    <col min="3353" max="3353" width="3.08984375" style="279" customWidth="1"/>
    <col min="3354" max="3354" width="11.08984375" style="279" customWidth="1"/>
    <col min="3355" max="3355" width="2.6328125" style="279" customWidth="1"/>
    <col min="3356" max="3356" width="11.08984375" style="279" customWidth="1"/>
    <col min="3357" max="3357" width="2.6328125" style="279" customWidth="1"/>
    <col min="3358" max="3358" width="11.26953125" style="279" customWidth="1"/>
    <col min="3359" max="3359" width="3.6328125" style="279" customWidth="1"/>
    <col min="3360" max="3360" width="11.08984375" style="279" customWidth="1"/>
    <col min="3361" max="3361" width="2.7265625" style="279" customWidth="1"/>
    <col min="3362" max="3362" width="13" style="279" customWidth="1"/>
    <col min="3363" max="3363" width="2.7265625" style="279" customWidth="1"/>
    <col min="3364" max="3364" width="12" style="279" customWidth="1"/>
    <col min="3365" max="3584" width="9" style="279"/>
    <col min="3585" max="3585" width="4.6328125" style="279" customWidth="1"/>
    <col min="3586" max="3586" width="25.6328125" style="279" customWidth="1"/>
    <col min="3587" max="3587" width="2.6328125" style="279" customWidth="1"/>
    <col min="3588" max="3588" width="11.08984375" style="279" customWidth="1"/>
    <col min="3589" max="3589" width="2.6328125" style="279" customWidth="1"/>
    <col min="3590" max="3590" width="11.08984375" style="279" customWidth="1"/>
    <col min="3591" max="3591" width="2.6328125" style="279" customWidth="1"/>
    <col min="3592" max="3592" width="11.08984375" style="279" customWidth="1"/>
    <col min="3593" max="3593" width="2.6328125" style="279" customWidth="1"/>
    <col min="3594" max="3594" width="11.08984375" style="279" customWidth="1"/>
    <col min="3595" max="3595" width="2.6328125" style="279" customWidth="1"/>
    <col min="3596" max="3596" width="11.08984375" style="279" customWidth="1"/>
    <col min="3597" max="3597" width="3.6328125" style="279" customWidth="1"/>
    <col min="3598" max="3598" width="11.08984375" style="279" customWidth="1"/>
    <col min="3599" max="3599" width="2.6328125" style="279" customWidth="1"/>
    <col min="3600" max="3600" width="11.08984375" style="279" customWidth="1"/>
    <col min="3601" max="3601" width="2.6328125" style="279" customWidth="1"/>
    <col min="3602" max="3602" width="11.08984375" style="279" customWidth="1"/>
    <col min="3603" max="3603" width="2.6328125" style="279" customWidth="1"/>
    <col min="3604" max="3604" width="11.08984375" style="279" customWidth="1"/>
    <col min="3605" max="3605" width="2.6328125" style="279" customWidth="1"/>
    <col min="3606" max="3606" width="11.08984375" style="279" customWidth="1"/>
    <col min="3607" max="3607" width="2.6328125" style="279" customWidth="1"/>
    <col min="3608" max="3608" width="11.08984375" style="279" customWidth="1"/>
    <col min="3609" max="3609" width="3.08984375" style="279" customWidth="1"/>
    <col min="3610" max="3610" width="11.08984375" style="279" customWidth="1"/>
    <col min="3611" max="3611" width="2.6328125" style="279" customWidth="1"/>
    <col min="3612" max="3612" width="11.08984375" style="279" customWidth="1"/>
    <col min="3613" max="3613" width="2.6328125" style="279" customWidth="1"/>
    <col min="3614" max="3614" width="11.26953125" style="279" customWidth="1"/>
    <col min="3615" max="3615" width="3.6328125" style="279" customWidth="1"/>
    <col min="3616" max="3616" width="11.08984375" style="279" customWidth="1"/>
    <col min="3617" max="3617" width="2.7265625" style="279" customWidth="1"/>
    <col min="3618" max="3618" width="13" style="279" customWidth="1"/>
    <col min="3619" max="3619" width="2.7265625" style="279" customWidth="1"/>
    <col min="3620" max="3620" width="12" style="279" customWidth="1"/>
    <col min="3621" max="3840" width="9" style="279"/>
    <col min="3841" max="3841" width="4.6328125" style="279" customWidth="1"/>
    <col min="3842" max="3842" width="25.6328125" style="279" customWidth="1"/>
    <col min="3843" max="3843" width="2.6328125" style="279" customWidth="1"/>
    <col min="3844" max="3844" width="11.08984375" style="279" customWidth="1"/>
    <col min="3845" max="3845" width="2.6328125" style="279" customWidth="1"/>
    <col min="3846" max="3846" width="11.08984375" style="279" customWidth="1"/>
    <col min="3847" max="3847" width="2.6328125" style="279" customWidth="1"/>
    <col min="3848" max="3848" width="11.08984375" style="279" customWidth="1"/>
    <col min="3849" max="3849" width="2.6328125" style="279" customWidth="1"/>
    <col min="3850" max="3850" width="11.08984375" style="279" customWidth="1"/>
    <col min="3851" max="3851" width="2.6328125" style="279" customWidth="1"/>
    <col min="3852" max="3852" width="11.08984375" style="279" customWidth="1"/>
    <col min="3853" max="3853" width="3.6328125" style="279" customWidth="1"/>
    <col min="3854" max="3854" width="11.08984375" style="279" customWidth="1"/>
    <col min="3855" max="3855" width="2.6328125" style="279" customWidth="1"/>
    <col min="3856" max="3856" width="11.08984375" style="279" customWidth="1"/>
    <col min="3857" max="3857" width="2.6328125" style="279" customWidth="1"/>
    <col min="3858" max="3858" width="11.08984375" style="279" customWidth="1"/>
    <col min="3859" max="3859" width="2.6328125" style="279" customWidth="1"/>
    <col min="3860" max="3860" width="11.08984375" style="279" customWidth="1"/>
    <col min="3861" max="3861" width="2.6328125" style="279" customWidth="1"/>
    <col min="3862" max="3862" width="11.08984375" style="279" customWidth="1"/>
    <col min="3863" max="3863" width="2.6328125" style="279" customWidth="1"/>
    <col min="3864" max="3864" width="11.08984375" style="279" customWidth="1"/>
    <col min="3865" max="3865" width="3.08984375" style="279" customWidth="1"/>
    <col min="3866" max="3866" width="11.08984375" style="279" customWidth="1"/>
    <col min="3867" max="3867" width="2.6328125" style="279" customWidth="1"/>
    <col min="3868" max="3868" width="11.08984375" style="279" customWidth="1"/>
    <col min="3869" max="3869" width="2.6328125" style="279" customWidth="1"/>
    <col min="3870" max="3870" width="11.26953125" style="279" customWidth="1"/>
    <col min="3871" max="3871" width="3.6328125" style="279" customWidth="1"/>
    <col min="3872" max="3872" width="11.08984375" style="279" customWidth="1"/>
    <col min="3873" max="3873" width="2.7265625" style="279" customWidth="1"/>
    <col min="3874" max="3874" width="13" style="279" customWidth="1"/>
    <col min="3875" max="3875" width="2.7265625" style="279" customWidth="1"/>
    <col min="3876" max="3876" width="12" style="279" customWidth="1"/>
    <col min="3877" max="4096" width="9" style="279"/>
    <col min="4097" max="4097" width="4.6328125" style="279" customWidth="1"/>
    <col min="4098" max="4098" width="25.6328125" style="279" customWidth="1"/>
    <col min="4099" max="4099" width="2.6328125" style="279" customWidth="1"/>
    <col min="4100" max="4100" width="11.08984375" style="279" customWidth="1"/>
    <col min="4101" max="4101" width="2.6328125" style="279" customWidth="1"/>
    <col min="4102" max="4102" width="11.08984375" style="279" customWidth="1"/>
    <col min="4103" max="4103" width="2.6328125" style="279" customWidth="1"/>
    <col min="4104" max="4104" width="11.08984375" style="279" customWidth="1"/>
    <col min="4105" max="4105" width="2.6328125" style="279" customWidth="1"/>
    <col min="4106" max="4106" width="11.08984375" style="279" customWidth="1"/>
    <col min="4107" max="4107" width="2.6328125" style="279" customWidth="1"/>
    <col min="4108" max="4108" width="11.08984375" style="279" customWidth="1"/>
    <col min="4109" max="4109" width="3.6328125" style="279" customWidth="1"/>
    <col min="4110" max="4110" width="11.08984375" style="279" customWidth="1"/>
    <col min="4111" max="4111" width="2.6328125" style="279" customWidth="1"/>
    <col min="4112" max="4112" width="11.08984375" style="279" customWidth="1"/>
    <col min="4113" max="4113" width="2.6328125" style="279" customWidth="1"/>
    <col min="4114" max="4114" width="11.08984375" style="279" customWidth="1"/>
    <col min="4115" max="4115" width="2.6328125" style="279" customWidth="1"/>
    <col min="4116" max="4116" width="11.08984375" style="279" customWidth="1"/>
    <col min="4117" max="4117" width="2.6328125" style="279" customWidth="1"/>
    <col min="4118" max="4118" width="11.08984375" style="279" customWidth="1"/>
    <col min="4119" max="4119" width="2.6328125" style="279" customWidth="1"/>
    <col min="4120" max="4120" width="11.08984375" style="279" customWidth="1"/>
    <col min="4121" max="4121" width="3.08984375" style="279" customWidth="1"/>
    <col min="4122" max="4122" width="11.08984375" style="279" customWidth="1"/>
    <col min="4123" max="4123" width="2.6328125" style="279" customWidth="1"/>
    <col min="4124" max="4124" width="11.08984375" style="279" customWidth="1"/>
    <col min="4125" max="4125" width="2.6328125" style="279" customWidth="1"/>
    <col min="4126" max="4126" width="11.26953125" style="279" customWidth="1"/>
    <col min="4127" max="4127" width="3.6328125" style="279" customWidth="1"/>
    <col min="4128" max="4128" width="11.08984375" style="279" customWidth="1"/>
    <col min="4129" max="4129" width="2.7265625" style="279" customWidth="1"/>
    <col min="4130" max="4130" width="13" style="279" customWidth="1"/>
    <col min="4131" max="4131" width="2.7265625" style="279" customWidth="1"/>
    <col min="4132" max="4132" width="12" style="279" customWidth="1"/>
    <col min="4133" max="4352" width="9" style="279"/>
    <col min="4353" max="4353" width="4.6328125" style="279" customWidth="1"/>
    <col min="4354" max="4354" width="25.6328125" style="279" customWidth="1"/>
    <col min="4355" max="4355" width="2.6328125" style="279" customWidth="1"/>
    <col min="4356" max="4356" width="11.08984375" style="279" customWidth="1"/>
    <col min="4357" max="4357" width="2.6328125" style="279" customWidth="1"/>
    <col min="4358" max="4358" width="11.08984375" style="279" customWidth="1"/>
    <col min="4359" max="4359" width="2.6328125" style="279" customWidth="1"/>
    <col min="4360" max="4360" width="11.08984375" style="279" customWidth="1"/>
    <col min="4361" max="4361" width="2.6328125" style="279" customWidth="1"/>
    <col min="4362" max="4362" width="11.08984375" style="279" customWidth="1"/>
    <col min="4363" max="4363" width="2.6328125" style="279" customWidth="1"/>
    <col min="4364" max="4364" width="11.08984375" style="279" customWidth="1"/>
    <col min="4365" max="4365" width="3.6328125" style="279" customWidth="1"/>
    <col min="4366" max="4366" width="11.08984375" style="279" customWidth="1"/>
    <col min="4367" max="4367" width="2.6328125" style="279" customWidth="1"/>
    <col min="4368" max="4368" width="11.08984375" style="279" customWidth="1"/>
    <col min="4369" max="4369" width="2.6328125" style="279" customWidth="1"/>
    <col min="4370" max="4370" width="11.08984375" style="279" customWidth="1"/>
    <col min="4371" max="4371" width="2.6328125" style="279" customWidth="1"/>
    <col min="4372" max="4372" width="11.08984375" style="279" customWidth="1"/>
    <col min="4373" max="4373" width="2.6328125" style="279" customWidth="1"/>
    <col min="4374" max="4374" width="11.08984375" style="279" customWidth="1"/>
    <col min="4375" max="4375" width="2.6328125" style="279" customWidth="1"/>
    <col min="4376" max="4376" width="11.08984375" style="279" customWidth="1"/>
    <col min="4377" max="4377" width="3.08984375" style="279" customWidth="1"/>
    <col min="4378" max="4378" width="11.08984375" style="279" customWidth="1"/>
    <col min="4379" max="4379" width="2.6328125" style="279" customWidth="1"/>
    <col min="4380" max="4380" width="11.08984375" style="279" customWidth="1"/>
    <col min="4381" max="4381" width="2.6328125" style="279" customWidth="1"/>
    <col min="4382" max="4382" width="11.26953125" style="279" customWidth="1"/>
    <col min="4383" max="4383" width="3.6328125" style="279" customWidth="1"/>
    <col min="4384" max="4384" width="11.08984375" style="279" customWidth="1"/>
    <col min="4385" max="4385" width="2.7265625" style="279" customWidth="1"/>
    <col min="4386" max="4386" width="13" style="279" customWidth="1"/>
    <col min="4387" max="4387" width="2.7265625" style="279" customWidth="1"/>
    <col min="4388" max="4388" width="12" style="279" customWidth="1"/>
    <col min="4389" max="4608" width="9" style="279"/>
    <col min="4609" max="4609" width="4.6328125" style="279" customWidth="1"/>
    <col min="4610" max="4610" width="25.6328125" style="279" customWidth="1"/>
    <col min="4611" max="4611" width="2.6328125" style="279" customWidth="1"/>
    <col min="4612" max="4612" width="11.08984375" style="279" customWidth="1"/>
    <col min="4613" max="4613" width="2.6328125" style="279" customWidth="1"/>
    <col min="4614" max="4614" width="11.08984375" style="279" customWidth="1"/>
    <col min="4615" max="4615" width="2.6328125" style="279" customWidth="1"/>
    <col min="4616" max="4616" width="11.08984375" style="279" customWidth="1"/>
    <col min="4617" max="4617" width="2.6328125" style="279" customWidth="1"/>
    <col min="4618" max="4618" width="11.08984375" style="279" customWidth="1"/>
    <col min="4619" max="4619" width="2.6328125" style="279" customWidth="1"/>
    <col min="4620" max="4620" width="11.08984375" style="279" customWidth="1"/>
    <col min="4621" max="4621" width="3.6328125" style="279" customWidth="1"/>
    <col min="4622" max="4622" width="11.08984375" style="279" customWidth="1"/>
    <col min="4623" max="4623" width="2.6328125" style="279" customWidth="1"/>
    <col min="4624" max="4624" width="11.08984375" style="279" customWidth="1"/>
    <col min="4625" max="4625" width="2.6328125" style="279" customWidth="1"/>
    <col min="4626" max="4626" width="11.08984375" style="279" customWidth="1"/>
    <col min="4627" max="4627" width="2.6328125" style="279" customWidth="1"/>
    <col min="4628" max="4628" width="11.08984375" style="279" customWidth="1"/>
    <col min="4629" max="4629" width="2.6328125" style="279" customWidth="1"/>
    <col min="4630" max="4630" width="11.08984375" style="279" customWidth="1"/>
    <col min="4631" max="4631" width="2.6328125" style="279" customWidth="1"/>
    <col min="4632" max="4632" width="11.08984375" style="279" customWidth="1"/>
    <col min="4633" max="4633" width="3.08984375" style="279" customWidth="1"/>
    <col min="4634" max="4634" width="11.08984375" style="279" customWidth="1"/>
    <col min="4635" max="4635" width="2.6328125" style="279" customWidth="1"/>
    <col min="4636" max="4636" width="11.08984375" style="279" customWidth="1"/>
    <col min="4637" max="4637" width="2.6328125" style="279" customWidth="1"/>
    <col min="4638" max="4638" width="11.26953125" style="279" customWidth="1"/>
    <col min="4639" max="4639" width="3.6328125" style="279" customWidth="1"/>
    <col min="4640" max="4640" width="11.08984375" style="279" customWidth="1"/>
    <col min="4641" max="4641" width="2.7265625" style="279" customWidth="1"/>
    <col min="4642" max="4642" width="13" style="279" customWidth="1"/>
    <col min="4643" max="4643" width="2.7265625" style="279" customWidth="1"/>
    <col min="4644" max="4644" width="12" style="279" customWidth="1"/>
    <col min="4645" max="4864" width="9" style="279"/>
    <col min="4865" max="4865" width="4.6328125" style="279" customWidth="1"/>
    <col min="4866" max="4866" width="25.6328125" style="279" customWidth="1"/>
    <col min="4867" max="4867" width="2.6328125" style="279" customWidth="1"/>
    <col min="4868" max="4868" width="11.08984375" style="279" customWidth="1"/>
    <col min="4869" max="4869" width="2.6328125" style="279" customWidth="1"/>
    <col min="4870" max="4870" width="11.08984375" style="279" customWidth="1"/>
    <col min="4871" max="4871" width="2.6328125" style="279" customWidth="1"/>
    <col min="4872" max="4872" width="11.08984375" style="279" customWidth="1"/>
    <col min="4873" max="4873" width="2.6328125" style="279" customWidth="1"/>
    <col min="4874" max="4874" width="11.08984375" style="279" customWidth="1"/>
    <col min="4875" max="4875" width="2.6328125" style="279" customWidth="1"/>
    <col min="4876" max="4876" width="11.08984375" style="279" customWidth="1"/>
    <col min="4877" max="4877" width="3.6328125" style="279" customWidth="1"/>
    <col min="4878" max="4878" width="11.08984375" style="279" customWidth="1"/>
    <col min="4879" max="4879" width="2.6328125" style="279" customWidth="1"/>
    <col min="4880" max="4880" width="11.08984375" style="279" customWidth="1"/>
    <col min="4881" max="4881" width="2.6328125" style="279" customWidth="1"/>
    <col min="4882" max="4882" width="11.08984375" style="279" customWidth="1"/>
    <col min="4883" max="4883" width="2.6328125" style="279" customWidth="1"/>
    <col min="4884" max="4884" width="11.08984375" style="279" customWidth="1"/>
    <col min="4885" max="4885" width="2.6328125" style="279" customWidth="1"/>
    <col min="4886" max="4886" width="11.08984375" style="279" customWidth="1"/>
    <col min="4887" max="4887" width="2.6328125" style="279" customWidth="1"/>
    <col min="4888" max="4888" width="11.08984375" style="279" customWidth="1"/>
    <col min="4889" max="4889" width="3.08984375" style="279" customWidth="1"/>
    <col min="4890" max="4890" width="11.08984375" style="279" customWidth="1"/>
    <col min="4891" max="4891" width="2.6328125" style="279" customWidth="1"/>
    <col min="4892" max="4892" width="11.08984375" style="279" customWidth="1"/>
    <col min="4893" max="4893" width="2.6328125" style="279" customWidth="1"/>
    <col min="4894" max="4894" width="11.26953125" style="279" customWidth="1"/>
    <col min="4895" max="4895" width="3.6328125" style="279" customWidth="1"/>
    <col min="4896" max="4896" width="11.08984375" style="279" customWidth="1"/>
    <col min="4897" max="4897" width="2.7265625" style="279" customWidth="1"/>
    <col min="4898" max="4898" width="13" style="279" customWidth="1"/>
    <col min="4899" max="4899" width="2.7265625" style="279" customWidth="1"/>
    <col min="4900" max="4900" width="12" style="279" customWidth="1"/>
    <col min="4901" max="5120" width="9" style="279"/>
    <col min="5121" max="5121" width="4.6328125" style="279" customWidth="1"/>
    <col min="5122" max="5122" width="25.6328125" style="279" customWidth="1"/>
    <col min="5123" max="5123" width="2.6328125" style="279" customWidth="1"/>
    <col min="5124" max="5124" width="11.08984375" style="279" customWidth="1"/>
    <col min="5125" max="5125" width="2.6328125" style="279" customWidth="1"/>
    <col min="5126" max="5126" width="11.08984375" style="279" customWidth="1"/>
    <col min="5127" max="5127" width="2.6328125" style="279" customWidth="1"/>
    <col min="5128" max="5128" width="11.08984375" style="279" customWidth="1"/>
    <col min="5129" max="5129" width="2.6328125" style="279" customWidth="1"/>
    <col min="5130" max="5130" width="11.08984375" style="279" customWidth="1"/>
    <col min="5131" max="5131" width="2.6328125" style="279" customWidth="1"/>
    <col min="5132" max="5132" width="11.08984375" style="279" customWidth="1"/>
    <col min="5133" max="5133" width="3.6328125" style="279" customWidth="1"/>
    <col min="5134" max="5134" width="11.08984375" style="279" customWidth="1"/>
    <col min="5135" max="5135" width="2.6328125" style="279" customWidth="1"/>
    <col min="5136" max="5136" width="11.08984375" style="279" customWidth="1"/>
    <col min="5137" max="5137" width="2.6328125" style="279" customWidth="1"/>
    <col min="5138" max="5138" width="11.08984375" style="279" customWidth="1"/>
    <col min="5139" max="5139" width="2.6328125" style="279" customWidth="1"/>
    <col min="5140" max="5140" width="11.08984375" style="279" customWidth="1"/>
    <col min="5141" max="5141" width="2.6328125" style="279" customWidth="1"/>
    <col min="5142" max="5142" width="11.08984375" style="279" customWidth="1"/>
    <col min="5143" max="5143" width="2.6328125" style="279" customWidth="1"/>
    <col min="5144" max="5144" width="11.08984375" style="279" customWidth="1"/>
    <col min="5145" max="5145" width="3.08984375" style="279" customWidth="1"/>
    <col min="5146" max="5146" width="11.08984375" style="279" customWidth="1"/>
    <col min="5147" max="5147" width="2.6328125" style="279" customWidth="1"/>
    <col min="5148" max="5148" width="11.08984375" style="279" customWidth="1"/>
    <col min="5149" max="5149" width="2.6328125" style="279" customWidth="1"/>
    <col min="5150" max="5150" width="11.26953125" style="279" customWidth="1"/>
    <col min="5151" max="5151" width="3.6328125" style="279" customWidth="1"/>
    <col min="5152" max="5152" width="11.08984375" style="279" customWidth="1"/>
    <col min="5153" max="5153" width="2.7265625" style="279" customWidth="1"/>
    <col min="5154" max="5154" width="13" style="279" customWidth="1"/>
    <col min="5155" max="5155" width="2.7265625" style="279" customWidth="1"/>
    <col min="5156" max="5156" width="12" style="279" customWidth="1"/>
    <col min="5157" max="5376" width="9" style="279"/>
    <col min="5377" max="5377" width="4.6328125" style="279" customWidth="1"/>
    <col min="5378" max="5378" width="25.6328125" style="279" customWidth="1"/>
    <col min="5379" max="5379" width="2.6328125" style="279" customWidth="1"/>
    <col min="5380" max="5380" width="11.08984375" style="279" customWidth="1"/>
    <col min="5381" max="5381" width="2.6328125" style="279" customWidth="1"/>
    <col min="5382" max="5382" width="11.08984375" style="279" customWidth="1"/>
    <col min="5383" max="5383" width="2.6328125" style="279" customWidth="1"/>
    <col min="5384" max="5384" width="11.08984375" style="279" customWidth="1"/>
    <col min="5385" max="5385" width="2.6328125" style="279" customWidth="1"/>
    <col min="5386" max="5386" width="11.08984375" style="279" customWidth="1"/>
    <col min="5387" max="5387" width="2.6328125" style="279" customWidth="1"/>
    <col min="5388" max="5388" width="11.08984375" style="279" customWidth="1"/>
    <col min="5389" max="5389" width="3.6328125" style="279" customWidth="1"/>
    <col min="5390" max="5390" width="11.08984375" style="279" customWidth="1"/>
    <col min="5391" max="5391" width="2.6328125" style="279" customWidth="1"/>
    <col min="5392" max="5392" width="11.08984375" style="279" customWidth="1"/>
    <col min="5393" max="5393" width="2.6328125" style="279" customWidth="1"/>
    <col min="5394" max="5394" width="11.08984375" style="279" customWidth="1"/>
    <col min="5395" max="5395" width="2.6328125" style="279" customWidth="1"/>
    <col min="5396" max="5396" width="11.08984375" style="279" customWidth="1"/>
    <col min="5397" max="5397" width="2.6328125" style="279" customWidth="1"/>
    <col min="5398" max="5398" width="11.08984375" style="279" customWidth="1"/>
    <col min="5399" max="5399" width="2.6328125" style="279" customWidth="1"/>
    <col min="5400" max="5400" width="11.08984375" style="279" customWidth="1"/>
    <col min="5401" max="5401" width="3.08984375" style="279" customWidth="1"/>
    <col min="5402" max="5402" width="11.08984375" style="279" customWidth="1"/>
    <col min="5403" max="5403" width="2.6328125" style="279" customWidth="1"/>
    <col min="5404" max="5404" width="11.08984375" style="279" customWidth="1"/>
    <col min="5405" max="5405" width="2.6328125" style="279" customWidth="1"/>
    <col min="5406" max="5406" width="11.26953125" style="279" customWidth="1"/>
    <col min="5407" max="5407" width="3.6328125" style="279" customWidth="1"/>
    <col min="5408" max="5408" width="11.08984375" style="279" customWidth="1"/>
    <col min="5409" max="5409" width="2.7265625" style="279" customWidth="1"/>
    <col min="5410" max="5410" width="13" style="279" customWidth="1"/>
    <col min="5411" max="5411" width="2.7265625" style="279" customWidth="1"/>
    <col min="5412" max="5412" width="12" style="279" customWidth="1"/>
    <col min="5413" max="5632" width="9" style="279"/>
    <col min="5633" max="5633" width="4.6328125" style="279" customWidth="1"/>
    <col min="5634" max="5634" width="25.6328125" style="279" customWidth="1"/>
    <col min="5635" max="5635" width="2.6328125" style="279" customWidth="1"/>
    <col min="5636" max="5636" width="11.08984375" style="279" customWidth="1"/>
    <col min="5637" max="5637" width="2.6328125" style="279" customWidth="1"/>
    <col min="5638" max="5638" width="11.08984375" style="279" customWidth="1"/>
    <col min="5639" max="5639" width="2.6328125" style="279" customWidth="1"/>
    <col min="5640" max="5640" width="11.08984375" style="279" customWidth="1"/>
    <col min="5641" max="5641" width="2.6328125" style="279" customWidth="1"/>
    <col min="5642" max="5642" width="11.08984375" style="279" customWidth="1"/>
    <col min="5643" max="5643" width="2.6328125" style="279" customWidth="1"/>
    <col min="5644" max="5644" width="11.08984375" style="279" customWidth="1"/>
    <col min="5645" max="5645" width="3.6328125" style="279" customWidth="1"/>
    <col min="5646" max="5646" width="11.08984375" style="279" customWidth="1"/>
    <col min="5647" max="5647" width="2.6328125" style="279" customWidth="1"/>
    <col min="5648" max="5648" width="11.08984375" style="279" customWidth="1"/>
    <col min="5649" max="5649" width="2.6328125" style="279" customWidth="1"/>
    <col min="5650" max="5650" width="11.08984375" style="279" customWidth="1"/>
    <col min="5651" max="5651" width="2.6328125" style="279" customWidth="1"/>
    <col min="5652" max="5652" width="11.08984375" style="279" customWidth="1"/>
    <col min="5653" max="5653" width="2.6328125" style="279" customWidth="1"/>
    <col min="5654" max="5654" width="11.08984375" style="279" customWidth="1"/>
    <col min="5655" max="5655" width="2.6328125" style="279" customWidth="1"/>
    <col min="5656" max="5656" width="11.08984375" style="279" customWidth="1"/>
    <col min="5657" max="5657" width="3.08984375" style="279" customWidth="1"/>
    <col min="5658" max="5658" width="11.08984375" style="279" customWidth="1"/>
    <col min="5659" max="5659" width="2.6328125" style="279" customWidth="1"/>
    <col min="5660" max="5660" width="11.08984375" style="279" customWidth="1"/>
    <col min="5661" max="5661" width="2.6328125" style="279" customWidth="1"/>
    <col min="5662" max="5662" width="11.26953125" style="279" customWidth="1"/>
    <col min="5663" max="5663" width="3.6328125" style="279" customWidth="1"/>
    <col min="5664" max="5664" width="11.08984375" style="279" customWidth="1"/>
    <col min="5665" max="5665" width="2.7265625" style="279" customWidth="1"/>
    <col min="5666" max="5666" width="13" style="279" customWidth="1"/>
    <col min="5667" max="5667" width="2.7265625" style="279" customWidth="1"/>
    <col min="5668" max="5668" width="12" style="279" customWidth="1"/>
    <col min="5669" max="5888" width="9" style="279"/>
    <col min="5889" max="5889" width="4.6328125" style="279" customWidth="1"/>
    <col min="5890" max="5890" width="25.6328125" style="279" customWidth="1"/>
    <col min="5891" max="5891" width="2.6328125" style="279" customWidth="1"/>
    <col min="5892" max="5892" width="11.08984375" style="279" customWidth="1"/>
    <col min="5893" max="5893" width="2.6328125" style="279" customWidth="1"/>
    <col min="5894" max="5894" width="11.08984375" style="279" customWidth="1"/>
    <col min="5895" max="5895" width="2.6328125" style="279" customWidth="1"/>
    <col min="5896" max="5896" width="11.08984375" style="279" customWidth="1"/>
    <col min="5897" max="5897" width="2.6328125" style="279" customWidth="1"/>
    <col min="5898" max="5898" width="11.08984375" style="279" customWidth="1"/>
    <col min="5899" max="5899" width="2.6328125" style="279" customWidth="1"/>
    <col min="5900" max="5900" width="11.08984375" style="279" customWidth="1"/>
    <col min="5901" max="5901" width="3.6328125" style="279" customWidth="1"/>
    <col min="5902" max="5902" width="11.08984375" style="279" customWidth="1"/>
    <col min="5903" max="5903" width="2.6328125" style="279" customWidth="1"/>
    <col min="5904" max="5904" width="11.08984375" style="279" customWidth="1"/>
    <col min="5905" max="5905" width="2.6328125" style="279" customWidth="1"/>
    <col min="5906" max="5906" width="11.08984375" style="279" customWidth="1"/>
    <col min="5907" max="5907" width="2.6328125" style="279" customWidth="1"/>
    <col min="5908" max="5908" width="11.08984375" style="279" customWidth="1"/>
    <col min="5909" max="5909" width="2.6328125" style="279" customWidth="1"/>
    <col min="5910" max="5910" width="11.08984375" style="279" customWidth="1"/>
    <col min="5911" max="5911" width="2.6328125" style="279" customWidth="1"/>
    <col min="5912" max="5912" width="11.08984375" style="279" customWidth="1"/>
    <col min="5913" max="5913" width="3.08984375" style="279" customWidth="1"/>
    <col min="5914" max="5914" width="11.08984375" style="279" customWidth="1"/>
    <col min="5915" max="5915" width="2.6328125" style="279" customWidth="1"/>
    <col min="5916" max="5916" width="11.08984375" style="279" customWidth="1"/>
    <col min="5917" max="5917" width="2.6328125" style="279" customWidth="1"/>
    <col min="5918" max="5918" width="11.26953125" style="279" customWidth="1"/>
    <col min="5919" max="5919" width="3.6328125" style="279" customWidth="1"/>
    <col min="5920" max="5920" width="11.08984375" style="279" customWidth="1"/>
    <col min="5921" max="5921" width="2.7265625" style="279" customWidth="1"/>
    <col min="5922" max="5922" width="13" style="279" customWidth="1"/>
    <col min="5923" max="5923" width="2.7265625" style="279" customWidth="1"/>
    <col min="5924" max="5924" width="12" style="279" customWidth="1"/>
    <col min="5925" max="6144" width="9" style="279"/>
    <col min="6145" max="6145" width="4.6328125" style="279" customWidth="1"/>
    <col min="6146" max="6146" width="25.6328125" style="279" customWidth="1"/>
    <col min="6147" max="6147" width="2.6328125" style="279" customWidth="1"/>
    <col min="6148" max="6148" width="11.08984375" style="279" customWidth="1"/>
    <col min="6149" max="6149" width="2.6328125" style="279" customWidth="1"/>
    <col min="6150" max="6150" width="11.08984375" style="279" customWidth="1"/>
    <col min="6151" max="6151" width="2.6328125" style="279" customWidth="1"/>
    <col min="6152" max="6152" width="11.08984375" style="279" customWidth="1"/>
    <col min="6153" max="6153" width="2.6328125" style="279" customWidth="1"/>
    <col min="6154" max="6154" width="11.08984375" style="279" customWidth="1"/>
    <col min="6155" max="6155" width="2.6328125" style="279" customWidth="1"/>
    <col min="6156" max="6156" width="11.08984375" style="279" customWidth="1"/>
    <col min="6157" max="6157" width="3.6328125" style="279" customWidth="1"/>
    <col min="6158" max="6158" width="11.08984375" style="279" customWidth="1"/>
    <col min="6159" max="6159" width="2.6328125" style="279" customWidth="1"/>
    <col min="6160" max="6160" width="11.08984375" style="279" customWidth="1"/>
    <col min="6161" max="6161" width="2.6328125" style="279" customWidth="1"/>
    <col min="6162" max="6162" width="11.08984375" style="279" customWidth="1"/>
    <col min="6163" max="6163" width="2.6328125" style="279" customWidth="1"/>
    <col min="6164" max="6164" width="11.08984375" style="279" customWidth="1"/>
    <col min="6165" max="6165" width="2.6328125" style="279" customWidth="1"/>
    <col min="6166" max="6166" width="11.08984375" style="279" customWidth="1"/>
    <col min="6167" max="6167" width="2.6328125" style="279" customWidth="1"/>
    <col min="6168" max="6168" width="11.08984375" style="279" customWidth="1"/>
    <col min="6169" max="6169" width="3.08984375" style="279" customWidth="1"/>
    <col min="6170" max="6170" width="11.08984375" style="279" customWidth="1"/>
    <col min="6171" max="6171" width="2.6328125" style="279" customWidth="1"/>
    <col min="6172" max="6172" width="11.08984375" style="279" customWidth="1"/>
    <col min="6173" max="6173" width="2.6328125" style="279" customWidth="1"/>
    <col min="6174" max="6174" width="11.26953125" style="279" customWidth="1"/>
    <col min="6175" max="6175" width="3.6328125" style="279" customWidth="1"/>
    <col min="6176" max="6176" width="11.08984375" style="279" customWidth="1"/>
    <col min="6177" max="6177" width="2.7265625" style="279" customWidth="1"/>
    <col min="6178" max="6178" width="13" style="279" customWidth="1"/>
    <col min="6179" max="6179" width="2.7265625" style="279" customWidth="1"/>
    <col min="6180" max="6180" width="12" style="279" customWidth="1"/>
    <col min="6181" max="6400" width="9" style="279"/>
    <col min="6401" max="6401" width="4.6328125" style="279" customWidth="1"/>
    <col min="6402" max="6402" width="25.6328125" style="279" customWidth="1"/>
    <col min="6403" max="6403" width="2.6328125" style="279" customWidth="1"/>
    <col min="6404" max="6404" width="11.08984375" style="279" customWidth="1"/>
    <col min="6405" max="6405" width="2.6328125" style="279" customWidth="1"/>
    <col min="6406" max="6406" width="11.08984375" style="279" customWidth="1"/>
    <col min="6407" max="6407" width="2.6328125" style="279" customWidth="1"/>
    <col min="6408" max="6408" width="11.08984375" style="279" customWidth="1"/>
    <col min="6409" max="6409" width="2.6328125" style="279" customWidth="1"/>
    <col min="6410" max="6410" width="11.08984375" style="279" customWidth="1"/>
    <col min="6411" max="6411" width="2.6328125" style="279" customWidth="1"/>
    <col min="6412" max="6412" width="11.08984375" style="279" customWidth="1"/>
    <col min="6413" max="6413" width="3.6328125" style="279" customWidth="1"/>
    <col min="6414" max="6414" width="11.08984375" style="279" customWidth="1"/>
    <col min="6415" max="6415" width="2.6328125" style="279" customWidth="1"/>
    <col min="6416" max="6416" width="11.08984375" style="279" customWidth="1"/>
    <col min="6417" max="6417" width="2.6328125" style="279" customWidth="1"/>
    <col min="6418" max="6418" width="11.08984375" style="279" customWidth="1"/>
    <col min="6419" max="6419" width="2.6328125" style="279" customWidth="1"/>
    <col min="6420" max="6420" width="11.08984375" style="279" customWidth="1"/>
    <col min="6421" max="6421" width="2.6328125" style="279" customWidth="1"/>
    <col min="6422" max="6422" width="11.08984375" style="279" customWidth="1"/>
    <col min="6423" max="6423" width="2.6328125" style="279" customWidth="1"/>
    <col min="6424" max="6424" width="11.08984375" style="279" customWidth="1"/>
    <col min="6425" max="6425" width="3.08984375" style="279" customWidth="1"/>
    <col min="6426" max="6426" width="11.08984375" style="279" customWidth="1"/>
    <col min="6427" max="6427" width="2.6328125" style="279" customWidth="1"/>
    <col min="6428" max="6428" width="11.08984375" style="279" customWidth="1"/>
    <col min="6429" max="6429" width="2.6328125" style="279" customWidth="1"/>
    <col min="6430" max="6430" width="11.26953125" style="279" customWidth="1"/>
    <col min="6431" max="6431" width="3.6328125" style="279" customWidth="1"/>
    <col min="6432" max="6432" width="11.08984375" style="279" customWidth="1"/>
    <col min="6433" max="6433" width="2.7265625" style="279" customWidth="1"/>
    <col min="6434" max="6434" width="13" style="279" customWidth="1"/>
    <col min="6435" max="6435" width="2.7265625" style="279" customWidth="1"/>
    <col min="6436" max="6436" width="12" style="279" customWidth="1"/>
    <col min="6437" max="6656" width="9" style="279"/>
    <col min="6657" max="6657" width="4.6328125" style="279" customWidth="1"/>
    <col min="6658" max="6658" width="25.6328125" style="279" customWidth="1"/>
    <col min="6659" max="6659" width="2.6328125" style="279" customWidth="1"/>
    <col min="6660" max="6660" width="11.08984375" style="279" customWidth="1"/>
    <col min="6661" max="6661" width="2.6328125" style="279" customWidth="1"/>
    <col min="6662" max="6662" width="11.08984375" style="279" customWidth="1"/>
    <col min="6663" max="6663" width="2.6328125" style="279" customWidth="1"/>
    <col min="6664" max="6664" width="11.08984375" style="279" customWidth="1"/>
    <col min="6665" max="6665" width="2.6328125" style="279" customWidth="1"/>
    <col min="6666" max="6666" width="11.08984375" style="279" customWidth="1"/>
    <col min="6667" max="6667" width="2.6328125" style="279" customWidth="1"/>
    <col min="6668" max="6668" width="11.08984375" style="279" customWidth="1"/>
    <col min="6669" max="6669" width="3.6328125" style="279" customWidth="1"/>
    <col min="6670" max="6670" width="11.08984375" style="279" customWidth="1"/>
    <col min="6671" max="6671" width="2.6328125" style="279" customWidth="1"/>
    <col min="6672" max="6672" width="11.08984375" style="279" customWidth="1"/>
    <col min="6673" max="6673" width="2.6328125" style="279" customWidth="1"/>
    <col min="6674" max="6674" width="11.08984375" style="279" customWidth="1"/>
    <col min="6675" max="6675" width="2.6328125" style="279" customWidth="1"/>
    <col min="6676" max="6676" width="11.08984375" style="279" customWidth="1"/>
    <col min="6677" max="6677" width="2.6328125" style="279" customWidth="1"/>
    <col min="6678" max="6678" width="11.08984375" style="279" customWidth="1"/>
    <col min="6679" max="6679" width="2.6328125" style="279" customWidth="1"/>
    <col min="6680" max="6680" width="11.08984375" style="279" customWidth="1"/>
    <col min="6681" max="6681" width="3.08984375" style="279" customWidth="1"/>
    <col min="6682" max="6682" width="11.08984375" style="279" customWidth="1"/>
    <col min="6683" max="6683" width="2.6328125" style="279" customWidth="1"/>
    <col min="6684" max="6684" width="11.08984375" style="279" customWidth="1"/>
    <col min="6685" max="6685" width="2.6328125" style="279" customWidth="1"/>
    <col min="6686" max="6686" width="11.26953125" style="279" customWidth="1"/>
    <col min="6687" max="6687" width="3.6328125" style="279" customWidth="1"/>
    <col min="6688" max="6688" width="11.08984375" style="279" customWidth="1"/>
    <col min="6689" max="6689" width="2.7265625" style="279" customWidth="1"/>
    <col min="6690" max="6690" width="13" style="279" customWidth="1"/>
    <col min="6691" max="6691" width="2.7265625" style="279" customWidth="1"/>
    <col min="6692" max="6692" width="12" style="279" customWidth="1"/>
    <col min="6693" max="6912" width="9" style="279"/>
    <col min="6913" max="6913" width="4.6328125" style="279" customWidth="1"/>
    <col min="6914" max="6914" width="25.6328125" style="279" customWidth="1"/>
    <col min="6915" max="6915" width="2.6328125" style="279" customWidth="1"/>
    <col min="6916" max="6916" width="11.08984375" style="279" customWidth="1"/>
    <col min="6917" max="6917" width="2.6328125" style="279" customWidth="1"/>
    <col min="6918" max="6918" width="11.08984375" style="279" customWidth="1"/>
    <col min="6919" max="6919" width="2.6328125" style="279" customWidth="1"/>
    <col min="6920" max="6920" width="11.08984375" style="279" customWidth="1"/>
    <col min="6921" max="6921" width="2.6328125" style="279" customWidth="1"/>
    <col min="6922" max="6922" width="11.08984375" style="279" customWidth="1"/>
    <col min="6923" max="6923" width="2.6328125" style="279" customWidth="1"/>
    <col min="6924" max="6924" width="11.08984375" style="279" customWidth="1"/>
    <col min="6925" max="6925" width="3.6328125" style="279" customWidth="1"/>
    <col min="6926" max="6926" width="11.08984375" style="279" customWidth="1"/>
    <col min="6927" max="6927" width="2.6328125" style="279" customWidth="1"/>
    <col min="6928" max="6928" width="11.08984375" style="279" customWidth="1"/>
    <col min="6929" max="6929" width="2.6328125" style="279" customWidth="1"/>
    <col min="6930" max="6930" width="11.08984375" style="279" customWidth="1"/>
    <col min="6931" max="6931" width="2.6328125" style="279" customWidth="1"/>
    <col min="6932" max="6932" width="11.08984375" style="279" customWidth="1"/>
    <col min="6933" max="6933" width="2.6328125" style="279" customWidth="1"/>
    <col min="6934" max="6934" width="11.08984375" style="279" customWidth="1"/>
    <col min="6935" max="6935" width="2.6328125" style="279" customWidth="1"/>
    <col min="6936" max="6936" width="11.08984375" style="279" customWidth="1"/>
    <col min="6937" max="6937" width="3.08984375" style="279" customWidth="1"/>
    <col min="6938" max="6938" width="11.08984375" style="279" customWidth="1"/>
    <col min="6939" max="6939" width="2.6328125" style="279" customWidth="1"/>
    <col min="6940" max="6940" width="11.08984375" style="279" customWidth="1"/>
    <col min="6941" max="6941" width="2.6328125" style="279" customWidth="1"/>
    <col min="6942" max="6942" width="11.26953125" style="279" customWidth="1"/>
    <col min="6943" max="6943" width="3.6328125" style="279" customWidth="1"/>
    <col min="6944" max="6944" width="11.08984375" style="279" customWidth="1"/>
    <col min="6945" max="6945" width="2.7265625" style="279" customWidth="1"/>
    <col min="6946" max="6946" width="13" style="279" customWidth="1"/>
    <col min="6947" max="6947" width="2.7265625" style="279" customWidth="1"/>
    <col min="6948" max="6948" width="12" style="279" customWidth="1"/>
    <col min="6949" max="7168" width="9" style="279"/>
    <col min="7169" max="7169" width="4.6328125" style="279" customWidth="1"/>
    <col min="7170" max="7170" width="25.6328125" style="279" customWidth="1"/>
    <col min="7171" max="7171" width="2.6328125" style="279" customWidth="1"/>
    <col min="7172" max="7172" width="11.08984375" style="279" customWidth="1"/>
    <col min="7173" max="7173" width="2.6328125" style="279" customWidth="1"/>
    <col min="7174" max="7174" width="11.08984375" style="279" customWidth="1"/>
    <col min="7175" max="7175" width="2.6328125" style="279" customWidth="1"/>
    <col min="7176" max="7176" width="11.08984375" style="279" customWidth="1"/>
    <col min="7177" max="7177" width="2.6328125" style="279" customWidth="1"/>
    <col min="7178" max="7178" width="11.08984375" style="279" customWidth="1"/>
    <col min="7179" max="7179" width="2.6328125" style="279" customWidth="1"/>
    <col min="7180" max="7180" width="11.08984375" style="279" customWidth="1"/>
    <col min="7181" max="7181" width="3.6328125" style="279" customWidth="1"/>
    <col min="7182" max="7182" width="11.08984375" style="279" customWidth="1"/>
    <col min="7183" max="7183" width="2.6328125" style="279" customWidth="1"/>
    <col min="7184" max="7184" width="11.08984375" style="279" customWidth="1"/>
    <col min="7185" max="7185" width="2.6328125" style="279" customWidth="1"/>
    <col min="7186" max="7186" width="11.08984375" style="279" customWidth="1"/>
    <col min="7187" max="7187" width="2.6328125" style="279" customWidth="1"/>
    <col min="7188" max="7188" width="11.08984375" style="279" customWidth="1"/>
    <col min="7189" max="7189" width="2.6328125" style="279" customWidth="1"/>
    <col min="7190" max="7190" width="11.08984375" style="279" customWidth="1"/>
    <col min="7191" max="7191" width="2.6328125" style="279" customWidth="1"/>
    <col min="7192" max="7192" width="11.08984375" style="279" customWidth="1"/>
    <col min="7193" max="7193" width="3.08984375" style="279" customWidth="1"/>
    <col min="7194" max="7194" width="11.08984375" style="279" customWidth="1"/>
    <col min="7195" max="7195" width="2.6328125" style="279" customWidth="1"/>
    <col min="7196" max="7196" width="11.08984375" style="279" customWidth="1"/>
    <col min="7197" max="7197" width="2.6328125" style="279" customWidth="1"/>
    <col min="7198" max="7198" width="11.26953125" style="279" customWidth="1"/>
    <col min="7199" max="7199" width="3.6328125" style="279" customWidth="1"/>
    <col min="7200" max="7200" width="11.08984375" style="279" customWidth="1"/>
    <col min="7201" max="7201" width="2.7265625" style="279" customWidth="1"/>
    <col min="7202" max="7202" width="13" style="279" customWidth="1"/>
    <col min="7203" max="7203" width="2.7265625" style="279" customWidth="1"/>
    <col min="7204" max="7204" width="12" style="279" customWidth="1"/>
    <col min="7205" max="7424" width="9" style="279"/>
    <col min="7425" max="7425" width="4.6328125" style="279" customWidth="1"/>
    <col min="7426" max="7426" width="25.6328125" style="279" customWidth="1"/>
    <col min="7427" max="7427" width="2.6328125" style="279" customWidth="1"/>
    <col min="7428" max="7428" width="11.08984375" style="279" customWidth="1"/>
    <col min="7429" max="7429" width="2.6328125" style="279" customWidth="1"/>
    <col min="7430" max="7430" width="11.08984375" style="279" customWidth="1"/>
    <col min="7431" max="7431" width="2.6328125" style="279" customWidth="1"/>
    <col min="7432" max="7432" width="11.08984375" style="279" customWidth="1"/>
    <col min="7433" max="7433" width="2.6328125" style="279" customWidth="1"/>
    <col min="7434" max="7434" width="11.08984375" style="279" customWidth="1"/>
    <col min="7435" max="7435" width="2.6328125" style="279" customWidth="1"/>
    <col min="7436" max="7436" width="11.08984375" style="279" customWidth="1"/>
    <col min="7437" max="7437" width="3.6328125" style="279" customWidth="1"/>
    <col min="7438" max="7438" width="11.08984375" style="279" customWidth="1"/>
    <col min="7439" max="7439" width="2.6328125" style="279" customWidth="1"/>
    <col min="7440" max="7440" width="11.08984375" style="279" customWidth="1"/>
    <col min="7441" max="7441" width="2.6328125" style="279" customWidth="1"/>
    <col min="7442" max="7442" width="11.08984375" style="279" customWidth="1"/>
    <col min="7443" max="7443" width="2.6328125" style="279" customWidth="1"/>
    <col min="7444" max="7444" width="11.08984375" style="279" customWidth="1"/>
    <col min="7445" max="7445" width="2.6328125" style="279" customWidth="1"/>
    <col min="7446" max="7446" width="11.08984375" style="279" customWidth="1"/>
    <col min="7447" max="7447" width="2.6328125" style="279" customWidth="1"/>
    <col min="7448" max="7448" width="11.08984375" style="279" customWidth="1"/>
    <col min="7449" max="7449" width="3.08984375" style="279" customWidth="1"/>
    <col min="7450" max="7450" width="11.08984375" style="279" customWidth="1"/>
    <col min="7451" max="7451" width="2.6328125" style="279" customWidth="1"/>
    <col min="7452" max="7452" width="11.08984375" style="279" customWidth="1"/>
    <col min="7453" max="7453" width="2.6328125" style="279" customWidth="1"/>
    <col min="7454" max="7454" width="11.26953125" style="279" customWidth="1"/>
    <col min="7455" max="7455" width="3.6328125" style="279" customWidth="1"/>
    <col min="7456" max="7456" width="11.08984375" style="279" customWidth="1"/>
    <col min="7457" max="7457" width="2.7265625" style="279" customWidth="1"/>
    <col min="7458" max="7458" width="13" style="279" customWidth="1"/>
    <col min="7459" max="7459" width="2.7265625" style="279" customWidth="1"/>
    <col min="7460" max="7460" width="12" style="279" customWidth="1"/>
    <col min="7461" max="7680" width="9" style="279"/>
    <col min="7681" max="7681" width="4.6328125" style="279" customWidth="1"/>
    <col min="7682" max="7682" width="25.6328125" style="279" customWidth="1"/>
    <col min="7683" max="7683" width="2.6328125" style="279" customWidth="1"/>
    <col min="7684" max="7684" width="11.08984375" style="279" customWidth="1"/>
    <col min="7685" max="7685" width="2.6328125" style="279" customWidth="1"/>
    <col min="7686" max="7686" width="11.08984375" style="279" customWidth="1"/>
    <col min="7687" max="7687" width="2.6328125" style="279" customWidth="1"/>
    <col min="7688" max="7688" width="11.08984375" style="279" customWidth="1"/>
    <col min="7689" max="7689" width="2.6328125" style="279" customWidth="1"/>
    <col min="7690" max="7690" width="11.08984375" style="279" customWidth="1"/>
    <col min="7691" max="7691" width="2.6328125" style="279" customWidth="1"/>
    <col min="7692" max="7692" width="11.08984375" style="279" customWidth="1"/>
    <col min="7693" max="7693" width="3.6328125" style="279" customWidth="1"/>
    <col min="7694" max="7694" width="11.08984375" style="279" customWidth="1"/>
    <col min="7695" max="7695" width="2.6328125" style="279" customWidth="1"/>
    <col min="7696" max="7696" width="11.08984375" style="279" customWidth="1"/>
    <col min="7697" max="7697" width="2.6328125" style="279" customWidth="1"/>
    <col min="7698" max="7698" width="11.08984375" style="279" customWidth="1"/>
    <col min="7699" max="7699" width="2.6328125" style="279" customWidth="1"/>
    <col min="7700" max="7700" width="11.08984375" style="279" customWidth="1"/>
    <col min="7701" max="7701" width="2.6328125" style="279" customWidth="1"/>
    <col min="7702" max="7702" width="11.08984375" style="279" customWidth="1"/>
    <col min="7703" max="7703" width="2.6328125" style="279" customWidth="1"/>
    <col min="7704" max="7704" width="11.08984375" style="279" customWidth="1"/>
    <col min="7705" max="7705" width="3.08984375" style="279" customWidth="1"/>
    <col min="7706" max="7706" width="11.08984375" style="279" customWidth="1"/>
    <col min="7707" max="7707" width="2.6328125" style="279" customWidth="1"/>
    <col min="7708" max="7708" width="11.08984375" style="279" customWidth="1"/>
    <col min="7709" max="7709" width="2.6328125" style="279" customWidth="1"/>
    <col min="7710" max="7710" width="11.26953125" style="279" customWidth="1"/>
    <col min="7711" max="7711" width="3.6328125" style="279" customWidth="1"/>
    <col min="7712" max="7712" width="11.08984375" style="279" customWidth="1"/>
    <col min="7713" max="7713" width="2.7265625" style="279" customWidth="1"/>
    <col min="7714" max="7714" width="13" style="279" customWidth="1"/>
    <col min="7715" max="7715" width="2.7265625" style="279" customWidth="1"/>
    <col min="7716" max="7716" width="12" style="279" customWidth="1"/>
    <col min="7717" max="7936" width="9" style="279"/>
    <col min="7937" max="7937" width="4.6328125" style="279" customWidth="1"/>
    <col min="7938" max="7938" width="25.6328125" style="279" customWidth="1"/>
    <col min="7939" max="7939" width="2.6328125" style="279" customWidth="1"/>
    <col min="7940" max="7940" width="11.08984375" style="279" customWidth="1"/>
    <col min="7941" max="7941" width="2.6328125" style="279" customWidth="1"/>
    <col min="7942" max="7942" width="11.08984375" style="279" customWidth="1"/>
    <col min="7943" max="7943" width="2.6328125" style="279" customWidth="1"/>
    <col min="7944" max="7944" width="11.08984375" style="279" customWidth="1"/>
    <col min="7945" max="7945" width="2.6328125" style="279" customWidth="1"/>
    <col min="7946" max="7946" width="11.08984375" style="279" customWidth="1"/>
    <col min="7947" max="7947" width="2.6328125" style="279" customWidth="1"/>
    <col min="7948" max="7948" width="11.08984375" style="279" customWidth="1"/>
    <col min="7949" max="7949" width="3.6328125" style="279" customWidth="1"/>
    <col min="7950" max="7950" width="11.08984375" style="279" customWidth="1"/>
    <col min="7951" max="7951" width="2.6328125" style="279" customWidth="1"/>
    <col min="7952" max="7952" width="11.08984375" style="279" customWidth="1"/>
    <col min="7953" max="7953" width="2.6328125" style="279" customWidth="1"/>
    <col min="7954" max="7954" width="11.08984375" style="279" customWidth="1"/>
    <col min="7955" max="7955" width="2.6328125" style="279" customWidth="1"/>
    <col min="7956" max="7956" width="11.08984375" style="279" customWidth="1"/>
    <col min="7957" max="7957" width="2.6328125" style="279" customWidth="1"/>
    <col min="7958" max="7958" width="11.08984375" style="279" customWidth="1"/>
    <col min="7959" max="7959" width="2.6328125" style="279" customWidth="1"/>
    <col min="7960" max="7960" width="11.08984375" style="279" customWidth="1"/>
    <col min="7961" max="7961" width="3.08984375" style="279" customWidth="1"/>
    <col min="7962" max="7962" width="11.08984375" style="279" customWidth="1"/>
    <col min="7963" max="7963" width="2.6328125" style="279" customWidth="1"/>
    <col min="7964" max="7964" width="11.08984375" style="279" customWidth="1"/>
    <col min="7965" max="7965" width="2.6328125" style="279" customWidth="1"/>
    <col min="7966" max="7966" width="11.26953125" style="279" customWidth="1"/>
    <col min="7967" max="7967" width="3.6328125" style="279" customWidth="1"/>
    <col min="7968" max="7968" width="11.08984375" style="279" customWidth="1"/>
    <col min="7969" max="7969" width="2.7265625" style="279" customWidth="1"/>
    <col min="7970" max="7970" width="13" style="279" customWidth="1"/>
    <col min="7971" max="7971" width="2.7265625" style="279" customWidth="1"/>
    <col min="7972" max="7972" width="12" style="279" customWidth="1"/>
    <col min="7973" max="8192" width="9" style="279"/>
    <col min="8193" max="8193" width="4.6328125" style="279" customWidth="1"/>
    <col min="8194" max="8194" width="25.6328125" style="279" customWidth="1"/>
    <col min="8195" max="8195" width="2.6328125" style="279" customWidth="1"/>
    <col min="8196" max="8196" width="11.08984375" style="279" customWidth="1"/>
    <col min="8197" max="8197" width="2.6328125" style="279" customWidth="1"/>
    <col min="8198" max="8198" width="11.08984375" style="279" customWidth="1"/>
    <col min="8199" max="8199" width="2.6328125" style="279" customWidth="1"/>
    <col min="8200" max="8200" width="11.08984375" style="279" customWidth="1"/>
    <col min="8201" max="8201" width="2.6328125" style="279" customWidth="1"/>
    <col min="8202" max="8202" width="11.08984375" style="279" customWidth="1"/>
    <col min="8203" max="8203" width="2.6328125" style="279" customWidth="1"/>
    <col min="8204" max="8204" width="11.08984375" style="279" customWidth="1"/>
    <col min="8205" max="8205" width="3.6328125" style="279" customWidth="1"/>
    <col min="8206" max="8206" width="11.08984375" style="279" customWidth="1"/>
    <col min="8207" max="8207" width="2.6328125" style="279" customWidth="1"/>
    <col min="8208" max="8208" width="11.08984375" style="279" customWidth="1"/>
    <col min="8209" max="8209" width="2.6328125" style="279" customWidth="1"/>
    <col min="8210" max="8210" width="11.08984375" style="279" customWidth="1"/>
    <col min="8211" max="8211" width="2.6328125" style="279" customWidth="1"/>
    <col min="8212" max="8212" width="11.08984375" style="279" customWidth="1"/>
    <col min="8213" max="8213" width="2.6328125" style="279" customWidth="1"/>
    <col min="8214" max="8214" width="11.08984375" style="279" customWidth="1"/>
    <col min="8215" max="8215" width="2.6328125" style="279" customWidth="1"/>
    <col min="8216" max="8216" width="11.08984375" style="279" customWidth="1"/>
    <col min="8217" max="8217" width="3.08984375" style="279" customWidth="1"/>
    <col min="8218" max="8218" width="11.08984375" style="279" customWidth="1"/>
    <col min="8219" max="8219" width="2.6328125" style="279" customWidth="1"/>
    <col min="8220" max="8220" width="11.08984375" style="279" customWidth="1"/>
    <col min="8221" max="8221" width="2.6328125" style="279" customWidth="1"/>
    <col min="8222" max="8222" width="11.26953125" style="279" customWidth="1"/>
    <col min="8223" max="8223" width="3.6328125" style="279" customWidth="1"/>
    <col min="8224" max="8224" width="11.08984375" style="279" customWidth="1"/>
    <col min="8225" max="8225" width="2.7265625" style="279" customWidth="1"/>
    <col min="8226" max="8226" width="13" style="279" customWidth="1"/>
    <col min="8227" max="8227" width="2.7265625" style="279" customWidth="1"/>
    <col min="8228" max="8228" width="12" style="279" customWidth="1"/>
    <col min="8229" max="8448" width="9" style="279"/>
    <col min="8449" max="8449" width="4.6328125" style="279" customWidth="1"/>
    <col min="8450" max="8450" width="25.6328125" style="279" customWidth="1"/>
    <col min="8451" max="8451" width="2.6328125" style="279" customWidth="1"/>
    <col min="8452" max="8452" width="11.08984375" style="279" customWidth="1"/>
    <col min="8453" max="8453" width="2.6328125" style="279" customWidth="1"/>
    <col min="8454" max="8454" width="11.08984375" style="279" customWidth="1"/>
    <col min="8455" max="8455" width="2.6328125" style="279" customWidth="1"/>
    <col min="8456" max="8456" width="11.08984375" style="279" customWidth="1"/>
    <col min="8457" max="8457" width="2.6328125" style="279" customWidth="1"/>
    <col min="8458" max="8458" width="11.08984375" style="279" customWidth="1"/>
    <col min="8459" max="8459" width="2.6328125" style="279" customWidth="1"/>
    <col min="8460" max="8460" width="11.08984375" style="279" customWidth="1"/>
    <col min="8461" max="8461" width="3.6328125" style="279" customWidth="1"/>
    <col min="8462" max="8462" width="11.08984375" style="279" customWidth="1"/>
    <col min="8463" max="8463" width="2.6328125" style="279" customWidth="1"/>
    <col min="8464" max="8464" width="11.08984375" style="279" customWidth="1"/>
    <col min="8465" max="8465" width="2.6328125" style="279" customWidth="1"/>
    <col min="8466" max="8466" width="11.08984375" style="279" customWidth="1"/>
    <col min="8467" max="8467" width="2.6328125" style="279" customWidth="1"/>
    <col min="8468" max="8468" width="11.08984375" style="279" customWidth="1"/>
    <col min="8469" max="8469" width="2.6328125" style="279" customWidth="1"/>
    <col min="8470" max="8470" width="11.08984375" style="279" customWidth="1"/>
    <col min="8471" max="8471" width="2.6328125" style="279" customWidth="1"/>
    <col min="8472" max="8472" width="11.08984375" style="279" customWidth="1"/>
    <col min="8473" max="8473" width="3.08984375" style="279" customWidth="1"/>
    <col min="8474" max="8474" width="11.08984375" style="279" customWidth="1"/>
    <col min="8475" max="8475" width="2.6328125" style="279" customWidth="1"/>
    <col min="8476" max="8476" width="11.08984375" style="279" customWidth="1"/>
    <col min="8477" max="8477" width="2.6328125" style="279" customWidth="1"/>
    <col min="8478" max="8478" width="11.26953125" style="279" customWidth="1"/>
    <col min="8479" max="8479" width="3.6328125" style="279" customWidth="1"/>
    <col min="8480" max="8480" width="11.08984375" style="279" customWidth="1"/>
    <col min="8481" max="8481" width="2.7265625" style="279" customWidth="1"/>
    <col min="8482" max="8482" width="13" style="279" customWidth="1"/>
    <col min="8483" max="8483" width="2.7265625" style="279" customWidth="1"/>
    <col min="8484" max="8484" width="12" style="279" customWidth="1"/>
    <col min="8485" max="8704" width="9" style="279"/>
    <col min="8705" max="8705" width="4.6328125" style="279" customWidth="1"/>
    <col min="8706" max="8706" width="25.6328125" style="279" customWidth="1"/>
    <col min="8707" max="8707" width="2.6328125" style="279" customWidth="1"/>
    <col min="8708" max="8708" width="11.08984375" style="279" customWidth="1"/>
    <col min="8709" max="8709" width="2.6328125" style="279" customWidth="1"/>
    <col min="8710" max="8710" width="11.08984375" style="279" customWidth="1"/>
    <col min="8711" max="8711" width="2.6328125" style="279" customWidth="1"/>
    <col min="8712" max="8712" width="11.08984375" style="279" customWidth="1"/>
    <col min="8713" max="8713" width="2.6328125" style="279" customWidth="1"/>
    <col min="8714" max="8714" width="11.08984375" style="279" customWidth="1"/>
    <col min="8715" max="8715" width="2.6328125" style="279" customWidth="1"/>
    <col min="8716" max="8716" width="11.08984375" style="279" customWidth="1"/>
    <col min="8717" max="8717" width="3.6328125" style="279" customWidth="1"/>
    <col min="8718" max="8718" width="11.08984375" style="279" customWidth="1"/>
    <col min="8719" max="8719" width="2.6328125" style="279" customWidth="1"/>
    <col min="8720" max="8720" width="11.08984375" style="279" customWidth="1"/>
    <col min="8721" max="8721" width="2.6328125" style="279" customWidth="1"/>
    <col min="8722" max="8722" width="11.08984375" style="279" customWidth="1"/>
    <col min="8723" max="8723" width="2.6328125" style="279" customWidth="1"/>
    <col min="8724" max="8724" width="11.08984375" style="279" customWidth="1"/>
    <col min="8725" max="8725" width="2.6328125" style="279" customWidth="1"/>
    <col min="8726" max="8726" width="11.08984375" style="279" customWidth="1"/>
    <col min="8727" max="8727" width="2.6328125" style="279" customWidth="1"/>
    <col min="8728" max="8728" width="11.08984375" style="279" customWidth="1"/>
    <col min="8729" max="8729" width="3.08984375" style="279" customWidth="1"/>
    <col min="8730" max="8730" width="11.08984375" style="279" customWidth="1"/>
    <col min="8731" max="8731" width="2.6328125" style="279" customWidth="1"/>
    <col min="8732" max="8732" width="11.08984375" style="279" customWidth="1"/>
    <col min="8733" max="8733" width="2.6328125" style="279" customWidth="1"/>
    <col min="8734" max="8734" width="11.26953125" style="279" customWidth="1"/>
    <col min="8735" max="8735" width="3.6328125" style="279" customWidth="1"/>
    <col min="8736" max="8736" width="11.08984375" style="279" customWidth="1"/>
    <col min="8737" max="8737" width="2.7265625" style="279" customWidth="1"/>
    <col min="8738" max="8738" width="13" style="279" customWidth="1"/>
    <col min="8739" max="8739" width="2.7265625" style="279" customWidth="1"/>
    <col min="8740" max="8740" width="12" style="279" customWidth="1"/>
    <col min="8741" max="8960" width="9" style="279"/>
    <col min="8961" max="8961" width="4.6328125" style="279" customWidth="1"/>
    <col min="8962" max="8962" width="25.6328125" style="279" customWidth="1"/>
    <col min="8963" max="8963" width="2.6328125" style="279" customWidth="1"/>
    <col min="8964" max="8964" width="11.08984375" style="279" customWidth="1"/>
    <col min="8965" max="8965" width="2.6328125" style="279" customWidth="1"/>
    <col min="8966" max="8966" width="11.08984375" style="279" customWidth="1"/>
    <col min="8967" max="8967" width="2.6328125" style="279" customWidth="1"/>
    <col min="8968" max="8968" width="11.08984375" style="279" customWidth="1"/>
    <col min="8969" max="8969" width="2.6328125" style="279" customWidth="1"/>
    <col min="8970" max="8970" width="11.08984375" style="279" customWidth="1"/>
    <col min="8971" max="8971" width="2.6328125" style="279" customWidth="1"/>
    <col min="8972" max="8972" width="11.08984375" style="279" customWidth="1"/>
    <col min="8973" max="8973" width="3.6328125" style="279" customWidth="1"/>
    <col min="8974" max="8974" width="11.08984375" style="279" customWidth="1"/>
    <col min="8975" max="8975" width="2.6328125" style="279" customWidth="1"/>
    <col min="8976" max="8976" width="11.08984375" style="279" customWidth="1"/>
    <col min="8977" max="8977" width="2.6328125" style="279" customWidth="1"/>
    <col min="8978" max="8978" width="11.08984375" style="279" customWidth="1"/>
    <col min="8979" max="8979" width="2.6328125" style="279" customWidth="1"/>
    <col min="8980" max="8980" width="11.08984375" style="279" customWidth="1"/>
    <col min="8981" max="8981" width="2.6328125" style="279" customWidth="1"/>
    <col min="8982" max="8982" width="11.08984375" style="279" customWidth="1"/>
    <col min="8983" max="8983" width="2.6328125" style="279" customWidth="1"/>
    <col min="8984" max="8984" width="11.08984375" style="279" customWidth="1"/>
    <col min="8985" max="8985" width="3.08984375" style="279" customWidth="1"/>
    <col min="8986" max="8986" width="11.08984375" style="279" customWidth="1"/>
    <col min="8987" max="8987" width="2.6328125" style="279" customWidth="1"/>
    <col min="8988" max="8988" width="11.08984375" style="279" customWidth="1"/>
    <col min="8989" max="8989" width="2.6328125" style="279" customWidth="1"/>
    <col min="8990" max="8990" width="11.26953125" style="279" customWidth="1"/>
    <col min="8991" max="8991" width="3.6328125" style="279" customWidth="1"/>
    <col min="8992" max="8992" width="11.08984375" style="279" customWidth="1"/>
    <col min="8993" max="8993" width="2.7265625" style="279" customWidth="1"/>
    <col min="8994" max="8994" width="13" style="279" customWidth="1"/>
    <col min="8995" max="8995" width="2.7265625" style="279" customWidth="1"/>
    <col min="8996" max="8996" width="12" style="279" customWidth="1"/>
    <col min="8997" max="9216" width="9" style="279"/>
    <col min="9217" max="9217" width="4.6328125" style="279" customWidth="1"/>
    <col min="9218" max="9218" width="25.6328125" style="279" customWidth="1"/>
    <col min="9219" max="9219" width="2.6328125" style="279" customWidth="1"/>
    <col min="9220" max="9220" width="11.08984375" style="279" customWidth="1"/>
    <col min="9221" max="9221" width="2.6328125" style="279" customWidth="1"/>
    <col min="9222" max="9222" width="11.08984375" style="279" customWidth="1"/>
    <col min="9223" max="9223" width="2.6328125" style="279" customWidth="1"/>
    <col min="9224" max="9224" width="11.08984375" style="279" customWidth="1"/>
    <col min="9225" max="9225" width="2.6328125" style="279" customWidth="1"/>
    <col min="9226" max="9226" width="11.08984375" style="279" customWidth="1"/>
    <col min="9227" max="9227" width="2.6328125" style="279" customWidth="1"/>
    <col min="9228" max="9228" width="11.08984375" style="279" customWidth="1"/>
    <col min="9229" max="9229" width="3.6328125" style="279" customWidth="1"/>
    <col min="9230" max="9230" width="11.08984375" style="279" customWidth="1"/>
    <col min="9231" max="9231" width="2.6328125" style="279" customWidth="1"/>
    <col min="9232" max="9232" width="11.08984375" style="279" customWidth="1"/>
    <col min="9233" max="9233" width="2.6328125" style="279" customWidth="1"/>
    <col min="9234" max="9234" width="11.08984375" style="279" customWidth="1"/>
    <col min="9235" max="9235" width="2.6328125" style="279" customWidth="1"/>
    <col min="9236" max="9236" width="11.08984375" style="279" customWidth="1"/>
    <col min="9237" max="9237" width="2.6328125" style="279" customWidth="1"/>
    <col min="9238" max="9238" width="11.08984375" style="279" customWidth="1"/>
    <col min="9239" max="9239" width="2.6328125" style="279" customWidth="1"/>
    <col min="9240" max="9240" width="11.08984375" style="279" customWidth="1"/>
    <col min="9241" max="9241" width="3.08984375" style="279" customWidth="1"/>
    <col min="9242" max="9242" width="11.08984375" style="279" customWidth="1"/>
    <col min="9243" max="9243" width="2.6328125" style="279" customWidth="1"/>
    <col min="9244" max="9244" width="11.08984375" style="279" customWidth="1"/>
    <col min="9245" max="9245" width="2.6328125" style="279" customWidth="1"/>
    <col min="9246" max="9246" width="11.26953125" style="279" customWidth="1"/>
    <col min="9247" max="9247" width="3.6328125" style="279" customWidth="1"/>
    <col min="9248" max="9248" width="11.08984375" style="279" customWidth="1"/>
    <col min="9249" max="9249" width="2.7265625" style="279" customWidth="1"/>
    <col min="9250" max="9250" width="13" style="279" customWidth="1"/>
    <col min="9251" max="9251" width="2.7265625" style="279" customWidth="1"/>
    <col min="9252" max="9252" width="12" style="279" customWidth="1"/>
    <col min="9253" max="9472" width="9" style="279"/>
    <col min="9473" max="9473" width="4.6328125" style="279" customWidth="1"/>
    <col min="9474" max="9474" width="25.6328125" style="279" customWidth="1"/>
    <col min="9475" max="9475" width="2.6328125" style="279" customWidth="1"/>
    <col min="9476" max="9476" width="11.08984375" style="279" customWidth="1"/>
    <col min="9477" max="9477" width="2.6328125" style="279" customWidth="1"/>
    <col min="9478" max="9478" width="11.08984375" style="279" customWidth="1"/>
    <col min="9479" max="9479" width="2.6328125" style="279" customWidth="1"/>
    <col min="9480" max="9480" width="11.08984375" style="279" customWidth="1"/>
    <col min="9481" max="9481" width="2.6328125" style="279" customWidth="1"/>
    <col min="9482" max="9482" width="11.08984375" style="279" customWidth="1"/>
    <col min="9483" max="9483" width="2.6328125" style="279" customWidth="1"/>
    <col min="9484" max="9484" width="11.08984375" style="279" customWidth="1"/>
    <col min="9485" max="9485" width="3.6328125" style="279" customWidth="1"/>
    <col min="9486" max="9486" width="11.08984375" style="279" customWidth="1"/>
    <col min="9487" max="9487" width="2.6328125" style="279" customWidth="1"/>
    <col min="9488" max="9488" width="11.08984375" style="279" customWidth="1"/>
    <col min="9489" max="9489" width="2.6328125" style="279" customWidth="1"/>
    <col min="9490" max="9490" width="11.08984375" style="279" customWidth="1"/>
    <col min="9491" max="9491" width="2.6328125" style="279" customWidth="1"/>
    <col min="9492" max="9492" width="11.08984375" style="279" customWidth="1"/>
    <col min="9493" max="9493" width="2.6328125" style="279" customWidth="1"/>
    <col min="9494" max="9494" width="11.08984375" style="279" customWidth="1"/>
    <col min="9495" max="9495" width="2.6328125" style="279" customWidth="1"/>
    <col min="9496" max="9496" width="11.08984375" style="279" customWidth="1"/>
    <col min="9497" max="9497" width="3.08984375" style="279" customWidth="1"/>
    <col min="9498" max="9498" width="11.08984375" style="279" customWidth="1"/>
    <col min="9499" max="9499" width="2.6328125" style="279" customWidth="1"/>
    <col min="9500" max="9500" width="11.08984375" style="279" customWidth="1"/>
    <col min="9501" max="9501" width="2.6328125" style="279" customWidth="1"/>
    <col min="9502" max="9502" width="11.26953125" style="279" customWidth="1"/>
    <col min="9503" max="9503" width="3.6328125" style="279" customWidth="1"/>
    <col min="9504" max="9504" width="11.08984375" style="279" customWidth="1"/>
    <col min="9505" max="9505" width="2.7265625" style="279" customWidth="1"/>
    <col min="9506" max="9506" width="13" style="279" customWidth="1"/>
    <col min="9507" max="9507" width="2.7265625" style="279" customWidth="1"/>
    <col min="9508" max="9508" width="12" style="279" customWidth="1"/>
    <col min="9509" max="9728" width="9" style="279"/>
    <col min="9729" max="9729" width="4.6328125" style="279" customWidth="1"/>
    <col min="9730" max="9730" width="25.6328125" style="279" customWidth="1"/>
    <col min="9731" max="9731" width="2.6328125" style="279" customWidth="1"/>
    <col min="9732" max="9732" width="11.08984375" style="279" customWidth="1"/>
    <col min="9733" max="9733" width="2.6328125" style="279" customWidth="1"/>
    <col min="9734" max="9734" width="11.08984375" style="279" customWidth="1"/>
    <col min="9735" max="9735" width="2.6328125" style="279" customWidth="1"/>
    <col min="9736" max="9736" width="11.08984375" style="279" customWidth="1"/>
    <col min="9737" max="9737" width="2.6328125" style="279" customWidth="1"/>
    <col min="9738" max="9738" width="11.08984375" style="279" customWidth="1"/>
    <col min="9739" max="9739" width="2.6328125" style="279" customWidth="1"/>
    <col min="9740" max="9740" width="11.08984375" style="279" customWidth="1"/>
    <col min="9741" max="9741" width="3.6328125" style="279" customWidth="1"/>
    <col min="9742" max="9742" width="11.08984375" style="279" customWidth="1"/>
    <col min="9743" max="9743" width="2.6328125" style="279" customWidth="1"/>
    <col min="9744" max="9744" width="11.08984375" style="279" customWidth="1"/>
    <col min="9745" max="9745" width="2.6328125" style="279" customWidth="1"/>
    <col min="9746" max="9746" width="11.08984375" style="279" customWidth="1"/>
    <col min="9747" max="9747" width="2.6328125" style="279" customWidth="1"/>
    <col min="9748" max="9748" width="11.08984375" style="279" customWidth="1"/>
    <col min="9749" max="9749" width="2.6328125" style="279" customWidth="1"/>
    <col min="9750" max="9750" width="11.08984375" style="279" customWidth="1"/>
    <col min="9751" max="9751" width="2.6328125" style="279" customWidth="1"/>
    <col min="9752" max="9752" width="11.08984375" style="279" customWidth="1"/>
    <col min="9753" max="9753" width="3.08984375" style="279" customWidth="1"/>
    <col min="9754" max="9754" width="11.08984375" style="279" customWidth="1"/>
    <col min="9755" max="9755" width="2.6328125" style="279" customWidth="1"/>
    <col min="9756" max="9756" width="11.08984375" style="279" customWidth="1"/>
    <col min="9757" max="9757" width="2.6328125" style="279" customWidth="1"/>
    <col min="9758" max="9758" width="11.26953125" style="279" customWidth="1"/>
    <col min="9759" max="9759" width="3.6328125" style="279" customWidth="1"/>
    <col min="9760" max="9760" width="11.08984375" style="279" customWidth="1"/>
    <col min="9761" max="9761" width="2.7265625" style="279" customWidth="1"/>
    <col min="9762" max="9762" width="13" style="279" customWidth="1"/>
    <col min="9763" max="9763" width="2.7265625" style="279" customWidth="1"/>
    <col min="9764" max="9764" width="12" style="279" customWidth="1"/>
    <col min="9765" max="9984" width="9" style="279"/>
    <col min="9985" max="9985" width="4.6328125" style="279" customWidth="1"/>
    <col min="9986" max="9986" width="25.6328125" style="279" customWidth="1"/>
    <col min="9987" max="9987" width="2.6328125" style="279" customWidth="1"/>
    <col min="9988" max="9988" width="11.08984375" style="279" customWidth="1"/>
    <col min="9989" max="9989" width="2.6328125" style="279" customWidth="1"/>
    <col min="9990" max="9990" width="11.08984375" style="279" customWidth="1"/>
    <col min="9991" max="9991" width="2.6328125" style="279" customWidth="1"/>
    <col min="9992" max="9992" width="11.08984375" style="279" customWidth="1"/>
    <col min="9993" max="9993" width="2.6328125" style="279" customWidth="1"/>
    <col min="9994" max="9994" width="11.08984375" style="279" customWidth="1"/>
    <col min="9995" max="9995" width="2.6328125" style="279" customWidth="1"/>
    <col min="9996" max="9996" width="11.08984375" style="279" customWidth="1"/>
    <col min="9997" max="9997" width="3.6328125" style="279" customWidth="1"/>
    <col min="9998" max="9998" width="11.08984375" style="279" customWidth="1"/>
    <col min="9999" max="9999" width="2.6328125" style="279" customWidth="1"/>
    <col min="10000" max="10000" width="11.08984375" style="279" customWidth="1"/>
    <col min="10001" max="10001" width="2.6328125" style="279" customWidth="1"/>
    <col min="10002" max="10002" width="11.08984375" style="279" customWidth="1"/>
    <col min="10003" max="10003" width="2.6328125" style="279" customWidth="1"/>
    <col min="10004" max="10004" width="11.08984375" style="279" customWidth="1"/>
    <col min="10005" max="10005" width="2.6328125" style="279" customWidth="1"/>
    <col min="10006" max="10006" width="11.08984375" style="279" customWidth="1"/>
    <col min="10007" max="10007" width="2.6328125" style="279" customWidth="1"/>
    <col min="10008" max="10008" width="11.08984375" style="279" customWidth="1"/>
    <col min="10009" max="10009" width="3.08984375" style="279" customWidth="1"/>
    <col min="10010" max="10010" width="11.08984375" style="279" customWidth="1"/>
    <col min="10011" max="10011" width="2.6328125" style="279" customWidth="1"/>
    <col min="10012" max="10012" width="11.08984375" style="279" customWidth="1"/>
    <col min="10013" max="10013" width="2.6328125" style="279" customWidth="1"/>
    <col min="10014" max="10014" width="11.26953125" style="279" customWidth="1"/>
    <col min="10015" max="10015" width="3.6328125" style="279" customWidth="1"/>
    <col min="10016" max="10016" width="11.08984375" style="279" customWidth="1"/>
    <col min="10017" max="10017" width="2.7265625" style="279" customWidth="1"/>
    <col min="10018" max="10018" width="13" style="279" customWidth="1"/>
    <col min="10019" max="10019" width="2.7265625" style="279" customWidth="1"/>
    <col min="10020" max="10020" width="12" style="279" customWidth="1"/>
    <col min="10021" max="10240" width="9" style="279"/>
    <col min="10241" max="10241" width="4.6328125" style="279" customWidth="1"/>
    <col min="10242" max="10242" width="25.6328125" style="279" customWidth="1"/>
    <col min="10243" max="10243" width="2.6328125" style="279" customWidth="1"/>
    <col min="10244" max="10244" width="11.08984375" style="279" customWidth="1"/>
    <col min="10245" max="10245" width="2.6328125" style="279" customWidth="1"/>
    <col min="10246" max="10246" width="11.08984375" style="279" customWidth="1"/>
    <col min="10247" max="10247" width="2.6328125" style="279" customWidth="1"/>
    <col min="10248" max="10248" width="11.08984375" style="279" customWidth="1"/>
    <col min="10249" max="10249" width="2.6328125" style="279" customWidth="1"/>
    <col min="10250" max="10250" width="11.08984375" style="279" customWidth="1"/>
    <col min="10251" max="10251" width="2.6328125" style="279" customWidth="1"/>
    <col min="10252" max="10252" width="11.08984375" style="279" customWidth="1"/>
    <col min="10253" max="10253" width="3.6328125" style="279" customWidth="1"/>
    <col min="10254" max="10254" width="11.08984375" style="279" customWidth="1"/>
    <col min="10255" max="10255" width="2.6328125" style="279" customWidth="1"/>
    <col min="10256" max="10256" width="11.08984375" style="279" customWidth="1"/>
    <col min="10257" max="10257" width="2.6328125" style="279" customWidth="1"/>
    <col min="10258" max="10258" width="11.08984375" style="279" customWidth="1"/>
    <col min="10259" max="10259" width="2.6328125" style="279" customWidth="1"/>
    <col min="10260" max="10260" width="11.08984375" style="279" customWidth="1"/>
    <col min="10261" max="10261" width="2.6328125" style="279" customWidth="1"/>
    <col min="10262" max="10262" width="11.08984375" style="279" customWidth="1"/>
    <col min="10263" max="10263" width="2.6328125" style="279" customWidth="1"/>
    <col min="10264" max="10264" width="11.08984375" style="279" customWidth="1"/>
    <col min="10265" max="10265" width="3.08984375" style="279" customWidth="1"/>
    <col min="10266" max="10266" width="11.08984375" style="279" customWidth="1"/>
    <col min="10267" max="10267" width="2.6328125" style="279" customWidth="1"/>
    <col min="10268" max="10268" width="11.08984375" style="279" customWidth="1"/>
    <col min="10269" max="10269" width="2.6328125" style="279" customWidth="1"/>
    <col min="10270" max="10270" width="11.26953125" style="279" customWidth="1"/>
    <col min="10271" max="10271" width="3.6328125" style="279" customWidth="1"/>
    <col min="10272" max="10272" width="11.08984375" style="279" customWidth="1"/>
    <col min="10273" max="10273" width="2.7265625" style="279" customWidth="1"/>
    <col min="10274" max="10274" width="13" style="279" customWidth="1"/>
    <col min="10275" max="10275" width="2.7265625" style="279" customWidth="1"/>
    <col min="10276" max="10276" width="12" style="279" customWidth="1"/>
    <col min="10277" max="10496" width="9" style="279"/>
    <col min="10497" max="10497" width="4.6328125" style="279" customWidth="1"/>
    <col min="10498" max="10498" width="25.6328125" style="279" customWidth="1"/>
    <col min="10499" max="10499" width="2.6328125" style="279" customWidth="1"/>
    <col min="10500" max="10500" width="11.08984375" style="279" customWidth="1"/>
    <col min="10501" max="10501" width="2.6328125" style="279" customWidth="1"/>
    <col min="10502" max="10502" width="11.08984375" style="279" customWidth="1"/>
    <col min="10503" max="10503" width="2.6328125" style="279" customWidth="1"/>
    <col min="10504" max="10504" width="11.08984375" style="279" customWidth="1"/>
    <col min="10505" max="10505" width="2.6328125" style="279" customWidth="1"/>
    <col min="10506" max="10506" width="11.08984375" style="279" customWidth="1"/>
    <col min="10507" max="10507" width="2.6328125" style="279" customWidth="1"/>
    <col min="10508" max="10508" width="11.08984375" style="279" customWidth="1"/>
    <col min="10509" max="10509" width="3.6328125" style="279" customWidth="1"/>
    <col min="10510" max="10510" width="11.08984375" style="279" customWidth="1"/>
    <col min="10511" max="10511" width="2.6328125" style="279" customWidth="1"/>
    <col min="10512" max="10512" width="11.08984375" style="279" customWidth="1"/>
    <col min="10513" max="10513" width="2.6328125" style="279" customWidth="1"/>
    <col min="10514" max="10514" width="11.08984375" style="279" customWidth="1"/>
    <col min="10515" max="10515" width="2.6328125" style="279" customWidth="1"/>
    <col min="10516" max="10516" width="11.08984375" style="279" customWidth="1"/>
    <col min="10517" max="10517" width="2.6328125" style="279" customWidth="1"/>
    <col min="10518" max="10518" width="11.08984375" style="279" customWidth="1"/>
    <col min="10519" max="10519" width="2.6328125" style="279" customWidth="1"/>
    <col min="10520" max="10520" width="11.08984375" style="279" customWidth="1"/>
    <col min="10521" max="10521" width="3.08984375" style="279" customWidth="1"/>
    <col min="10522" max="10522" width="11.08984375" style="279" customWidth="1"/>
    <col min="10523" max="10523" width="2.6328125" style="279" customWidth="1"/>
    <col min="10524" max="10524" width="11.08984375" style="279" customWidth="1"/>
    <col min="10525" max="10525" width="2.6328125" style="279" customWidth="1"/>
    <col min="10526" max="10526" width="11.26953125" style="279" customWidth="1"/>
    <col min="10527" max="10527" width="3.6328125" style="279" customWidth="1"/>
    <col min="10528" max="10528" width="11.08984375" style="279" customWidth="1"/>
    <col min="10529" max="10529" width="2.7265625" style="279" customWidth="1"/>
    <col min="10530" max="10530" width="13" style="279" customWidth="1"/>
    <col min="10531" max="10531" width="2.7265625" style="279" customWidth="1"/>
    <col min="10532" max="10532" width="12" style="279" customWidth="1"/>
    <col min="10533" max="10752" width="9" style="279"/>
    <col min="10753" max="10753" width="4.6328125" style="279" customWidth="1"/>
    <col min="10754" max="10754" width="25.6328125" style="279" customWidth="1"/>
    <col min="10755" max="10755" width="2.6328125" style="279" customWidth="1"/>
    <col min="10756" max="10756" width="11.08984375" style="279" customWidth="1"/>
    <col min="10757" max="10757" width="2.6328125" style="279" customWidth="1"/>
    <col min="10758" max="10758" width="11.08984375" style="279" customWidth="1"/>
    <col min="10759" max="10759" width="2.6328125" style="279" customWidth="1"/>
    <col min="10760" max="10760" width="11.08984375" style="279" customWidth="1"/>
    <col min="10761" max="10761" width="2.6328125" style="279" customWidth="1"/>
    <col min="10762" max="10762" width="11.08984375" style="279" customWidth="1"/>
    <col min="10763" max="10763" width="2.6328125" style="279" customWidth="1"/>
    <col min="10764" max="10764" width="11.08984375" style="279" customWidth="1"/>
    <col min="10765" max="10765" width="3.6328125" style="279" customWidth="1"/>
    <col min="10766" max="10766" width="11.08984375" style="279" customWidth="1"/>
    <col min="10767" max="10767" width="2.6328125" style="279" customWidth="1"/>
    <col min="10768" max="10768" width="11.08984375" style="279" customWidth="1"/>
    <col min="10769" max="10769" width="2.6328125" style="279" customWidth="1"/>
    <col min="10770" max="10770" width="11.08984375" style="279" customWidth="1"/>
    <col min="10771" max="10771" width="2.6328125" style="279" customWidth="1"/>
    <col min="10772" max="10772" width="11.08984375" style="279" customWidth="1"/>
    <col min="10773" max="10773" width="2.6328125" style="279" customWidth="1"/>
    <col min="10774" max="10774" width="11.08984375" style="279" customWidth="1"/>
    <col min="10775" max="10775" width="2.6328125" style="279" customWidth="1"/>
    <col min="10776" max="10776" width="11.08984375" style="279" customWidth="1"/>
    <col min="10777" max="10777" width="3.08984375" style="279" customWidth="1"/>
    <col min="10778" max="10778" width="11.08984375" style="279" customWidth="1"/>
    <col min="10779" max="10779" width="2.6328125" style="279" customWidth="1"/>
    <col min="10780" max="10780" width="11.08984375" style="279" customWidth="1"/>
    <col min="10781" max="10781" width="2.6328125" style="279" customWidth="1"/>
    <col min="10782" max="10782" width="11.26953125" style="279" customWidth="1"/>
    <col min="10783" max="10783" width="3.6328125" style="279" customWidth="1"/>
    <col min="10784" max="10784" width="11.08984375" style="279" customWidth="1"/>
    <col min="10785" max="10785" width="2.7265625" style="279" customWidth="1"/>
    <col min="10786" max="10786" width="13" style="279" customWidth="1"/>
    <col min="10787" max="10787" width="2.7265625" style="279" customWidth="1"/>
    <col min="10788" max="10788" width="12" style="279" customWidth="1"/>
    <col min="10789" max="11008" width="9" style="279"/>
    <col min="11009" max="11009" width="4.6328125" style="279" customWidth="1"/>
    <col min="11010" max="11010" width="25.6328125" style="279" customWidth="1"/>
    <col min="11011" max="11011" width="2.6328125" style="279" customWidth="1"/>
    <col min="11012" max="11012" width="11.08984375" style="279" customWidth="1"/>
    <col min="11013" max="11013" width="2.6328125" style="279" customWidth="1"/>
    <col min="11014" max="11014" width="11.08984375" style="279" customWidth="1"/>
    <col min="11015" max="11015" width="2.6328125" style="279" customWidth="1"/>
    <col min="11016" max="11016" width="11.08984375" style="279" customWidth="1"/>
    <col min="11017" max="11017" width="2.6328125" style="279" customWidth="1"/>
    <col min="11018" max="11018" width="11.08984375" style="279" customWidth="1"/>
    <col min="11019" max="11019" width="2.6328125" style="279" customWidth="1"/>
    <col min="11020" max="11020" width="11.08984375" style="279" customWidth="1"/>
    <col min="11021" max="11021" width="3.6328125" style="279" customWidth="1"/>
    <col min="11022" max="11022" width="11.08984375" style="279" customWidth="1"/>
    <col min="11023" max="11023" width="2.6328125" style="279" customWidth="1"/>
    <col min="11024" max="11024" width="11.08984375" style="279" customWidth="1"/>
    <col min="11025" max="11025" width="2.6328125" style="279" customWidth="1"/>
    <col min="11026" max="11026" width="11.08984375" style="279" customWidth="1"/>
    <col min="11027" max="11027" width="2.6328125" style="279" customWidth="1"/>
    <col min="11028" max="11028" width="11.08984375" style="279" customWidth="1"/>
    <col min="11029" max="11029" width="2.6328125" style="279" customWidth="1"/>
    <col min="11030" max="11030" width="11.08984375" style="279" customWidth="1"/>
    <col min="11031" max="11031" width="2.6328125" style="279" customWidth="1"/>
    <col min="11032" max="11032" width="11.08984375" style="279" customWidth="1"/>
    <col min="11033" max="11033" width="3.08984375" style="279" customWidth="1"/>
    <col min="11034" max="11034" width="11.08984375" style="279" customWidth="1"/>
    <col min="11035" max="11035" width="2.6328125" style="279" customWidth="1"/>
    <col min="11036" max="11036" width="11.08984375" style="279" customWidth="1"/>
    <col min="11037" max="11037" width="2.6328125" style="279" customWidth="1"/>
    <col min="11038" max="11038" width="11.26953125" style="279" customWidth="1"/>
    <col min="11039" max="11039" width="3.6328125" style="279" customWidth="1"/>
    <col min="11040" max="11040" width="11.08984375" style="279" customWidth="1"/>
    <col min="11041" max="11041" width="2.7265625" style="279" customWidth="1"/>
    <col min="11042" max="11042" width="13" style="279" customWidth="1"/>
    <col min="11043" max="11043" width="2.7265625" style="279" customWidth="1"/>
    <col min="11044" max="11044" width="12" style="279" customWidth="1"/>
    <col min="11045" max="11264" width="9" style="279"/>
    <col min="11265" max="11265" width="4.6328125" style="279" customWidth="1"/>
    <col min="11266" max="11266" width="25.6328125" style="279" customWidth="1"/>
    <col min="11267" max="11267" width="2.6328125" style="279" customWidth="1"/>
    <col min="11268" max="11268" width="11.08984375" style="279" customWidth="1"/>
    <col min="11269" max="11269" width="2.6328125" style="279" customWidth="1"/>
    <col min="11270" max="11270" width="11.08984375" style="279" customWidth="1"/>
    <col min="11271" max="11271" width="2.6328125" style="279" customWidth="1"/>
    <col min="11272" max="11272" width="11.08984375" style="279" customWidth="1"/>
    <col min="11273" max="11273" width="2.6328125" style="279" customWidth="1"/>
    <col min="11274" max="11274" width="11.08984375" style="279" customWidth="1"/>
    <col min="11275" max="11275" width="2.6328125" style="279" customWidth="1"/>
    <col min="11276" max="11276" width="11.08984375" style="279" customWidth="1"/>
    <col min="11277" max="11277" width="3.6328125" style="279" customWidth="1"/>
    <col min="11278" max="11278" width="11.08984375" style="279" customWidth="1"/>
    <col min="11279" max="11279" width="2.6328125" style="279" customWidth="1"/>
    <col min="11280" max="11280" width="11.08984375" style="279" customWidth="1"/>
    <col min="11281" max="11281" width="2.6328125" style="279" customWidth="1"/>
    <col min="11282" max="11282" width="11.08984375" style="279" customWidth="1"/>
    <col min="11283" max="11283" width="2.6328125" style="279" customWidth="1"/>
    <col min="11284" max="11284" width="11.08984375" style="279" customWidth="1"/>
    <col min="11285" max="11285" width="2.6328125" style="279" customWidth="1"/>
    <col min="11286" max="11286" width="11.08984375" style="279" customWidth="1"/>
    <col min="11287" max="11287" width="2.6328125" style="279" customWidth="1"/>
    <col min="11288" max="11288" width="11.08984375" style="279" customWidth="1"/>
    <col min="11289" max="11289" width="3.08984375" style="279" customWidth="1"/>
    <col min="11290" max="11290" width="11.08984375" style="279" customWidth="1"/>
    <col min="11291" max="11291" width="2.6328125" style="279" customWidth="1"/>
    <col min="11292" max="11292" width="11.08984375" style="279" customWidth="1"/>
    <col min="11293" max="11293" width="2.6328125" style="279" customWidth="1"/>
    <col min="11294" max="11294" width="11.26953125" style="279" customWidth="1"/>
    <col min="11295" max="11295" width="3.6328125" style="279" customWidth="1"/>
    <col min="11296" max="11296" width="11.08984375" style="279" customWidth="1"/>
    <col min="11297" max="11297" width="2.7265625" style="279" customWidth="1"/>
    <col min="11298" max="11298" width="13" style="279" customWidth="1"/>
    <col min="11299" max="11299" width="2.7265625" style="279" customWidth="1"/>
    <col min="11300" max="11300" width="12" style="279" customWidth="1"/>
    <col min="11301" max="11520" width="9" style="279"/>
    <col min="11521" max="11521" width="4.6328125" style="279" customWidth="1"/>
    <col min="11522" max="11522" width="25.6328125" style="279" customWidth="1"/>
    <col min="11523" max="11523" width="2.6328125" style="279" customWidth="1"/>
    <col min="11524" max="11524" width="11.08984375" style="279" customWidth="1"/>
    <col min="11525" max="11525" width="2.6328125" style="279" customWidth="1"/>
    <col min="11526" max="11526" width="11.08984375" style="279" customWidth="1"/>
    <col min="11527" max="11527" width="2.6328125" style="279" customWidth="1"/>
    <col min="11528" max="11528" width="11.08984375" style="279" customWidth="1"/>
    <col min="11529" max="11529" width="2.6328125" style="279" customWidth="1"/>
    <col min="11530" max="11530" width="11.08984375" style="279" customWidth="1"/>
    <col min="11531" max="11531" width="2.6328125" style="279" customWidth="1"/>
    <col min="11532" max="11532" width="11.08984375" style="279" customWidth="1"/>
    <col min="11533" max="11533" width="3.6328125" style="279" customWidth="1"/>
    <col min="11534" max="11534" width="11.08984375" style="279" customWidth="1"/>
    <col min="11535" max="11535" width="2.6328125" style="279" customWidth="1"/>
    <col min="11536" max="11536" width="11.08984375" style="279" customWidth="1"/>
    <col min="11537" max="11537" width="2.6328125" style="279" customWidth="1"/>
    <col min="11538" max="11538" width="11.08984375" style="279" customWidth="1"/>
    <col min="11539" max="11539" width="2.6328125" style="279" customWidth="1"/>
    <col min="11540" max="11540" width="11.08984375" style="279" customWidth="1"/>
    <col min="11541" max="11541" width="2.6328125" style="279" customWidth="1"/>
    <col min="11542" max="11542" width="11.08984375" style="279" customWidth="1"/>
    <col min="11543" max="11543" width="2.6328125" style="279" customWidth="1"/>
    <col min="11544" max="11544" width="11.08984375" style="279" customWidth="1"/>
    <col min="11545" max="11545" width="3.08984375" style="279" customWidth="1"/>
    <col min="11546" max="11546" width="11.08984375" style="279" customWidth="1"/>
    <col min="11547" max="11547" width="2.6328125" style="279" customWidth="1"/>
    <col min="11548" max="11548" width="11.08984375" style="279" customWidth="1"/>
    <col min="11549" max="11549" width="2.6328125" style="279" customWidth="1"/>
    <col min="11550" max="11550" width="11.26953125" style="279" customWidth="1"/>
    <col min="11551" max="11551" width="3.6328125" style="279" customWidth="1"/>
    <col min="11552" max="11552" width="11.08984375" style="279" customWidth="1"/>
    <col min="11553" max="11553" width="2.7265625" style="279" customWidth="1"/>
    <col min="11554" max="11554" width="13" style="279" customWidth="1"/>
    <col min="11555" max="11555" width="2.7265625" style="279" customWidth="1"/>
    <col min="11556" max="11556" width="12" style="279" customWidth="1"/>
    <col min="11557" max="11776" width="9" style="279"/>
    <col min="11777" max="11777" width="4.6328125" style="279" customWidth="1"/>
    <col min="11778" max="11778" width="25.6328125" style="279" customWidth="1"/>
    <col min="11779" max="11779" width="2.6328125" style="279" customWidth="1"/>
    <col min="11780" max="11780" width="11.08984375" style="279" customWidth="1"/>
    <col min="11781" max="11781" width="2.6328125" style="279" customWidth="1"/>
    <col min="11782" max="11782" width="11.08984375" style="279" customWidth="1"/>
    <col min="11783" max="11783" width="2.6328125" style="279" customWidth="1"/>
    <col min="11784" max="11784" width="11.08984375" style="279" customWidth="1"/>
    <col min="11785" max="11785" width="2.6328125" style="279" customWidth="1"/>
    <col min="11786" max="11786" width="11.08984375" style="279" customWidth="1"/>
    <col min="11787" max="11787" width="2.6328125" style="279" customWidth="1"/>
    <col min="11788" max="11788" width="11.08984375" style="279" customWidth="1"/>
    <col min="11789" max="11789" width="3.6328125" style="279" customWidth="1"/>
    <col min="11790" max="11790" width="11.08984375" style="279" customWidth="1"/>
    <col min="11791" max="11791" width="2.6328125" style="279" customWidth="1"/>
    <col min="11792" max="11792" width="11.08984375" style="279" customWidth="1"/>
    <col min="11793" max="11793" width="2.6328125" style="279" customWidth="1"/>
    <col min="11794" max="11794" width="11.08984375" style="279" customWidth="1"/>
    <col min="11795" max="11795" width="2.6328125" style="279" customWidth="1"/>
    <col min="11796" max="11796" width="11.08984375" style="279" customWidth="1"/>
    <col min="11797" max="11797" width="2.6328125" style="279" customWidth="1"/>
    <col min="11798" max="11798" width="11.08984375" style="279" customWidth="1"/>
    <col min="11799" max="11799" width="2.6328125" style="279" customWidth="1"/>
    <col min="11800" max="11800" width="11.08984375" style="279" customWidth="1"/>
    <col min="11801" max="11801" width="3.08984375" style="279" customWidth="1"/>
    <col min="11802" max="11802" width="11.08984375" style="279" customWidth="1"/>
    <col min="11803" max="11803" width="2.6328125" style="279" customWidth="1"/>
    <col min="11804" max="11804" width="11.08984375" style="279" customWidth="1"/>
    <col min="11805" max="11805" width="2.6328125" style="279" customWidth="1"/>
    <col min="11806" max="11806" width="11.26953125" style="279" customWidth="1"/>
    <col min="11807" max="11807" width="3.6328125" style="279" customWidth="1"/>
    <col min="11808" max="11808" width="11.08984375" style="279" customWidth="1"/>
    <col min="11809" max="11809" width="2.7265625" style="279" customWidth="1"/>
    <col min="11810" max="11810" width="13" style="279" customWidth="1"/>
    <col min="11811" max="11811" width="2.7265625" style="279" customWidth="1"/>
    <col min="11812" max="11812" width="12" style="279" customWidth="1"/>
    <col min="11813" max="12032" width="9" style="279"/>
    <col min="12033" max="12033" width="4.6328125" style="279" customWidth="1"/>
    <col min="12034" max="12034" width="25.6328125" style="279" customWidth="1"/>
    <col min="12035" max="12035" width="2.6328125" style="279" customWidth="1"/>
    <col min="12036" max="12036" width="11.08984375" style="279" customWidth="1"/>
    <col min="12037" max="12037" width="2.6328125" style="279" customWidth="1"/>
    <col min="12038" max="12038" width="11.08984375" style="279" customWidth="1"/>
    <col min="12039" max="12039" width="2.6328125" style="279" customWidth="1"/>
    <col min="12040" max="12040" width="11.08984375" style="279" customWidth="1"/>
    <col min="12041" max="12041" width="2.6328125" style="279" customWidth="1"/>
    <col min="12042" max="12042" width="11.08984375" style="279" customWidth="1"/>
    <col min="12043" max="12043" width="2.6328125" style="279" customWidth="1"/>
    <col min="12044" max="12044" width="11.08984375" style="279" customWidth="1"/>
    <col min="12045" max="12045" width="3.6328125" style="279" customWidth="1"/>
    <col min="12046" max="12046" width="11.08984375" style="279" customWidth="1"/>
    <col min="12047" max="12047" width="2.6328125" style="279" customWidth="1"/>
    <col min="12048" max="12048" width="11.08984375" style="279" customWidth="1"/>
    <col min="12049" max="12049" width="2.6328125" style="279" customWidth="1"/>
    <col min="12050" max="12050" width="11.08984375" style="279" customWidth="1"/>
    <col min="12051" max="12051" width="2.6328125" style="279" customWidth="1"/>
    <col min="12052" max="12052" width="11.08984375" style="279" customWidth="1"/>
    <col min="12053" max="12053" width="2.6328125" style="279" customWidth="1"/>
    <col min="12054" max="12054" width="11.08984375" style="279" customWidth="1"/>
    <col min="12055" max="12055" width="2.6328125" style="279" customWidth="1"/>
    <col min="12056" max="12056" width="11.08984375" style="279" customWidth="1"/>
    <col min="12057" max="12057" width="3.08984375" style="279" customWidth="1"/>
    <col min="12058" max="12058" width="11.08984375" style="279" customWidth="1"/>
    <col min="12059" max="12059" width="2.6328125" style="279" customWidth="1"/>
    <col min="12060" max="12060" width="11.08984375" style="279" customWidth="1"/>
    <col min="12061" max="12061" width="2.6328125" style="279" customWidth="1"/>
    <col min="12062" max="12062" width="11.26953125" style="279" customWidth="1"/>
    <col min="12063" max="12063" width="3.6328125" style="279" customWidth="1"/>
    <col min="12064" max="12064" width="11.08984375" style="279" customWidth="1"/>
    <col min="12065" max="12065" width="2.7265625" style="279" customWidth="1"/>
    <col min="12066" max="12066" width="13" style="279" customWidth="1"/>
    <col min="12067" max="12067" width="2.7265625" style="279" customWidth="1"/>
    <col min="12068" max="12068" width="12" style="279" customWidth="1"/>
    <col min="12069" max="12288" width="9" style="279"/>
    <col min="12289" max="12289" width="4.6328125" style="279" customWidth="1"/>
    <col min="12290" max="12290" width="25.6328125" style="279" customWidth="1"/>
    <col min="12291" max="12291" width="2.6328125" style="279" customWidth="1"/>
    <col min="12292" max="12292" width="11.08984375" style="279" customWidth="1"/>
    <col min="12293" max="12293" width="2.6328125" style="279" customWidth="1"/>
    <col min="12294" max="12294" width="11.08984375" style="279" customWidth="1"/>
    <col min="12295" max="12295" width="2.6328125" style="279" customWidth="1"/>
    <col min="12296" max="12296" width="11.08984375" style="279" customWidth="1"/>
    <col min="12297" max="12297" width="2.6328125" style="279" customWidth="1"/>
    <col min="12298" max="12298" width="11.08984375" style="279" customWidth="1"/>
    <col min="12299" max="12299" width="2.6328125" style="279" customWidth="1"/>
    <col min="12300" max="12300" width="11.08984375" style="279" customWidth="1"/>
    <col min="12301" max="12301" width="3.6328125" style="279" customWidth="1"/>
    <col min="12302" max="12302" width="11.08984375" style="279" customWidth="1"/>
    <col min="12303" max="12303" width="2.6328125" style="279" customWidth="1"/>
    <col min="12304" max="12304" width="11.08984375" style="279" customWidth="1"/>
    <col min="12305" max="12305" width="2.6328125" style="279" customWidth="1"/>
    <col min="12306" max="12306" width="11.08984375" style="279" customWidth="1"/>
    <col min="12307" max="12307" width="2.6328125" style="279" customWidth="1"/>
    <col min="12308" max="12308" width="11.08984375" style="279" customWidth="1"/>
    <col min="12309" max="12309" width="2.6328125" style="279" customWidth="1"/>
    <col min="12310" max="12310" width="11.08984375" style="279" customWidth="1"/>
    <col min="12311" max="12311" width="2.6328125" style="279" customWidth="1"/>
    <col min="12312" max="12312" width="11.08984375" style="279" customWidth="1"/>
    <col min="12313" max="12313" width="3.08984375" style="279" customWidth="1"/>
    <col min="12314" max="12314" width="11.08984375" style="279" customWidth="1"/>
    <col min="12315" max="12315" width="2.6328125" style="279" customWidth="1"/>
    <col min="12316" max="12316" width="11.08984375" style="279" customWidth="1"/>
    <col min="12317" max="12317" width="2.6328125" style="279" customWidth="1"/>
    <col min="12318" max="12318" width="11.26953125" style="279" customWidth="1"/>
    <col min="12319" max="12319" width="3.6328125" style="279" customWidth="1"/>
    <col min="12320" max="12320" width="11.08984375" style="279" customWidth="1"/>
    <col min="12321" max="12321" width="2.7265625" style="279" customWidth="1"/>
    <col min="12322" max="12322" width="13" style="279" customWidth="1"/>
    <col min="12323" max="12323" width="2.7265625" style="279" customWidth="1"/>
    <col min="12324" max="12324" width="12" style="279" customWidth="1"/>
    <col min="12325" max="12544" width="9" style="279"/>
    <col min="12545" max="12545" width="4.6328125" style="279" customWidth="1"/>
    <col min="12546" max="12546" width="25.6328125" style="279" customWidth="1"/>
    <col min="12547" max="12547" width="2.6328125" style="279" customWidth="1"/>
    <col min="12548" max="12548" width="11.08984375" style="279" customWidth="1"/>
    <col min="12549" max="12549" width="2.6328125" style="279" customWidth="1"/>
    <col min="12550" max="12550" width="11.08984375" style="279" customWidth="1"/>
    <col min="12551" max="12551" width="2.6328125" style="279" customWidth="1"/>
    <col min="12552" max="12552" width="11.08984375" style="279" customWidth="1"/>
    <col min="12553" max="12553" width="2.6328125" style="279" customWidth="1"/>
    <col min="12554" max="12554" width="11.08984375" style="279" customWidth="1"/>
    <col min="12555" max="12555" width="2.6328125" style="279" customWidth="1"/>
    <col min="12556" max="12556" width="11.08984375" style="279" customWidth="1"/>
    <col min="12557" max="12557" width="3.6328125" style="279" customWidth="1"/>
    <col min="12558" max="12558" width="11.08984375" style="279" customWidth="1"/>
    <col min="12559" max="12559" width="2.6328125" style="279" customWidth="1"/>
    <col min="12560" max="12560" width="11.08984375" style="279" customWidth="1"/>
    <col min="12561" max="12561" width="2.6328125" style="279" customWidth="1"/>
    <col min="12562" max="12562" width="11.08984375" style="279" customWidth="1"/>
    <col min="12563" max="12563" width="2.6328125" style="279" customWidth="1"/>
    <col min="12564" max="12564" width="11.08984375" style="279" customWidth="1"/>
    <col min="12565" max="12565" width="2.6328125" style="279" customWidth="1"/>
    <col min="12566" max="12566" width="11.08984375" style="279" customWidth="1"/>
    <col min="12567" max="12567" width="2.6328125" style="279" customWidth="1"/>
    <col min="12568" max="12568" width="11.08984375" style="279" customWidth="1"/>
    <col min="12569" max="12569" width="3.08984375" style="279" customWidth="1"/>
    <col min="12570" max="12570" width="11.08984375" style="279" customWidth="1"/>
    <col min="12571" max="12571" width="2.6328125" style="279" customWidth="1"/>
    <col min="12572" max="12572" width="11.08984375" style="279" customWidth="1"/>
    <col min="12573" max="12573" width="2.6328125" style="279" customWidth="1"/>
    <col min="12574" max="12574" width="11.26953125" style="279" customWidth="1"/>
    <col min="12575" max="12575" width="3.6328125" style="279" customWidth="1"/>
    <col min="12576" max="12576" width="11.08984375" style="279" customWidth="1"/>
    <col min="12577" max="12577" width="2.7265625" style="279" customWidth="1"/>
    <col min="12578" max="12578" width="13" style="279" customWidth="1"/>
    <col min="12579" max="12579" width="2.7265625" style="279" customWidth="1"/>
    <col min="12580" max="12580" width="12" style="279" customWidth="1"/>
    <col min="12581" max="12800" width="9" style="279"/>
    <col min="12801" max="12801" width="4.6328125" style="279" customWidth="1"/>
    <col min="12802" max="12802" width="25.6328125" style="279" customWidth="1"/>
    <col min="12803" max="12803" width="2.6328125" style="279" customWidth="1"/>
    <col min="12804" max="12804" width="11.08984375" style="279" customWidth="1"/>
    <col min="12805" max="12805" width="2.6328125" style="279" customWidth="1"/>
    <col min="12806" max="12806" width="11.08984375" style="279" customWidth="1"/>
    <col min="12807" max="12807" width="2.6328125" style="279" customWidth="1"/>
    <col min="12808" max="12808" width="11.08984375" style="279" customWidth="1"/>
    <col min="12809" max="12809" width="2.6328125" style="279" customWidth="1"/>
    <col min="12810" max="12810" width="11.08984375" style="279" customWidth="1"/>
    <col min="12811" max="12811" width="2.6328125" style="279" customWidth="1"/>
    <col min="12812" max="12812" width="11.08984375" style="279" customWidth="1"/>
    <col min="12813" max="12813" width="3.6328125" style="279" customWidth="1"/>
    <col min="12814" max="12814" width="11.08984375" style="279" customWidth="1"/>
    <col min="12815" max="12815" width="2.6328125" style="279" customWidth="1"/>
    <col min="12816" max="12816" width="11.08984375" style="279" customWidth="1"/>
    <col min="12817" max="12817" width="2.6328125" style="279" customWidth="1"/>
    <col min="12818" max="12818" width="11.08984375" style="279" customWidth="1"/>
    <col min="12819" max="12819" width="2.6328125" style="279" customWidth="1"/>
    <col min="12820" max="12820" width="11.08984375" style="279" customWidth="1"/>
    <col min="12821" max="12821" width="2.6328125" style="279" customWidth="1"/>
    <col min="12822" max="12822" width="11.08984375" style="279" customWidth="1"/>
    <col min="12823" max="12823" width="2.6328125" style="279" customWidth="1"/>
    <col min="12824" max="12824" width="11.08984375" style="279" customWidth="1"/>
    <col min="12825" max="12825" width="3.08984375" style="279" customWidth="1"/>
    <col min="12826" max="12826" width="11.08984375" style="279" customWidth="1"/>
    <col min="12827" max="12827" width="2.6328125" style="279" customWidth="1"/>
    <col min="12828" max="12828" width="11.08984375" style="279" customWidth="1"/>
    <col min="12829" max="12829" width="2.6328125" style="279" customWidth="1"/>
    <col min="12830" max="12830" width="11.26953125" style="279" customWidth="1"/>
    <col min="12831" max="12831" width="3.6328125" style="279" customWidth="1"/>
    <col min="12832" max="12832" width="11.08984375" style="279" customWidth="1"/>
    <col min="12833" max="12833" width="2.7265625" style="279" customWidth="1"/>
    <col min="12834" max="12834" width="13" style="279" customWidth="1"/>
    <col min="12835" max="12835" width="2.7265625" style="279" customWidth="1"/>
    <col min="12836" max="12836" width="12" style="279" customWidth="1"/>
    <col min="12837" max="13056" width="9" style="279"/>
    <col min="13057" max="13057" width="4.6328125" style="279" customWidth="1"/>
    <col min="13058" max="13058" width="25.6328125" style="279" customWidth="1"/>
    <col min="13059" max="13059" width="2.6328125" style="279" customWidth="1"/>
    <col min="13060" max="13060" width="11.08984375" style="279" customWidth="1"/>
    <col min="13061" max="13061" width="2.6328125" style="279" customWidth="1"/>
    <col min="13062" max="13062" width="11.08984375" style="279" customWidth="1"/>
    <col min="13063" max="13063" width="2.6328125" style="279" customWidth="1"/>
    <col min="13064" max="13064" width="11.08984375" style="279" customWidth="1"/>
    <col min="13065" max="13065" width="2.6328125" style="279" customWidth="1"/>
    <col min="13066" max="13066" width="11.08984375" style="279" customWidth="1"/>
    <col min="13067" max="13067" width="2.6328125" style="279" customWidth="1"/>
    <col min="13068" max="13068" width="11.08984375" style="279" customWidth="1"/>
    <col min="13069" max="13069" width="3.6328125" style="279" customWidth="1"/>
    <col min="13070" max="13070" width="11.08984375" style="279" customWidth="1"/>
    <col min="13071" max="13071" width="2.6328125" style="279" customWidth="1"/>
    <col min="13072" max="13072" width="11.08984375" style="279" customWidth="1"/>
    <col min="13073" max="13073" width="2.6328125" style="279" customWidth="1"/>
    <col min="13074" max="13074" width="11.08984375" style="279" customWidth="1"/>
    <col min="13075" max="13075" width="2.6328125" style="279" customWidth="1"/>
    <col min="13076" max="13076" width="11.08984375" style="279" customWidth="1"/>
    <col min="13077" max="13077" width="2.6328125" style="279" customWidth="1"/>
    <col min="13078" max="13078" width="11.08984375" style="279" customWidth="1"/>
    <col min="13079" max="13079" width="2.6328125" style="279" customWidth="1"/>
    <col min="13080" max="13080" width="11.08984375" style="279" customWidth="1"/>
    <col min="13081" max="13081" width="3.08984375" style="279" customWidth="1"/>
    <col min="13082" max="13082" width="11.08984375" style="279" customWidth="1"/>
    <col min="13083" max="13083" width="2.6328125" style="279" customWidth="1"/>
    <col min="13084" max="13084" width="11.08984375" style="279" customWidth="1"/>
    <col min="13085" max="13085" width="2.6328125" style="279" customWidth="1"/>
    <col min="13086" max="13086" width="11.26953125" style="279" customWidth="1"/>
    <col min="13087" max="13087" width="3.6328125" style="279" customWidth="1"/>
    <col min="13088" max="13088" width="11.08984375" style="279" customWidth="1"/>
    <col min="13089" max="13089" width="2.7265625" style="279" customWidth="1"/>
    <col min="13090" max="13090" width="13" style="279" customWidth="1"/>
    <col min="13091" max="13091" width="2.7265625" style="279" customWidth="1"/>
    <col min="13092" max="13092" width="12" style="279" customWidth="1"/>
    <col min="13093" max="13312" width="9" style="279"/>
    <col min="13313" max="13313" width="4.6328125" style="279" customWidth="1"/>
    <col min="13314" max="13314" width="25.6328125" style="279" customWidth="1"/>
    <col min="13315" max="13315" width="2.6328125" style="279" customWidth="1"/>
    <col min="13316" max="13316" width="11.08984375" style="279" customWidth="1"/>
    <col min="13317" max="13317" width="2.6328125" style="279" customWidth="1"/>
    <col min="13318" max="13318" width="11.08984375" style="279" customWidth="1"/>
    <col min="13319" max="13319" width="2.6328125" style="279" customWidth="1"/>
    <col min="13320" max="13320" width="11.08984375" style="279" customWidth="1"/>
    <col min="13321" max="13321" width="2.6328125" style="279" customWidth="1"/>
    <col min="13322" max="13322" width="11.08984375" style="279" customWidth="1"/>
    <col min="13323" max="13323" width="2.6328125" style="279" customWidth="1"/>
    <col min="13324" max="13324" width="11.08984375" style="279" customWidth="1"/>
    <col min="13325" max="13325" width="3.6328125" style="279" customWidth="1"/>
    <col min="13326" max="13326" width="11.08984375" style="279" customWidth="1"/>
    <col min="13327" max="13327" width="2.6328125" style="279" customWidth="1"/>
    <col min="13328" max="13328" width="11.08984375" style="279" customWidth="1"/>
    <col min="13329" max="13329" width="2.6328125" style="279" customWidth="1"/>
    <col min="13330" max="13330" width="11.08984375" style="279" customWidth="1"/>
    <col min="13331" max="13331" width="2.6328125" style="279" customWidth="1"/>
    <col min="13332" max="13332" width="11.08984375" style="279" customWidth="1"/>
    <col min="13333" max="13333" width="2.6328125" style="279" customWidth="1"/>
    <col min="13334" max="13334" width="11.08984375" style="279" customWidth="1"/>
    <col min="13335" max="13335" width="2.6328125" style="279" customWidth="1"/>
    <col min="13336" max="13336" width="11.08984375" style="279" customWidth="1"/>
    <col min="13337" max="13337" width="3.08984375" style="279" customWidth="1"/>
    <col min="13338" max="13338" width="11.08984375" style="279" customWidth="1"/>
    <col min="13339" max="13339" width="2.6328125" style="279" customWidth="1"/>
    <col min="13340" max="13340" width="11.08984375" style="279" customWidth="1"/>
    <col min="13341" max="13341" width="2.6328125" style="279" customWidth="1"/>
    <col min="13342" max="13342" width="11.26953125" style="279" customWidth="1"/>
    <col min="13343" max="13343" width="3.6328125" style="279" customWidth="1"/>
    <col min="13344" max="13344" width="11.08984375" style="279" customWidth="1"/>
    <col min="13345" max="13345" width="2.7265625" style="279" customWidth="1"/>
    <col min="13346" max="13346" width="13" style="279" customWidth="1"/>
    <col min="13347" max="13347" width="2.7265625" style="279" customWidth="1"/>
    <col min="13348" max="13348" width="12" style="279" customWidth="1"/>
    <col min="13349" max="13568" width="9" style="279"/>
    <col min="13569" max="13569" width="4.6328125" style="279" customWidth="1"/>
    <col min="13570" max="13570" width="25.6328125" style="279" customWidth="1"/>
    <col min="13571" max="13571" width="2.6328125" style="279" customWidth="1"/>
    <col min="13572" max="13572" width="11.08984375" style="279" customWidth="1"/>
    <col min="13573" max="13573" width="2.6328125" style="279" customWidth="1"/>
    <col min="13574" max="13574" width="11.08984375" style="279" customWidth="1"/>
    <col min="13575" max="13575" width="2.6328125" style="279" customWidth="1"/>
    <col min="13576" max="13576" width="11.08984375" style="279" customWidth="1"/>
    <col min="13577" max="13577" width="2.6328125" style="279" customWidth="1"/>
    <col min="13578" max="13578" width="11.08984375" style="279" customWidth="1"/>
    <col min="13579" max="13579" width="2.6328125" style="279" customWidth="1"/>
    <col min="13580" max="13580" width="11.08984375" style="279" customWidth="1"/>
    <col min="13581" max="13581" width="3.6328125" style="279" customWidth="1"/>
    <col min="13582" max="13582" width="11.08984375" style="279" customWidth="1"/>
    <col min="13583" max="13583" width="2.6328125" style="279" customWidth="1"/>
    <col min="13584" max="13584" width="11.08984375" style="279" customWidth="1"/>
    <col min="13585" max="13585" width="2.6328125" style="279" customWidth="1"/>
    <col min="13586" max="13586" width="11.08984375" style="279" customWidth="1"/>
    <col min="13587" max="13587" width="2.6328125" style="279" customWidth="1"/>
    <col min="13588" max="13588" width="11.08984375" style="279" customWidth="1"/>
    <col min="13589" max="13589" width="2.6328125" style="279" customWidth="1"/>
    <col min="13590" max="13590" width="11.08984375" style="279" customWidth="1"/>
    <col min="13591" max="13591" width="2.6328125" style="279" customWidth="1"/>
    <col min="13592" max="13592" width="11.08984375" style="279" customWidth="1"/>
    <col min="13593" max="13593" width="3.08984375" style="279" customWidth="1"/>
    <col min="13594" max="13594" width="11.08984375" style="279" customWidth="1"/>
    <col min="13595" max="13595" width="2.6328125" style="279" customWidth="1"/>
    <col min="13596" max="13596" width="11.08984375" style="279" customWidth="1"/>
    <col min="13597" max="13597" width="2.6328125" style="279" customWidth="1"/>
    <col min="13598" max="13598" width="11.26953125" style="279" customWidth="1"/>
    <col min="13599" max="13599" width="3.6328125" style="279" customWidth="1"/>
    <col min="13600" max="13600" width="11.08984375" style="279" customWidth="1"/>
    <col min="13601" max="13601" width="2.7265625" style="279" customWidth="1"/>
    <col min="13602" max="13602" width="13" style="279" customWidth="1"/>
    <col min="13603" max="13603" width="2.7265625" style="279" customWidth="1"/>
    <col min="13604" max="13604" width="12" style="279" customWidth="1"/>
    <col min="13605" max="13824" width="9" style="279"/>
    <col min="13825" max="13825" width="4.6328125" style="279" customWidth="1"/>
    <col min="13826" max="13826" width="25.6328125" style="279" customWidth="1"/>
    <col min="13827" max="13827" width="2.6328125" style="279" customWidth="1"/>
    <col min="13828" max="13828" width="11.08984375" style="279" customWidth="1"/>
    <col min="13829" max="13829" width="2.6328125" style="279" customWidth="1"/>
    <col min="13830" max="13830" width="11.08984375" style="279" customWidth="1"/>
    <col min="13831" max="13831" width="2.6328125" style="279" customWidth="1"/>
    <col min="13832" max="13832" width="11.08984375" style="279" customWidth="1"/>
    <col min="13833" max="13833" width="2.6328125" style="279" customWidth="1"/>
    <col min="13834" max="13834" width="11.08984375" style="279" customWidth="1"/>
    <col min="13835" max="13835" width="2.6328125" style="279" customWidth="1"/>
    <col min="13836" max="13836" width="11.08984375" style="279" customWidth="1"/>
    <col min="13837" max="13837" width="3.6328125" style="279" customWidth="1"/>
    <col min="13838" max="13838" width="11.08984375" style="279" customWidth="1"/>
    <col min="13839" max="13839" width="2.6328125" style="279" customWidth="1"/>
    <col min="13840" max="13840" width="11.08984375" style="279" customWidth="1"/>
    <col min="13841" max="13841" width="2.6328125" style="279" customWidth="1"/>
    <col min="13842" max="13842" width="11.08984375" style="279" customWidth="1"/>
    <col min="13843" max="13843" width="2.6328125" style="279" customWidth="1"/>
    <col min="13844" max="13844" width="11.08984375" style="279" customWidth="1"/>
    <col min="13845" max="13845" width="2.6328125" style="279" customWidth="1"/>
    <col min="13846" max="13846" width="11.08984375" style="279" customWidth="1"/>
    <col min="13847" max="13847" width="2.6328125" style="279" customWidth="1"/>
    <col min="13848" max="13848" width="11.08984375" style="279" customWidth="1"/>
    <col min="13849" max="13849" width="3.08984375" style="279" customWidth="1"/>
    <col min="13850" max="13850" width="11.08984375" style="279" customWidth="1"/>
    <col min="13851" max="13851" width="2.6328125" style="279" customWidth="1"/>
    <col min="13852" max="13852" width="11.08984375" style="279" customWidth="1"/>
    <col min="13853" max="13853" width="2.6328125" style="279" customWidth="1"/>
    <col min="13854" max="13854" width="11.26953125" style="279" customWidth="1"/>
    <col min="13855" max="13855" width="3.6328125" style="279" customWidth="1"/>
    <col min="13856" max="13856" width="11.08984375" style="279" customWidth="1"/>
    <col min="13857" max="13857" width="2.7265625" style="279" customWidth="1"/>
    <col min="13858" max="13858" width="13" style="279" customWidth="1"/>
    <col min="13859" max="13859" width="2.7265625" style="279" customWidth="1"/>
    <col min="13860" max="13860" width="12" style="279" customWidth="1"/>
    <col min="13861" max="14080" width="9" style="279"/>
    <col min="14081" max="14081" width="4.6328125" style="279" customWidth="1"/>
    <col min="14082" max="14082" width="25.6328125" style="279" customWidth="1"/>
    <col min="14083" max="14083" width="2.6328125" style="279" customWidth="1"/>
    <col min="14084" max="14084" width="11.08984375" style="279" customWidth="1"/>
    <col min="14085" max="14085" width="2.6328125" style="279" customWidth="1"/>
    <col min="14086" max="14086" width="11.08984375" style="279" customWidth="1"/>
    <col min="14087" max="14087" width="2.6328125" style="279" customWidth="1"/>
    <col min="14088" max="14088" width="11.08984375" style="279" customWidth="1"/>
    <col min="14089" max="14089" width="2.6328125" style="279" customWidth="1"/>
    <col min="14090" max="14090" width="11.08984375" style="279" customWidth="1"/>
    <col min="14091" max="14091" width="2.6328125" style="279" customWidth="1"/>
    <col min="14092" max="14092" width="11.08984375" style="279" customWidth="1"/>
    <col min="14093" max="14093" width="3.6328125" style="279" customWidth="1"/>
    <col min="14094" max="14094" width="11.08984375" style="279" customWidth="1"/>
    <col min="14095" max="14095" width="2.6328125" style="279" customWidth="1"/>
    <col min="14096" max="14096" width="11.08984375" style="279" customWidth="1"/>
    <col min="14097" max="14097" width="2.6328125" style="279" customWidth="1"/>
    <col min="14098" max="14098" width="11.08984375" style="279" customWidth="1"/>
    <col min="14099" max="14099" width="2.6328125" style="279" customWidth="1"/>
    <col min="14100" max="14100" width="11.08984375" style="279" customWidth="1"/>
    <col min="14101" max="14101" width="2.6328125" style="279" customWidth="1"/>
    <col min="14102" max="14102" width="11.08984375" style="279" customWidth="1"/>
    <col min="14103" max="14103" width="2.6328125" style="279" customWidth="1"/>
    <col min="14104" max="14104" width="11.08984375" style="279" customWidth="1"/>
    <col min="14105" max="14105" width="3.08984375" style="279" customWidth="1"/>
    <col min="14106" max="14106" width="11.08984375" style="279" customWidth="1"/>
    <col min="14107" max="14107" width="2.6328125" style="279" customWidth="1"/>
    <col min="14108" max="14108" width="11.08984375" style="279" customWidth="1"/>
    <col min="14109" max="14109" width="2.6328125" style="279" customWidth="1"/>
    <col min="14110" max="14110" width="11.26953125" style="279" customWidth="1"/>
    <col min="14111" max="14111" width="3.6328125" style="279" customWidth="1"/>
    <col min="14112" max="14112" width="11.08984375" style="279" customWidth="1"/>
    <col min="14113" max="14113" width="2.7265625" style="279" customWidth="1"/>
    <col min="14114" max="14114" width="13" style="279" customWidth="1"/>
    <col min="14115" max="14115" width="2.7265625" style="279" customWidth="1"/>
    <col min="14116" max="14116" width="12" style="279" customWidth="1"/>
    <col min="14117" max="14336" width="9" style="279"/>
    <col min="14337" max="14337" width="4.6328125" style="279" customWidth="1"/>
    <col min="14338" max="14338" width="25.6328125" style="279" customWidth="1"/>
    <col min="14339" max="14339" width="2.6328125" style="279" customWidth="1"/>
    <col min="14340" max="14340" width="11.08984375" style="279" customWidth="1"/>
    <col min="14341" max="14341" width="2.6328125" style="279" customWidth="1"/>
    <col min="14342" max="14342" width="11.08984375" style="279" customWidth="1"/>
    <col min="14343" max="14343" width="2.6328125" style="279" customWidth="1"/>
    <col min="14344" max="14344" width="11.08984375" style="279" customWidth="1"/>
    <col min="14345" max="14345" width="2.6328125" style="279" customWidth="1"/>
    <col min="14346" max="14346" width="11.08984375" style="279" customWidth="1"/>
    <col min="14347" max="14347" width="2.6328125" style="279" customWidth="1"/>
    <col min="14348" max="14348" width="11.08984375" style="279" customWidth="1"/>
    <col min="14349" max="14349" width="3.6328125" style="279" customWidth="1"/>
    <col min="14350" max="14350" width="11.08984375" style="279" customWidth="1"/>
    <col min="14351" max="14351" width="2.6328125" style="279" customWidth="1"/>
    <col min="14352" max="14352" width="11.08984375" style="279" customWidth="1"/>
    <col min="14353" max="14353" width="2.6328125" style="279" customWidth="1"/>
    <col min="14354" max="14354" width="11.08984375" style="279" customWidth="1"/>
    <col min="14355" max="14355" width="2.6328125" style="279" customWidth="1"/>
    <col min="14356" max="14356" width="11.08984375" style="279" customWidth="1"/>
    <col min="14357" max="14357" width="2.6328125" style="279" customWidth="1"/>
    <col min="14358" max="14358" width="11.08984375" style="279" customWidth="1"/>
    <col min="14359" max="14359" width="2.6328125" style="279" customWidth="1"/>
    <col min="14360" max="14360" width="11.08984375" style="279" customWidth="1"/>
    <col min="14361" max="14361" width="3.08984375" style="279" customWidth="1"/>
    <col min="14362" max="14362" width="11.08984375" style="279" customWidth="1"/>
    <col min="14363" max="14363" width="2.6328125" style="279" customWidth="1"/>
    <col min="14364" max="14364" width="11.08984375" style="279" customWidth="1"/>
    <col min="14365" max="14365" width="2.6328125" style="279" customWidth="1"/>
    <col min="14366" max="14366" width="11.26953125" style="279" customWidth="1"/>
    <col min="14367" max="14367" width="3.6328125" style="279" customWidth="1"/>
    <col min="14368" max="14368" width="11.08984375" style="279" customWidth="1"/>
    <col min="14369" max="14369" width="2.7265625" style="279" customWidth="1"/>
    <col min="14370" max="14370" width="13" style="279" customWidth="1"/>
    <col min="14371" max="14371" width="2.7265625" style="279" customWidth="1"/>
    <col min="14372" max="14372" width="12" style="279" customWidth="1"/>
    <col min="14373" max="14592" width="9" style="279"/>
    <col min="14593" max="14593" width="4.6328125" style="279" customWidth="1"/>
    <col min="14594" max="14594" width="25.6328125" style="279" customWidth="1"/>
    <col min="14595" max="14595" width="2.6328125" style="279" customWidth="1"/>
    <col min="14596" max="14596" width="11.08984375" style="279" customWidth="1"/>
    <col min="14597" max="14597" width="2.6328125" style="279" customWidth="1"/>
    <col min="14598" max="14598" width="11.08984375" style="279" customWidth="1"/>
    <col min="14599" max="14599" width="2.6328125" style="279" customWidth="1"/>
    <col min="14600" max="14600" width="11.08984375" style="279" customWidth="1"/>
    <col min="14601" max="14601" width="2.6328125" style="279" customWidth="1"/>
    <col min="14602" max="14602" width="11.08984375" style="279" customWidth="1"/>
    <col min="14603" max="14603" width="2.6328125" style="279" customWidth="1"/>
    <col min="14604" max="14604" width="11.08984375" style="279" customWidth="1"/>
    <col min="14605" max="14605" width="3.6328125" style="279" customWidth="1"/>
    <col min="14606" max="14606" width="11.08984375" style="279" customWidth="1"/>
    <col min="14607" max="14607" width="2.6328125" style="279" customWidth="1"/>
    <col min="14608" max="14608" width="11.08984375" style="279" customWidth="1"/>
    <col min="14609" max="14609" width="2.6328125" style="279" customWidth="1"/>
    <col min="14610" max="14610" width="11.08984375" style="279" customWidth="1"/>
    <col min="14611" max="14611" width="2.6328125" style="279" customWidth="1"/>
    <col min="14612" max="14612" width="11.08984375" style="279" customWidth="1"/>
    <col min="14613" max="14613" width="2.6328125" style="279" customWidth="1"/>
    <col min="14614" max="14614" width="11.08984375" style="279" customWidth="1"/>
    <col min="14615" max="14615" width="2.6328125" style="279" customWidth="1"/>
    <col min="14616" max="14616" width="11.08984375" style="279" customWidth="1"/>
    <col min="14617" max="14617" width="3.08984375" style="279" customWidth="1"/>
    <col min="14618" max="14618" width="11.08984375" style="279" customWidth="1"/>
    <col min="14619" max="14619" width="2.6328125" style="279" customWidth="1"/>
    <col min="14620" max="14620" width="11.08984375" style="279" customWidth="1"/>
    <col min="14621" max="14621" width="2.6328125" style="279" customWidth="1"/>
    <col min="14622" max="14622" width="11.26953125" style="279" customWidth="1"/>
    <col min="14623" max="14623" width="3.6328125" style="279" customWidth="1"/>
    <col min="14624" max="14624" width="11.08984375" style="279" customWidth="1"/>
    <col min="14625" max="14625" width="2.7265625" style="279" customWidth="1"/>
    <col min="14626" max="14626" width="13" style="279" customWidth="1"/>
    <col min="14627" max="14627" width="2.7265625" style="279" customWidth="1"/>
    <col min="14628" max="14628" width="12" style="279" customWidth="1"/>
    <col min="14629" max="14848" width="9" style="279"/>
    <col min="14849" max="14849" width="4.6328125" style="279" customWidth="1"/>
    <col min="14850" max="14850" width="25.6328125" style="279" customWidth="1"/>
    <col min="14851" max="14851" width="2.6328125" style="279" customWidth="1"/>
    <col min="14852" max="14852" width="11.08984375" style="279" customWidth="1"/>
    <col min="14853" max="14853" width="2.6328125" style="279" customWidth="1"/>
    <col min="14854" max="14854" width="11.08984375" style="279" customWidth="1"/>
    <col min="14855" max="14855" width="2.6328125" style="279" customWidth="1"/>
    <col min="14856" max="14856" width="11.08984375" style="279" customWidth="1"/>
    <col min="14857" max="14857" width="2.6328125" style="279" customWidth="1"/>
    <col min="14858" max="14858" width="11.08984375" style="279" customWidth="1"/>
    <col min="14859" max="14859" width="2.6328125" style="279" customWidth="1"/>
    <col min="14860" max="14860" width="11.08984375" style="279" customWidth="1"/>
    <col min="14861" max="14861" width="3.6328125" style="279" customWidth="1"/>
    <col min="14862" max="14862" width="11.08984375" style="279" customWidth="1"/>
    <col min="14863" max="14863" width="2.6328125" style="279" customWidth="1"/>
    <col min="14864" max="14864" width="11.08984375" style="279" customWidth="1"/>
    <col min="14865" max="14865" width="2.6328125" style="279" customWidth="1"/>
    <col min="14866" max="14866" width="11.08984375" style="279" customWidth="1"/>
    <col min="14867" max="14867" width="2.6328125" style="279" customWidth="1"/>
    <col min="14868" max="14868" width="11.08984375" style="279" customWidth="1"/>
    <col min="14869" max="14869" width="2.6328125" style="279" customWidth="1"/>
    <col min="14870" max="14870" width="11.08984375" style="279" customWidth="1"/>
    <col min="14871" max="14871" width="2.6328125" style="279" customWidth="1"/>
    <col min="14872" max="14872" width="11.08984375" style="279" customWidth="1"/>
    <col min="14873" max="14873" width="3.08984375" style="279" customWidth="1"/>
    <col min="14874" max="14874" width="11.08984375" style="279" customWidth="1"/>
    <col min="14875" max="14875" width="2.6328125" style="279" customWidth="1"/>
    <col min="14876" max="14876" width="11.08984375" style="279" customWidth="1"/>
    <col min="14877" max="14877" width="2.6328125" style="279" customWidth="1"/>
    <col min="14878" max="14878" width="11.26953125" style="279" customWidth="1"/>
    <col min="14879" max="14879" width="3.6328125" style="279" customWidth="1"/>
    <col min="14880" max="14880" width="11.08984375" style="279" customWidth="1"/>
    <col min="14881" max="14881" width="2.7265625" style="279" customWidth="1"/>
    <col min="14882" max="14882" width="13" style="279" customWidth="1"/>
    <col min="14883" max="14883" width="2.7265625" style="279" customWidth="1"/>
    <col min="14884" max="14884" width="12" style="279" customWidth="1"/>
    <col min="14885" max="15104" width="9" style="279"/>
    <col min="15105" max="15105" width="4.6328125" style="279" customWidth="1"/>
    <col min="15106" max="15106" width="25.6328125" style="279" customWidth="1"/>
    <col min="15107" max="15107" width="2.6328125" style="279" customWidth="1"/>
    <col min="15108" max="15108" width="11.08984375" style="279" customWidth="1"/>
    <col min="15109" max="15109" width="2.6328125" style="279" customWidth="1"/>
    <col min="15110" max="15110" width="11.08984375" style="279" customWidth="1"/>
    <col min="15111" max="15111" width="2.6328125" style="279" customWidth="1"/>
    <col min="15112" max="15112" width="11.08984375" style="279" customWidth="1"/>
    <col min="15113" max="15113" width="2.6328125" style="279" customWidth="1"/>
    <col min="15114" max="15114" width="11.08984375" style="279" customWidth="1"/>
    <col min="15115" max="15115" width="2.6328125" style="279" customWidth="1"/>
    <col min="15116" max="15116" width="11.08984375" style="279" customWidth="1"/>
    <col min="15117" max="15117" width="3.6328125" style="279" customWidth="1"/>
    <col min="15118" max="15118" width="11.08984375" style="279" customWidth="1"/>
    <col min="15119" max="15119" width="2.6328125" style="279" customWidth="1"/>
    <col min="15120" max="15120" width="11.08984375" style="279" customWidth="1"/>
    <col min="15121" max="15121" width="2.6328125" style="279" customWidth="1"/>
    <col min="15122" max="15122" width="11.08984375" style="279" customWidth="1"/>
    <col min="15123" max="15123" width="2.6328125" style="279" customWidth="1"/>
    <col min="15124" max="15124" width="11.08984375" style="279" customWidth="1"/>
    <col min="15125" max="15125" width="2.6328125" style="279" customWidth="1"/>
    <col min="15126" max="15126" width="11.08984375" style="279" customWidth="1"/>
    <col min="15127" max="15127" width="2.6328125" style="279" customWidth="1"/>
    <col min="15128" max="15128" width="11.08984375" style="279" customWidth="1"/>
    <col min="15129" max="15129" width="3.08984375" style="279" customWidth="1"/>
    <col min="15130" max="15130" width="11.08984375" style="279" customWidth="1"/>
    <col min="15131" max="15131" width="2.6328125" style="279" customWidth="1"/>
    <col min="15132" max="15132" width="11.08984375" style="279" customWidth="1"/>
    <col min="15133" max="15133" width="2.6328125" style="279" customWidth="1"/>
    <col min="15134" max="15134" width="11.26953125" style="279" customWidth="1"/>
    <col min="15135" max="15135" width="3.6328125" style="279" customWidth="1"/>
    <col min="15136" max="15136" width="11.08984375" style="279" customWidth="1"/>
    <col min="15137" max="15137" width="2.7265625" style="279" customWidth="1"/>
    <col min="15138" max="15138" width="13" style="279" customWidth="1"/>
    <col min="15139" max="15139" width="2.7265625" style="279" customWidth="1"/>
    <col min="15140" max="15140" width="12" style="279" customWidth="1"/>
    <col min="15141" max="15360" width="9" style="279"/>
    <col min="15361" max="15361" width="4.6328125" style="279" customWidth="1"/>
    <col min="15362" max="15362" width="25.6328125" style="279" customWidth="1"/>
    <col min="15363" max="15363" width="2.6328125" style="279" customWidth="1"/>
    <col min="15364" max="15364" width="11.08984375" style="279" customWidth="1"/>
    <col min="15365" max="15365" width="2.6328125" style="279" customWidth="1"/>
    <col min="15366" max="15366" width="11.08984375" style="279" customWidth="1"/>
    <col min="15367" max="15367" width="2.6328125" style="279" customWidth="1"/>
    <col min="15368" max="15368" width="11.08984375" style="279" customWidth="1"/>
    <col min="15369" max="15369" width="2.6328125" style="279" customWidth="1"/>
    <col min="15370" max="15370" width="11.08984375" style="279" customWidth="1"/>
    <col min="15371" max="15371" width="2.6328125" style="279" customWidth="1"/>
    <col min="15372" max="15372" width="11.08984375" style="279" customWidth="1"/>
    <col min="15373" max="15373" width="3.6328125" style="279" customWidth="1"/>
    <col min="15374" max="15374" width="11.08984375" style="279" customWidth="1"/>
    <col min="15375" max="15375" width="2.6328125" style="279" customWidth="1"/>
    <col min="15376" max="15376" width="11.08984375" style="279" customWidth="1"/>
    <col min="15377" max="15377" width="2.6328125" style="279" customWidth="1"/>
    <col min="15378" max="15378" width="11.08984375" style="279" customWidth="1"/>
    <col min="15379" max="15379" width="2.6328125" style="279" customWidth="1"/>
    <col min="15380" max="15380" width="11.08984375" style="279" customWidth="1"/>
    <col min="15381" max="15381" width="2.6328125" style="279" customWidth="1"/>
    <col min="15382" max="15382" width="11.08984375" style="279" customWidth="1"/>
    <col min="15383" max="15383" width="2.6328125" style="279" customWidth="1"/>
    <col min="15384" max="15384" width="11.08984375" style="279" customWidth="1"/>
    <col min="15385" max="15385" width="3.08984375" style="279" customWidth="1"/>
    <col min="15386" max="15386" width="11.08984375" style="279" customWidth="1"/>
    <col min="15387" max="15387" width="2.6328125" style="279" customWidth="1"/>
    <col min="15388" max="15388" width="11.08984375" style="279" customWidth="1"/>
    <col min="15389" max="15389" width="2.6328125" style="279" customWidth="1"/>
    <col min="15390" max="15390" width="11.26953125" style="279" customWidth="1"/>
    <col min="15391" max="15391" width="3.6328125" style="279" customWidth="1"/>
    <col min="15392" max="15392" width="11.08984375" style="279" customWidth="1"/>
    <col min="15393" max="15393" width="2.7265625" style="279" customWidth="1"/>
    <col min="15394" max="15394" width="13" style="279" customWidth="1"/>
    <col min="15395" max="15395" width="2.7265625" style="279" customWidth="1"/>
    <col min="15396" max="15396" width="12" style="279" customWidth="1"/>
    <col min="15397" max="15616" width="9" style="279"/>
    <col min="15617" max="15617" width="4.6328125" style="279" customWidth="1"/>
    <col min="15618" max="15618" width="25.6328125" style="279" customWidth="1"/>
    <col min="15619" max="15619" width="2.6328125" style="279" customWidth="1"/>
    <col min="15620" max="15620" width="11.08984375" style="279" customWidth="1"/>
    <col min="15621" max="15621" width="2.6328125" style="279" customWidth="1"/>
    <col min="15622" max="15622" width="11.08984375" style="279" customWidth="1"/>
    <col min="15623" max="15623" width="2.6328125" style="279" customWidth="1"/>
    <col min="15624" max="15624" width="11.08984375" style="279" customWidth="1"/>
    <col min="15625" max="15625" width="2.6328125" style="279" customWidth="1"/>
    <col min="15626" max="15626" width="11.08984375" style="279" customWidth="1"/>
    <col min="15627" max="15627" width="2.6328125" style="279" customWidth="1"/>
    <col min="15628" max="15628" width="11.08984375" style="279" customWidth="1"/>
    <col min="15629" max="15629" width="3.6328125" style="279" customWidth="1"/>
    <col min="15630" max="15630" width="11.08984375" style="279" customWidth="1"/>
    <col min="15631" max="15631" width="2.6328125" style="279" customWidth="1"/>
    <col min="15632" max="15632" width="11.08984375" style="279" customWidth="1"/>
    <col min="15633" max="15633" width="2.6328125" style="279" customWidth="1"/>
    <col min="15634" max="15634" width="11.08984375" style="279" customWidth="1"/>
    <col min="15635" max="15635" width="2.6328125" style="279" customWidth="1"/>
    <col min="15636" max="15636" width="11.08984375" style="279" customWidth="1"/>
    <col min="15637" max="15637" width="2.6328125" style="279" customWidth="1"/>
    <col min="15638" max="15638" width="11.08984375" style="279" customWidth="1"/>
    <col min="15639" max="15639" width="2.6328125" style="279" customWidth="1"/>
    <col min="15640" max="15640" width="11.08984375" style="279" customWidth="1"/>
    <col min="15641" max="15641" width="3.08984375" style="279" customWidth="1"/>
    <col min="15642" max="15642" width="11.08984375" style="279" customWidth="1"/>
    <col min="15643" max="15643" width="2.6328125" style="279" customWidth="1"/>
    <col min="15644" max="15644" width="11.08984375" style="279" customWidth="1"/>
    <col min="15645" max="15645" width="2.6328125" style="279" customWidth="1"/>
    <col min="15646" max="15646" width="11.26953125" style="279" customWidth="1"/>
    <col min="15647" max="15647" width="3.6328125" style="279" customWidth="1"/>
    <col min="15648" max="15648" width="11.08984375" style="279" customWidth="1"/>
    <col min="15649" max="15649" width="2.7265625" style="279" customWidth="1"/>
    <col min="15650" max="15650" width="13" style="279" customWidth="1"/>
    <col min="15651" max="15651" width="2.7265625" style="279" customWidth="1"/>
    <col min="15652" max="15652" width="12" style="279" customWidth="1"/>
    <col min="15653" max="15872" width="9" style="279"/>
    <col min="15873" max="15873" width="4.6328125" style="279" customWidth="1"/>
    <col min="15874" max="15874" width="25.6328125" style="279" customWidth="1"/>
    <col min="15875" max="15875" width="2.6328125" style="279" customWidth="1"/>
    <col min="15876" max="15876" width="11.08984375" style="279" customWidth="1"/>
    <col min="15877" max="15877" width="2.6328125" style="279" customWidth="1"/>
    <col min="15878" max="15878" width="11.08984375" style="279" customWidth="1"/>
    <col min="15879" max="15879" width="2.6328125" style="279" customWidth="1"/>
    <col min="15880" max="15880" width="11.08984375" style="279" customWidth="1"/>
    <col min="15881" max="15881" width="2.6328125" style="279" customWidth="1"/>
    <col min="15882" max="15882" width="11.08984375" style="279" customWidth="1"/>
    <col min="15883" max="15883" width="2.6328125" style="279" customWidth="1"/>
    <col min="15884" max="15884" width="11.08984375" style="279" customWidth="1"/>
    <col min="15885" max="15885" width="3.6328125" style="279" customWidth="1"/>
    <col min="15886" max="15886" width="11.08984375" style="279" customWidth="1"/>
    <col min="15887" max="15887" width="2.6328125" style="279" customWidth="1"/>
    <col min="15888" max="15888" width="11.08984375" style="279" customWidth="1"/>
    <col min="15889" max="15889" width="2.6328125" style="279" customWidth="1"/>
    <col min="15890" max="15890" width="11.08984375" style="279" customWidth="1"/>
    <col min="15891" max="15891" width="2.6328125" style="279" customWidth="1"/>
    <col min="15892" max="15892" width="11.08984375" style="279" customWidth="1"/>
    <col min="15893" max="15893" width="2.6328125" style="279" customWidth="1"/>
    <col min="15894" max="15894" width="11.08984375" style="279" customWidth="1"/>
    <col min="15895" max="15895" width="2.6328125" style="279" customWidth="1"/>
    <col min="15896" max="15896" width="11.08984375" style="279" customWidth="1"/>
    <col min="15897" max="15897" width="3.08984375" style="279" customWidth="1"/>
    <col min="15898" max="15898" width="11.08984375" style="279" customWidth="1"/>
    <col min="15899" max="15899" width="2.6328125" style="279" customWidth="1"/>
    <col min="15900" max="15900" width="11.08984375" style="279" customWidth="1"/>
    <col min="15901" max="15901" width="2.6328125" style="279" customWidth="1"/>
    <col min="15902" max="15902" width="11.26953125" style="279" customWidth="1"/>
    <col min="15903" max="15903" width="3.6328125" style="279" customWidth="1"/>
    <col min="15904" max="15904" width="11.08984375" style="279" customWidth="1"/>
    <col min="15905" max="15905" width="2.7265625" style="279" customWidth="1"/>
    <col min="15906" max="15906" width="13" style="279" customWidth="1"/>
    <col min="15907" max="15907" width="2.7265625" style="279" customWidth="1"/>
    <col min="15908" max="15908" width="12" style="279" customWidth="1"/>
    <col min="15909" max="16128" width="9" style="279"/>
    <col min="16129" max="16129" width="4.6328125" style="279" customWidth="1"/>
    <col min="16130" max="16130" width="25.6328125" style="279" customWidth="1"/>
    <col min="16131" max="16131" width="2.6328125" style="279" customWidth="1"/>
    <col min="16132" max="16132" width="11.08984375" style="279" customWidth="1"/>
    <col min="16133" max="16133" width="2.6328125" style="279" customWidth="1"/>
    <col min="16134" max="16134" width="11.08984375" style="279" customWidth="1"/>
    <col min="16135" max="16135" width="2.6328125" style="279" customWidth="1"/>
    <col min="16136" max="16136" width="11.08984375" style="279" customWidth="1"/>
    <col min="16137" max="16137" width="2.6328125" style="279" customWidth="1"/>
    <col min="16138" max="16138" width="11.08984375" style="279" customWidth="1"/>
    <col min="16139" max="16139" width="2.6328125" style="279" customWidth="1"/>
    <col min="16140" max="16140" width="11.08984375" style="279" customWidth="1"/>
    <col min="16141" max="16141" width="3.6328125" style="279" customWidth="1"/>
    <col min="16142" max="16142" width="11.08984375" style="279" customWidth="1"/>
    <col min="16143" max="16143" width="2.6328125" style="279" customWidth="1"/>
    <col min="16144" max="16144" width="11.08984375" style="279" customWidth="1"/>
    <col min="16145" max="16145" width="2.6328125" style="279" customWidth="1"/>
    <col min="16146" max="16146" width="11.08984375" style="279" customWidth="1"/>
    <col min="16147" max="16147" width="2.6328125" style="279" customWidth="1"/>
    <col min="16148" max="16148" width="11.08984375" style="279" customWidth="1"/>
    <col min="16149" max="16149" width="2.6328125" style="279" customWidth="1"/>
    <col min="16150" max="16150" width="11.08984375" style="279" customWidth="1"/>
    <col min="16151" max="16151" width="2.6328125" style="279" customWidth="1"/>
    <col min="16152" max="16152" width="11.08984375" style="279" customWidth="1"/>
    <col min="16153" max="16153" width="3.08984375" style="279" customWidth="1"/>
    <col min="16154" max="16154" width="11.08984375" style="279" customWidth="1"/>
    <col min="16155" max="16155" width="2.6328125" style="279" customWidth="1"/>
    <col min="16156" max="16156" width="11.08984375" style="279" customWidth="1"/>
    <col min="16157" max="16157" width="2.6328125" style="279" customWidth="1"/>
    <col min="16158" max="16158" width="11.26953125" style="279" customWidth="1"/>
    <col min="16159" max="16159" width="3.6328125" style="279" customWidth="1"/>
    <col min="16160" max="16160" width="11.08984375" style="279" customWidth="1"/>
    <col min="16161" max="16161" width="2.7265625" style="279" customWidth="1"/>
    <col min="16162" max="16162" width="13" style="279" customWidth="1"/>
    <col min="16163" max="16163" width="2.7265625" style="279" customWidth="1"/>
    <col min="16164" max="16164" width="12" style="279" customWidth="1"/>
    <col min="16165" max="16384" width="9" style="279"/>
  </cols>
  <sheetData>
    <row r="1" spans="1:36" s="459" customFormat="1" ht="30" customHeight="1" thickTop="1" thickBot="1">
      <c r="C1" s="215"/>
      <c r="D1" s="216" t="s">
        <v>124</v>
      </c>
      <c r="E1" s="217"/>
      <c r="F1" s="217"/>
      <c r="G1" s="217"/>
      <c r="H1" s="217"/>
      <c r="I1" s="217"/>
      <c r="J1" s="217"/>
      <c r="K1" s="217"/>
      <c r="L1" s="218"/>
      <c r="M1" s="219" t="s">
        <v>125</v>
      </c>
      <c r="N1" s="220" t="s">
        <v>126</v>
      </c>
      <c r="O1" s="221"/>
      <c r="P1" s="221"/>
      <c r="Q1" s="221"/>
      <c r="R1" s="221"/>
      <c r="S1" s="221"/>
      <c r="T1" s="222"/>
      <c r="U1" s="219" t="s">
        <v>125</v>
      </c>
      <c r="V1" s="223" t="s">
        <v>127</v>
      </c>
      <c r="W1" s="219" t="s">
        <v>128</v>
      </c>
      <c r="X1" s="224" t="s">
        <v>152</v>
      </c>
      <c r="Y1" s="225" t="s">
        <v>129</v>
      </c>
      <c r="Z1" s="226" t="s">
        <v>130</v>
      </c>
      <c r="AA1" s="227"/>
      <c r="AB1" s="228"/>
      <c r="AC1" s="225" t="s">
        <v>129</v>
      </c>
      <c r="AD1" s="229" t="s">
        <v>153</v>
      </c>
      <c r="AF1" s="224" t="s">
        <v>154</v>
      </c>
      <c r="AG1" s="225" t="s">
        <v>129</v>
      </c>
      <c r="AH1" s="229" t="s">
        <v>155</v>
      </c>
    </row>
    <row r="2" spans="1:36" ht="15.4" customHeight="1" thickTop="1">
      <c r="A2" s="230" t="s">
        <v>130</v>
      </c>
      <c r="C2" s="231"/>
      <c r="D2" s="231"/>
      <c r="E2" s="231"/>
      <c r="F2" s="231"/>
      <c r="G2" s="231"/>
      <c r="H2" s="231"/>
      <c r="I2" s="231"/>
      <c r="J2" s="231"/>
      <c r="K2" s="231"/>
      <c r="L2" s="231"/>
      <c r="M2" s="231"/>
      <c r="N2" s="231"/>
      <c r="O2" s="231"/>
      <c r="P2" s="231"/>
      <c r="Q2" s="231"/>
      <c r="R2" s="231"/>
      <c r="S2" s="231"/>
      <c r="T2" s="231"/>
      <c r="U2" s="231"/>
      <c r="V2" s="231"/>
      <c r="W2" s="231"/>
      <c r="X2" s="231"/>
      <c r="Y2" s="231"/>
      <c r="Z2" s="231"/>
      <c r="AA2" s="231"/>
      <c r="AB2" s="231"/>
      <c r="AC2" s="231"/>
      <c r="AD2" s="231"/>
      <c r="AF2" s="231"/>
      <c r="AG2" s="231"/>
      <c r="AH2" s="231"/>
    </row>
    <row r="3" spans="1:36" s="459" customFormat="1" ht="26.25" customHeight="1">
      <c r="A3" s="232" t="s">
        <v>131</v>
      </c>
      <c r="C3" s="215"/>
      <c r="D3" s="215"/>
      <c r="E3" s="215"/>
      <c r="F3" s="215"/>
      <c r="G3" s="215"/>
      <c r="H3" s="215"/>
      <c r="I3" s="215"/>
      <c r="J3" s="215"/>
      <c r="K3" s="233"/>
      <c r="L3" s="234" t="s">
        <v>156</v>
      </c>
      <c r="M3" s="215"/>
      <c r="N3" s="215"/>
      <c r="O3" s="215"/>
      <c r="P3" s="215"/>
      <c r="Q3" s="215"/>
      <c r="R3" s="215"/>
      <c r="S3" s="215"/>
      <c r="T3" s="215"/>
      <c r="U3" s="215"/>
      <c r="V3" s="215"/>
      <c r="W3" s="215"/>
      <c r="X3" s="215"/>
      <c r="Y3" s="233"/>
      <c r="Z3" s="235" t="s">
        <v>157</v>
      </c>
      <c r="AA3" s="233"/>
      <c r="AB3" s="234" t="s">
        <v>158</v>
      </c>
      <c r="AC3" s="233"/>
      <c r="AD3" s="236" t="s">
        <v>159</v>
      </c>
      <c r="AF3" s="215"/>
      <c r="AH3" s="237" t="s">
        <v>160</v>
      </c>
      <c r="AJ3" s="470"/>
    </row>
    <row r="4" spans="1:36" ht="13.5" thickBot="1">
      <c r="B4" s="238" t="str">
        <f>"単位："&amp;入力シート!L20</f>
        <v>単位：億円</v>
      </c>
      <c r="C4" s="231"/>
      <c r="D4" s="231"/>
      <c r="E4" s="231"/>
      <c r="F4" s="231"/>
      <c r="G4" s="231"/>
      <c r="H4" s="231"/>
      <c r="I4" s="231"/>
      <c r="J4" s="231"/>
      <c r="K4" s="239"/>
      <c r="L4" s="240" t="s">
        <v>132</v>
      </c>
      <c r="M4" s="231"/>
      <c r="N4" s="231"/>
      <c r="O4" s="231"/>
      <c r="P4" s="231"/>
      <c r="Q4" s="231"/>
      <c r="R4" s="231"/>
      <c r="S4" s="231"/>
      <c r="T4" s="241"/>
      <c r="U4" s="231"/>
      <c r="V4" s="231"/>
      <c r="W4" s="231"/>
      <c r="X4" s="241"/>
      <c r="Y4" s="239"/>
      <c r="Z4" s="240" t="s">
        <v>132</v>
      </c>
      <c r="AA4" s="239"/>
      <c r="AB4" s="240" t="s">
        <v>132</v>
      </c>
      <c r="AC4" s="239"/>
      <c r="AD4" s="240" t="s">
        <v>132</v>
      </c>
      <c r="AG4" s="239"/>
      <c r="AH4" s="240" t="s">
        <v>132</v>
      </c>
    </row>
    <row r="5" spans="1:36">
      <c r="A5" s="471"/>
      <c r="B5" s="472"/>
      <c r="C5" s="231"/>
      <c r="D5" s="242" t="s">
        <v>133</v>
      </c>
      <c r="E5" s="231"/>
      <c r="F5" s="243" t="s">
        <v>134</v>
      </c>
      <c r="G5" s="231"/>
      <c r="H5" s="243" t="s">
        <v>135</v>
      </c>
      <c r="I5" s="231"/>
      <c r="J5" s="242" t="str">
        <f>$D5</f>
        <v>需要増加額</v>
      </c>
      <c r="K5" s="231"/>
      <c r="L5" s="242" t="s">
        <v>136</v>
      </c>
      <c r="M5" s="231"/>
      <c r="N5" s="244" t="str">
        <f>$D5</f>
        <v>需要増加額</v>
      </c>
      <c r="O5" s="231"/>
      <c r="P5" s="243" t="s">
        <v>134</v>
      </c>
      <c r="Q5" s="231"/>
      <c r="R5" s="243" t="s">
        <v>135</v>
      </c>
      <c r="S5" s="231"/>
      <c r="T5" s="244" t="str">
        <f>$L5</f>
        <v>県内需要</v>
      </c>
      <c r="U5" s="231"/>
      <c r="V5" s="245" t="str">
        <f>$L5</f>
        <v>県内需要</v>
      </c>
      <c r="W5" s="231"/>
      <c r="X5" s="246" t="s">
        <v>137</v>
      </c>
      <c r="Y5" s="231"/>
      <c r="Z5" s="247" t="s">
        <v>133</v>
      </c>
      <c r="AA5" s="231"/>
      <c r="AB5" s="247" t="str">
        <f>$Z5</f>
        <v>需要増加額</v>
      </c>
      <c r="AC5" s="231"/>
      <c r="AD5" s="248" t="s">
        <v>161</v>
      </c>
      <c r="AF5" s="246" t="str">
        <f>AF1</f>
        <v>生産増加額</v>
      </c>
      <c r="AG5" s="231"/>
      <c r="AH5" s="249" t="s">
        <v>161</v>
      </c>
      <c r="AJ5" s="248" t="s">
        <v>161</v>
      </c>
    </row>
    <row r="6" spans="1:36">
      <c r="A6" s="250" t="s">
        <v>162</v>
      </c>
      <c r="B6" s="473"/>
      <c r="C6" s="231"/>
      <c r="D6" s="251" t="s">
        <v>138</v>
      </c>
      <c r="E6" s="252" t="s">
        <v>139</v>
      </c>
      <c r="F6" s="253"/>
      <c r="G6" s="252" t="s">
        <v>139</v>
      </c>
      <c r="H6" s="253"/>
      <c r="I6" s="252" t="s">
        <v>128</v>
      </c>
      <c r="J6" s="251" t="str">
        <f>$D6</f>
        <v>(区分不明)</v>
      </c>
      <c r="K6" s="231"/>
      <c r="L6" s="251" t="str">
        <f>$D6</f>
        <v>(区分不明)</v>
      </c>
      <c r="M6" s="231"/>
      <c r="N6" s="254" t="s">
        <v>140</v>
      </c>
      <c r="O6" s="255" t="s">
        <v>139</v>
      </c>
      <c r="P6" s="253"/>
      <c r="Q6" s="255" t="s">
        <v>139</v>
      </c>
      <c r="R6" s="253"/>
      <c r="S6" s="255" t="s">
        <v>128</v>
      </c>
      <c r="T6" s="254" t="str">
        <f>$N6</f>
        <v>(県内のみ)</v>
      </c>
      <c r="U6" s="231"/>
      <c r="V6" s="256" t="str">
        <f>"("&amp;V1&amp;")"</f>
        <v>(生産者価格)</v>
      </c>
      <c r="W6" s="257"/>
      <c r="X6" s="258" t="str">
        <f>"("&amp;X1&amp;")"</f>
        <v>(直接効果)</v>
      </c>
      <c r="Y6" s="231"/>
      <c r="Z6" s="259" t="s">
        <v>163</v>
      </c>
      <c r="AA6" s="231"/>
      <c r="AB6" s="259" t="s">
        <v>141</v>
      </c>
      <c r="AC6" s="231"/>
      <c r="AD6" s="260" t="s">
        <v>142</v>
      </c>
      <c r="AF6" s="258" t="s">
        <v>164</v>
      </c>
      <c r="AG6" s="231"/>
      <c r="AH6" s="261" t="s">
        <v>165</v>
      </c>
      <c r="AJ6" s="262" t="s">
        <v>166</v>
      </c>
    </row>
    <row r="7" spans="1:36" ht="14.25" customHeight="1" thickBot="1">
      <c r="A7" s="474"/>
      <c r="B7" s="475"/>
      <c r="C7" s="231"/>
      <c r="D7" s="263" t="s">
        <v>143</v>
      </c>
      <c r="E7" s="231"/>
      <c r="F7" s="264" t="str">
        <f>各種係数!$D7</f>
        <v>cm</v>
      </c>
      <c r="G7" s="231"/>
      <c r="H7" s="264" t="str">
        <f>各種係数!$E7</f>
        <v>tm</v>
      </c>
      <c r="I7" s="231"/>
      <c r="J7" s="265" t="s">
        <v>144</v>
      </c>
      <c r="K7" s="231"/>
      <c r="L7" s="263" t="s">
        <v>145</v>
      </c>
      <c r="M7" s="231"/>
      <c r="N7" s="266" t="s">
        <v>146</v>
      </c>
      <c r="O7" s="231"/>
      <c r="P7" s="264" t="str">
        <f>各種係数!$D7</f>
        <v>cm</v>
      </c>
      <c r="Q7" s="231"/>
      <c r="R7" s="264" t="str">
        <f>各種係数!$E7</f>
        <v>tm</v>
      </c>
      <c r="S7" s="231"/>
      <c r="T7" s="266" t="s">
        <v>147</v>
      </c>
      <c r="U7" s="231"/>
      <c r="V7" s="267" t="s">
        <v>148</v>
      </c>
      <c r="W7" s="231"/>
      <c r="X7" s="268" t="s">
        <v>149</v>
      </c>
      <c r="Y7" s="231"/>
      <c r="Z7" s="269" t="str">
        <f>"Ａ"&amp;X7</f>
        <v>ＡF</v>
      </c>
      <c r="AA7" s="231"/>
      <c r="AB7" s="269" t="str">
        <f>"("&amp;各種係数!$F7&amp;")×"&amp;Z7</f>
        <v>(I-m)×ＡF</v>
      </c>
      <c r="AC7" s="231"/>
      <c r="AD7" s="270" t="s">
        <v>150</v>
      </c>
      <c r="AF7" s="268" t="s">
        <v>167</v>
      </c>
      <c r="AG7" s="231"/>
      <c r="AH7" s="271" t="s">
        <v>168</v>
      </c>
      <c r="AJ7" s="270" t="s">
        <v>169</v>
      </c>
    </row>
    <row r="8" spans="1:36" ht="15.4" customHeight="1">
      <c r="A8" s="272" t="s">
        <v>271</v>
      </c>
      <c r="B8" s="538" t="s">
        <v>272</v>
      </c>
      <c r="D8" s="280">
        <f>入力シート!D8</f>
        <v>0</v>
      </c>
      <c r="E8" s="281"/>
      <c r="F8" s="282">
        <f>D8*各種係数!$D8</f>
        <v>0</v>
      </c>
      <c r="G8" s="283"/>
      <c r="H8" s="282">
        <f>D8*各種係数!$E8</f>
        <v>0</v>
      </c>
      <c r="I8" s="281"/>
      <c r="J8" s="280">
        <f t="shared" ref="J8:J52" si="0">D8-F8-H8</f>
        <v>0</v>
      </c>
      <c r="K8" s="281"/>
      <c r="L8" s="280">
        <f>各種係数!$F8*J8</f>
        <v>0</v>
      </c>
      <c r="M8" s="281"/>
      <c r="N8" s="280">
        <f>入力シート!E8</f>
        <v>0</v>
      </c>
      <c r="O8" s="281"/>
      <c r="P8" s="282">
        <f>N8*各種係数!$D8</f>
        <v>0</v>
      </c>
      <c r="Q8" s="283"/>
      <c r="R8" s="282">
        <f>N8*各種係数!$E8</f>
        <v>0</v>
      </c>
      <c r="S8" s="281"/>
      <c r="T8" s="280">
        <f t="shared" ref="T8:T52" si="1">N8-P8-R8</f>
        <v>0</v>
      </c>
      <c r="U8" s="281"/>
      <c r="V8" s="280">
        <f>入力シート!F8</f>
        <v>0</v>
      </c>
      <c r="W8" s="281"/>
      <c r="X8" s="284">
        <f t="shared" ref="X8:X52" si="2">L8+T8+V8</f>
        <v>0</v>
      </c>
      <c r="Y8" s="281"/>
      <c r="Z8" s="280">
        <f t="array" ref="Z8:Z52">MMULT(投入係数!D5:AV49,'１次効果'!X8:X52)</f>
        <v>5.1181011071961248E-2</v>
      </c>
      <c r="AA8" s="281"/>
      <c r="AB8" s="280">
        <f>各種係数!$F8*Z8</f>
        <v>2.3722582255267407E-2</v>
      </c>
      <c r="AC8" s="281"/>
      <c r="AD8" s="284">
        <f t="array" ref="AD8:AD52">MMULT('逆行列(IM)'!D5:AV49,'１次効果'!AB8:AB52)</f>
        <v>0.11140166037979056</v>
      </c>
      <c r="AF8" s="284">
        <f>入力シート!H8</f>
        <v>0</v>
      </c>
      <c r="AG8" s="281"/>
      <c r="AH8" s="284">
        <f t="array" ref="AH8:AH52">MMULT('逆行列(IM外生化)'!D5:AV49,'１次効果'!AF8:AF52)</f>
        <v>5.7139727966481514E-3</v>
      </c>
      <c r="AJ8" s="284">
        <f>AH8-AF8</f>
        <v>5.7139727966481514E-3</v>
      </c>
    </row>
    <row r="9" spans="1:36" ht="15.4" customHeight="1">
      <c r="A9" s="272" t="s">
        <v>273</v>
      </c>
      <c r="B9" s="538" t="s">
        <v>274</v>
      </c>
      <c r="D9" s="285">
        <f>入力シート!D9</f>
        <v>0</v>
      </c>
      <c r="E9" s="281"/>
      <c r="F9" s="286">
        <f>D9*各種係数!$D9</f>
        <v>0</v>
      </c>
      <c r="G9" s="283"/>
      <c r="H9" s="286">
        <f>D9*各種係数!$E9</f>
        <v>0</v>
      </c>
      <c r="I9" s="281"/>
      <c r="J9" s="285">
        <f t="shared" si="0"/>
        <v>0</v>
      </c>
      <c r="K9" s="281"/>
      <c r="L9" s="285">
        <f>各種係数!$F9*J9</f>
        <v>0</v>
      </c>
      <c r="M9" s="281"/>
      <c r="N9" s="285">
        <f>入力シート!E9</f>
        <v>0</v>
      </c>
      <c r="O9" s="281"/>
      <c r="P9" s="286">
        <f>N9*各種係数!$D9</f>
        <v>0</v>
      </c>
      <c r="Q9" s="283"/>
      <c r="R9" s="286">
        <f>N9*各種係数!$E9</f>
        <v>0</v>
      </c>
      <c r="S9" s="281"/>
      <c r="T9" s="285">
        <f t="shared" si="1"/>
        <v>0</v>
      </c>
      <c r="U9" s="281"/>
      <c r="V9" s="285">
        <f>入力シート!F9</f>
        <v>0</v>
      </c>
      <c r="W9" s="281"/>
      <c r="X9" s="287">
        <f t="shared" si="2"/>
        <v>0</v>
      </c>
      <c r="Y9" s="281"/>
      <c r="Z9" s="285">
        <v>0.1174388875849684</v>
      </c>
      <c r="AA9" s="281"/>
      <c r="AB9" s="285">
        <f>各種係数!$F9*Z9</f>
        <v>6.1675292963506297E-4</v>
      </c>
      <c r="AC9" s="281"/>
      <c r="AD9" s="287">
        <v>7.3651691198347909E-3</v>
      </c>
      <c r="AF9" s="287">
        <f>入力シート!H9</f>
        <v>0</v>
      </c>
      <c r="AG9" s="281"/>
      <c r="AH9" s="287">
        <v>6.1925132249161137E-3</v>
      </c>
      <c r="AJ9" s="287">
        <f t="shared" ref="AJ9:AJ52" si="3">AH9-AF9</f>
        <v>6.1925132249161137E-3</v>
      </c>
    </row>
    <row r="10" spans="1:36" ht="15.4" customHeight="1">
      <c r="A10" s="272" t="s">
        <v>275</v>
      </c>
      <c r="B10" s="538" t="s">
        <v>276</v>
      </c>
      <c r="D10" s="285">
        <f>入力シート!D10</f>
        <v>0</v>
      </c>
      <c r="E10" s="281"/>
      <c r="F10" s="286">
        <f>D10*各種係数!$D10</f>
        <v>0</v>
      </c>
      <c r="G10" s="283"/>
      <c r="H10" s="286">
        <f>D10*各種係数!$E10</f>
        <v>0</v>
      </c>
      <c r="I10" s="281"/>
      <c r="J10" s="285">
        <f t="shared" si="0"/>
        <v>0</v>
      </c>
      <c r="K10" s="281"/>
      <c r="L10" s="285">
        <f>各種係数!$F10*J10</f>
        <v>0</v>
      </c>
      <c r="M10" s="281"/>
      <c r="N10" s="285">
        <f>入力シート!E10</f>
        <v>0</v>
      </c>
      <c r="O10" s="281"/>
      <c r="P10" s="286">
        <f>N10*各種係数!$D10</f>
        <v>0</v>
      </c>
      <c r="Q10" s="283"/>
      <c r="R10" s="286">
        <f>N10*各種係数!$E10</f>
        <v>0</v>
      </c>
      <c r="S10" s="281"/>
      <c r="T10" s="285">
        <f t="shared" si="1"/>
        <v>0</v>
      </c>
      <c r="U10" s="281"/>
      <c r="V10" s="285">
        <f>入力シート!F10</f>
        <v>0</v>
      </c>
      <c r="W10" s="281"/>
      <c r="X10" s="287">
        <f t="shared" si="2"/>
        <v>0</v>
      </c>
      <c r="Y10" s="281"/>
      <c r="Z10" s="285">
        <v>2.3784990165453103E-3</v>
      </c>
      <c r="AA10" s="281"/>
      <c r="AB10" s="285">
        <f>各種係数!$F10*Z10</f>
        <v>4.5114600764098667E-4</v>
      </c>
      <c r="AC10" s="281"/>
      <c r="AD10" s="287">
        <v>9.3154730803526684E-3</v>
      </c>
      <c r="AF10" s="287">
        <f>入力シート!H10</f>
        <v>0</v>
      </c>
      <c r="AG10" s="281"/>
      <c r="AH10" s="287">
        <v>2.3503111428258435E-3</v>
      </c>
      <c r="AJ10" s="287">
        <f t="shared" si="3"/>
        <v>2.3503111428258435E-3</v>
      </c>
    </row>
    <row r="11" spans="1:36" ht="15.4" customHeight="1">
      <c r="A11" s="272" t="s">
        <v>277</v>
      </c>
      <c r="B11" s="538" t="s">
        <v>278</v>
      </c>
      <c r="D11" s="285">
        <f>入力シート!D11</f>
        <v>0</v>
      </c>
      <c r="E11" s="281"/>
      <c r="F11" s="286">
        <f>D11*各種係数!$D11</f>
        <v>0</v>
      </c>
      <c r="G11" s="283"/>
      <c r="H11" s="286">
        <f>D11*各種係数!$E11</f>
        <v>0</v>
      </c>
      <c r="I11" s="281"/>
      <c r="J11" s="285">
        <f t="shared" si="0"/>
        <v>0</v>
      </c>
      <c r="K11" s="281"/>
      <c r="L11" s="285">
        <f>各種係数!$F11*J11</f>
        <v>0</v>
      </c>
      <c r="M11" s="281"/>
      <c r="N11" s="285">
        <f>入力シート!E11</f>
        <v>0</v>
      </c>
      <c r="O11" s="281"/>
      <c r="P11" s="286">
        <f>N11*各種係数!$D11</f>
        <v>0</v>
      </c>
      <c r="Q11" s="283"/>
      <c r="R11" s="286">
        <f>N11*各種係数!$E11</f>
        <v>0</v>
      </c>
      <c r="S11" s="281"/>
      <c r="T11" s="285">
        <f t="shared" si="1"/>
        <v>0</v>
      </c>
      <c r="U11" s="281"/>
      <c r="V11" s="285">
        <f>入力シート!F11</f>
        <v>0</v>
      </c>
      <c r="W11" s="281"/>
      <c r="X11" s="287">
        <f t="shared" si="2"/>
        <v>0</v>
      </c>
      <c r="Y11" s="281"/>
      <c r="Z11" s="285">
        <v>0.10772485369010705</v>
      </c>
      <c r="AA11" s="281"/>
      <c r="AB11" s="285">
        <f>各種係数!$F11*Z11</f>
        <v>3.5945236747123452E-2</v>
      </c>
      <c r="AC11" s="281"/>
      <c r="AD11" s="287">
        <v>5.1458645167579767E-2</v>
      </c>
      <c r="AF11" s="287">
        <f>入力シート!H11</f>
        <v>0</v>
      </c>
      <c r="AG11" s="281"/>
      <c r="AH11" s="287">
        <v>7.5597048875582426E-3</v>
      </c>
      <c r="AJ11" s="287">
        <f t="shared" si="3"/>
        <v>7.5597048875582426E-3</v>
      </c>
    </row>
    <row r="12" spans="1:36" ht="15.4" customHeight="1">
      <c r="A12" s="273" t="s">
        <v>279</v>
      </c>
      <c r="B12" s="538" t="s">
        <v>280</v>
      </c>
      <c r="D12" s="288">
        <f>入力シート!D12</f>
        <v>0</v>
      </c>
      <c r="E12" s="281"/>
      <c r="F12" s="289">
        <f>D12*各種係数!$D12</f>
        <v>0</v>
      </c>
      <c r="G12" s="283"/>
      <c r="H12" s="289">
        <f>D12*各種係数!$E12</f>
        <v>0</v>
      </c>
      <c r="I12" s="281"/>
      <c r="J12" s="288">
        <f t="shared" si="0"/>
        <v>0</v>
      </c>
      <c r="K12" s="281"/>
      <c r="L12" s="288">
        <f>各種係数!$F12*J12</f>
        <v>0</v>
      </c>
      <c r="M12" s="281"/>
      <c r="N12" s="288">
        <f>入力シート!E12</f>
        <v>0</v>
      </c>
      <c r="O12" s="281"/>
      <c r="P12" s="289">
        <f>N12*各種係数!$D12</f>
        <v>0</v>
      </c>
      <c r="Q12" s="283"/>
      <c r="R12" s="289">
        <f>N12*各種係数!$E12</f>
        <v>0</v>
      </c>
      <c r="S12" s="281"/>
      <c r="T12" s="288">
        <f t="shared" si="1"/>
        <v>0</v>
      </c>
      <c r="U12" s="281"/>
      <c r="V12" s="288">
        <f>入力シート!F12</f>
        <v>0</v>
      </c>
      <c r="W12" s="281"/>
      <c r="X12" s="290">
        <f t="shared" si="2"/>
        <v>0</v>
      </c>
      <c r="Y12" s="281"/>
      <c r="Z12" s="288">
        <v>0.3308266656872651</v>
      </c>
      <c r="AA12" s="281"/>
      <c r="AB12" s="288">
        <f>各種係数!$F12*Z12</f>
        <v>6.3445203338169484E-2</v>
      </c>
      <c r="AC12" s="281"/>
      <c r="AD12" s="290">
        <v>8.0755853382457402E-2</v>
      </c>
      <c r="AF12" s="290">
        <f>入力シート!H12</f>
        <v>0</v>
      </c>
      <c r="AG12" s="281"/>
      <c r="AH12" s="290">
        <v>4.016590324770096E-2</v>
      </c>
      <c r="AJ12" s="290">
        <f t="shared" si="3"/>
        <v>4.016590324770096E-2</v>
      </c>
    </row>
    <row r="13" spans="1:36" ht="15.4" customHeight="1">
      <c r="A13" s="272" t="s">
        <v>281</v>
      </c>
      <c r="B13" s="539" t="s">
        <v>282</v>
      </c>
      <c r="D13" s="285">
        <f>入力シート!D13</f>
        <v>0</v>
      </c>
      <c r="E13" s="281"/>
      <c r="F13" s="286">
        <f>D13*各種係数!$D13</f>
        <v>0</v>
      </c>
      <c r="G13" s="283"/>
      <c r="H13" s="286">
        <f>D13*各種係数!$E13</f>
        <v>0</v>
      </c>
      <c r="I13" s="281"/>
      <c r="J13" s="285">
        <f t="shared" si="0"/>
        <v>0</v>
      </c>
      <c r="K13" s="281"/>
      <c r="L13" s="285">
        <f>各種係数!$F13*J13</f>
        <v>0</v>
      </c>
      <c r="M13" s="281"/>
      <c r="N13" s="285">
        <f>入力シート!E13</f>
        <v>0</v>
      </c>
      <c r="O13" s="281"/>
      <c r="P13" s="286">
        <f>N13*各種係数!$D13</f>
        <v>0</v>
      </c>
      <c r="Q13" s="283"/>
      <c r="R13" s="286">
        <f>N13*各種係数!$E13</f>
        <v>0</v>
      </c>
      <c r="S13" s="281"/>
      <c r="T13" s="285">
        <f t="shared" si="1"/>
        <v>0</v>
      </c>
      <c r="U13" s="281"/>
      <c r="V13" s="285">
        <f>入力シート!F13</f>
        <v>0</v>
      </c>
      <c r="W13" s="281"/>
      <c r="X13" s="287">
        <f t="shared" si="2"/>
        <v>0</v>
      </c>
      <c r="Y13" s="281"/>
      <c r="Z13" s="285">
        <v>2.7626757551804189</v>
      </c>
      <c r="AA13" s="281"/>
      <c r="AB13" s="285">
        <f>各種係数!$F13*Z13</f>
        <v>1.274882351783279</v>
      </c>
      <c r="AC13" s="281"/>
      <c r="AD13" s="287">
        <v>1.3972876165462742</v>
      </c>
      <c r="AF13" s="287">
        <f>入力シート!H13</f>
        <v>0</v>
      </c>
      <c r="AG13" s="281"/>
      <c r="AH13" s="287">
        <v>4.5396686216665975E-2</v>
      </c>
      <c r="AJ13" s="287">
        <f t="shared" si="3"/>
        <v>4.5396686216665975E-2</v>
      </c>
    </row>
    <row r="14" spans="1:36" ht="15.4" customHeight="1">
      <c r="A14" s="272" t="s">
        <v>283</v>
      </c>
      <c r="B14" s="538" t="s">
        <v>284</v>
      </c>
      <c r="D14" s="285">
        <f>入力シート!D14</f>
        <v>0</v>
      </c>
      <c r="E14" s="281"/>
      <c r="F14" s="286">
        <f>D14*各種係数!$D14</f>
        <v>0</v>
      </c>
      <c r="G14" s="283"/>
      <c r="H14" s="286">
        <f>D14*各種係数!$E14</f>
        <v>0</v>
      </c>
      <c r="I14" s="281"/>
      <c r="J14" s="285">
        <f t="shared" si="0"/>
        <v>0</v>
      </c>
      <c r="K14" s="281"/>
      <c r="L14" s="285">
        <f>各種係数!$F14*J14</f>
        <v>0</v>
      </c>
      <c r="M14" s="281"/>
      <c r="N14" s="285">
        <f>入力シート!E14</f>
        <v>0</v>
      </c>
      <c r="O14" s="281"/>
      <c r="P14" s="286">
        <f>N14*各種係数!$D14</f>
        <v>0</v>
      </c>
      <c r="Q14" s="283"/>
      <c r="R14" s="286">
        <f>N14*各種係数!$E14</f>
        <v>0</v>
      </c>
      <c r="S14" s="281"/>
      <c r="T14" s="285">
        <f t="shared" si="1"/>
        <v>0</v>
      </c>
      <c r="U14" s="281"/>
      <c r="V14" s="285">
        <f>入力シート!F14</f>
        <v>0</v>
      </c>
      <c r="W14" s="281"/>
      <c r="X14" s="287">
        <f t="shared" si="2"/>
        <v>0</v>
      </c>
      <c r="Y14" s="281"/>
      <c r="Z14" s="285">
        <v>0.88179646530316125</v>
      </c>
      <c r="AA14" s="281"/>
      <c r="AB14" s="285">
        <f>各種係数!$F14*Z14</f>
        <v>0.23032931399522852</v>
      </c>
      <c r="AC14" s="281"/>
      <c r="AD14" s="287">
        <v>0.2502419040446881</v>
      </c>
      <c r="AF14" s="287">
        <f>入力シート!H14</f>
        <v>0</v>
      </c>
      <c r="AG14" s="281"/>
      <c r="AH14" s="287">
        <v>2.9359785022341472E-2</v>
      </c>
      <c r="AJ14" s="287">
        <f t="shared" si="3"/>
        <v>2.9359785022341472E-2</v>
      </c>
    </row>
    <row r="15" spans="1:36" ht="15.4" customHeight="1">
      <c r="A15" s="272" t="s">
        <v>285</v>
      </c>
      <c r="B15" s="538" t="s">
        <v>286</v>
      </c>
      <c r="D15" s="285">
        <f>入力シート!D15</f>
        <v>0</v>
      </c>
      <c r="E15" s="281"/>
      <c r="F15" s="286">
        <f>D15*各種係数!$D15</f>
        <v>0</v>
      </c>
      <c r="G15" s="283"/>
      <c r="H15" s="286">
        <f>D15*各種係数!$E15</f>
        <v>0</v>
      </c>
      <c r="I15" s="281"/>
      <c r="J15" s="285">
        <f t="shared" si="0"/>
        <v>0</v>
      </c>
      <c r="K15" s="281"/>
      <c r="L15" s="285">
        <f>各種係数!$F15*J15</f>
        <v>0</v>
      </c>
      <c r="M15" s="281"/>
      <c r="N15" s="285">
        <f>入力シート!E15</f>
        <v>0</v>
      </c>
      <c r="O15" s="281"/>
      <c r="P15" s="286">
        <f>N15*各種係数!$D15</f>
        <v>0</v>
      </c>
      <c r="Q15" s="283"/>
      <c r="R15" s="286">
        <f>N15*各種係数!$E15</f>
        <v>0</v>
      </c>
      <c r="S15" s="281"/>
      <c r="T15" s="285">
        <f t="shared" si="1"/>
        <v>0</v>
      </c>
      <c r="U15" s="281"/>
      <c r="V15" s="285">
        <f>入力シート!F15</f>
        <v>0</v>
      </c>
      <c r="W15" s="281"/>
      <c r="X15" s="287">
        <f t="shared" si="2"/>
        <v>0</v>
      </c>
      <c r="Y15" s="281"/>
      <c r="Z15" s="285">
        <v>0.31998040429750263</v>
      </c>
      <c r="AA15" s="281"/>
      <c r="AB15" s="285">
        <f>各種係数!$F15*Z15</f>
        <v>0.10143256586754229</v>
      </c>
      <c r="AC15" s="281"/>
      <c r="AD15" s="287">
        <v>0.21073918758357685</v>
      </c>
      <c r="AF15" s="287">
        <f>入力シート!H15</f>
        <v>0</v>
      </c>
      <c r="AG15" s="281"/>
      <c r="AH15" s="287">
        <v>0.27053804114708746</v>
      </c>
      <c r="AJ15" s="287">
        <f t="shared" si="3"/>
        <v>0.27053804114708746</v>
      </c>
    </row>
    <row r="16" spans="1:36" ht="15.4" customHeight="1">
      <c r="A16" s="272" t="s">
        <v>287</v>
      </c>
      <c r="B16" s="538" t="s">
        <v>288</v>
      </c>
      <c r="D16" s="285">
        <f>入力シート!D16</f>
        <v>0</v>
      </c>
      <c r="E16" s="281"/>
      <c r="F16" s="286">
        <f>D16*各種係数!$D16</f>
        <v>0</v>
      </c>
      <c r="G16" s="283"/>
      <c r="H16" s="286">
        <f>D16*各種係数!$E16</f>
        <v>0</v>
      </c>
      <c r="I16" s="281"/>
      <c r="J16" s="285">
        <f t="shared" si="0"/>
        <v>0</v>
      </c>
      <c r="K16" s="281"/>
      <c r="L16" s="285">
        <f>各種係数!$F16*J16</f>
        <v>0</v>
      </c>
      <c r="M16" s="281"/>
      <c r="N16" s="285">
        <f>入力シート!E16</f>
        <v>0</v>
      </c>
      <c r="O16" s="281"/>
      <c r="P16" s="286">
        <f>N16*各種係数!$D16</f>
        <v>0</v>
      </c>
      <c r="Q16" s="283"/>
      <c r="R16" s="286">
        <f>N16*各種係数!$E16</f>
        <v>0</v>
      </c>
      <c r="S16" s="281"/>
      <c r="T16" s="285">
        <f t="shared" si="1"/>
        <v>0</v>
      </c>
      <c r="U16" s="281"/>
      <c r="V16" s="285">
        <f>入力シート!F16</f>
        <v>0</v>
      </c>
      <c r="W16" s="281"/>
      <c r="X16" s="287">
        <f t="shared" si="2"/>
        <v>0</v>
      </c>
      <c r="Y16" s="281"/>
      <c r="Z16" s="285">
        <v>0.1440423597573661</v>
      </c>
      <c r="AA16" s="281"/>
      <c r="AB16" s="285">
        <f>各種係数!$F16*Z16</f>
        <v>8.2010553554468957E-2</v>
      </c>
      <c r="AC16" s="281"/>
      <c r="AD16" s="287">
        <v>0.18607829381034371</v>
      </c>
      <c r="AF16" s="287">
        <f>入力シート!H16</f>
        <v>0</v>
      </c>
      <c r="AG16" s="281"/>
      <c r="AH16" s="287">
        <v>8.1528182402607174E-2</v>
      </c>
      <c r="AJ16" s="287">
        <f t="shared" si="3"/>
        <v>8.1528182402607174E-2</v>
      </c>
    </row>
    <row r="17" spans="1:36" ht="15.4" customHeight="1">
      <c r="A17" s="273" t="s">
        <v>289</v>
      </c>
      <c r="B17" s="540" t="s">
        <v>290</v>
      </c>
      <c r="D17" s="288">
        <f>入力シート!D17</f>
        <v>0</v>
      </c>
      <c r="E17" s="281"/>
      <c r="F17" s="289">
        <f>D17*各種係数!$D17</f>
        <v>0</v>
      </c>
      <c r="G17" s="283"/>
      <c r="H17" s="289">
        <f>D17*各種係数!$E17</f>
        <v>0</v>
      </c>
      <c r="I17" s="281"/>
      <c r="J17" s="288">
        <f t="shared" si="0"/>
        <v>0</v>
      </c>
      <c r="K17" s="281"/>
      <c r="L17" s="288">
        <f>各種係数!$F17*J17</f>
        <v>0</v>
      </c>
      <c r="M17" s="281"/>
      <c r="N17" s="288">
        <f>入力シート!E17</f>
        <v>0</v>
      </c>
      <c r="O17" s="281"/>
      <c r="P17" s="289">
        <f>N17*各種係数!$D17</f>
        <v>0</v>
      </c>
      <c r="Q17" s="283"/>
      <c r="R17" s="289">
        <f>N17*各種係数!$E17</f>
        <v>0</v>
      </c>
      <c r="S17" s="281"/>
      <c r="T17" s="288">
        <f t="shared" si="1"/>
        <v>0</v>
      </c>
      <c r="U17" s="281"/>
      <c r="V17" s="288">
        <f>入力シート!F17</f>
        <v>0</v>
      </c>
      <c r="W17" s="281"/>
      <c r="X17" s="290">
        <f t="shared" si="2"/>
        <v>0</v>
      </c>
      <c r="Y17" s="281"/>
      <c r="Z17" s="288">
        <v>0.65254216726825454</v>
      </c>
      <c r="AA17" s="281"/>
      <c r="AB17" s="288">
        <f>各種係数!$F17*Z17</f>
        <v>5.4193218482090376E-2</v>
      </c>
      <c r="AC17" s="281"/>
      <c r="AD17" s="290">
        <v>9.9070065043735736E-2</v>
      </c>
      <c r="AF17" s="290">
        <f>入力シート!H17</f>
        <v>0</v>
      </c>
      <c r="AG17" s="281"/>
      <c r="AH17" s="290">
        <v>0.12665563064160099</v>
      </c>
      <c r="AJ17" s="290">
        <f t="shared" si="3"/>
        <v>0.12665563064160099</v>
      </c>
    </row>
    <row r="18" spans="1:36" ht="15.4" customHeight="1">
      <c r="A18" s="272" t="s">
        <v>291</v>
      </c>
      <c r="B18" s="538" t="s">
        <v>292</v>
      </c>
      <c r="D18" s="285">
        <f>入力シート!D18</f>
        <v>0</v>
      </c>
      <c r="E18" s="281"/>
      <c r="F18" s="286">
        <f>D18*各種係数!$D18</f>
        <v>0</v>
      </c>
      <c r="G18" s="283"/>
      <c r="H18" s="286">
        <f>D18*各種係数!$E18</f>
        <v>0</v>
      </c>
      <c r="I18" s="281"/>
      <c r="J18" s="285">
        <f t="shared" si="0"/>
        <v>0</v>
      </c>
      <c r="K18" s="281"/>
      <c r="L18" s="285">
        <f>各種係数!$F18*J18</f>
        <v>0</v>
      </c>
      <c r="M18" s="281"/>
      <c r="N18" s="285">
        <f>入力シート!E18</f>
        <v>0</v>
      </c>
      <c r="O18" s="281"/>
      <c r="P18" s="286">
        <f>N18*各種係数!$D18</f>
        <v>0</v>
      </c>
      <c r="Q18" s="283"/>
      <c r="R18" s="286">
        <f>N18*各種係数!$E18</f>
        <v>0</v>
      </c>
      <c r="S18" s="281"/>
      <c r="T18" s="285">
        <f t="shared" si="1"/>
        <v>0</v>
      </c>
      <c r="U18" s="281"/>
      <c r="V18" s="285">
        <f>入力シート!F18</f>
        <v>0</v>
      </c>
      <c r="W18" s="281"/>
      <c r="X18" s="287">
        <f t="shared" si="2"/>
        <v>0</v>
      </c>
      <c r="Y18" s="281"/>
      <c r="Z18" s="285">
        <v>1.2555457341517677</v>
      </c>
      <c r="AA18" s="281"/>
      <c r="AB18" s="285">
        <f>各種係数!$F18*Z18</f>
        <v>0.21170508356180159</v>
      </c>
      <c r="AC18" s="281"/>
      <c r="AD18" s="287">
        <v>0.38404734628607834</v>
      </c>
      <c r="AF18" s="287">
        <f>入力シート!H18</f>
        <v>0</v>
      </c>
      <c r="AG18" s="281"/>
      <c r="AH18" s="287">
        <v>0.11721513440985029</v>
      </c>
      <c r="AJ18" s="287">
        <f t="shared" si="3"/>
        <v>0.11721513440985029</v>
      </c>
    </row>
    <row r="19" spans="1:36" ht="15.4" customHeight="1">
      <c r="A19" s="272" t="s">
        <v>293</v>
      </c>
      <c r="B19" s="538" t="s">
        <v>294</v>
      </c>
      <c r="D19" s="285">
        <f>入力シート!D19</f>
        <v>0</v>
      </c>
      <c r="E19" s="281"/>
      <c r="F19" s="286">
        <f>D19*各種係数!$D19</f>
        <v>0</v>
      </c>
      <c r="G19" s="283"/>
      <c r="H19" s="286">
        <f>D19*各種係数!$E19</f>
        <v>0</v>
      </c>
      <c r="I19" s="281"/>
      <c r="J19" s="285">
        <f t="shared" si="0"/>
        <v>0</v>
      </c>
      <c r="K19" s="281"/>
      <c r="L19" s="285">
        <f>各種係数!$F19*J19</f>
        <v>0</v>
      </c>
      <c r="M19" s="281"/>
      <c r="N19" s="285">
        <f>入力シート!E19</f>
        <v>0</v>
      </c>
      <c r="O19" s="281"/>
      <c r="P19" s="286">
        <f>N19*各種係数!$D19</f>
        <v>0</v>
      </c>
      <c r="Q19" s="283"/>
      <c r="R19" s="286">
        <f>N19*各種係数!$E19</f>
        <v>0</v>
      </c>
      <c r="S19" s="281"/>
      <c r="T19" s="285">
        <f t="shared" si="1"/>
        <v>0</v>
      </c>
      <c r="U19" s="281"/>
      <c r="V19" s="285">
        <f>入力シート!F19</f>
        <v>0</v>
      </c>
      <c r="W19" s="281"/>
      <c r="X19" s="287">
        <f t="shared" si="2"/>
        <v>0</v>
      </c>
      <c r="Y19" s="281"/>
      <c r="Z19" s="285">
        <v>1.5510077208428279</v>
      </c>
      <c r="AA19" s="281"/>
      <c r="AB19" s="285">
        <f>各種係数!$F19*Z19</f>
        <v>0.63938749774350656</v>
      </c>
      <c r="AC19" s="281"/>
      <c r="AD19" s="287">
        <v>0.80115013834379656</v>
      </c>
      <c r="AF19" s="287">
        <f>入力シート!H19</f>
        <v>0</v>
      </c>
      <c r="AG19" s="281"/>
      <c r="AH19" s="287">
        <v>2.6291313836734558</v>
      </c>
      <c r="AJ19" s="287">
        <f t="shared" si="3"/>
        <v>2.6291313836734558</v>
      </c>
    </row>
    <row r="20" spans="1:36" ht="15.4" customHeight="1">
      <c r="A20" s="272" t="s">
        <v>295</v>
      </c>
      <c r="B20" s="538" t="s">
        <v>296</v>
      </c>
      <c r="D20" s="285">
        <f>入力シート!D20</f>
        <v>0</v>
      </c>
      <c r="E20" s="281"/>
      <c r="F20" s="286">
        <f>D20*各種係数!$D20</f>
        <v>0</v>
      </c>
      <c r="G20" s="283"/>
      <c r="H20" s="286">
        <f>D20*各種係数!$E20</f>
        <v>0</v>
      </c>
      <c r="I20" s="281"/>
      <c r="J20" s="285">
        <f t="shared" si="0"/>
        <v>0</v>
      </c>
      <c r="K20" s="281"/>
      <c r="L20" s="285">
        <f>各種係数!$F20*J20</f>
        <v>0</v>
      </c>
      <c r="M20" s="281"/>
      <c r="N20" s="285">
        <f>入力シート!E20</f>
        <v>0</v>
      </c>
      <c r="O20" s="281"/>
      <c r="P20" s="286">
        <f>N20*各種係数!$D20</f>
        <v>0</v>
      </c>
      <c r="Q20" s="283"/>
      <c r="R20" s="286">
        <f>N20*各種係数!$E20</f>
        <v>0</v>
      </c>
      <c r="S20" s="281"/>
      <c r="T20" s="285">
        <f t="shared" si="1"/>
        <v>0</v>
      </c>
      <c r="U20" s="281"/>
      <c r="V20" s="285">
        <f>入力シート!F20</f>
        <v>0</v>
      </c>
      <c r="W20" s="281"/>
      <c r="X20" s="287">
        <f t="shared" si="2"/>
        <v>0</v>
      </c>
      <c r="Y20" s="281"/>
      <c r="Z20" s="285">
        <v>0.86946468530877008</v>
      </c>
      <c r="AA20" s="281"/>
      <c r="AB20" s="285">
        <f>各種係数!$F20*Z20</f>
        <v>0.15785856785962091</v>
      </c>
      <c r="AC20" s="281"/>
      <c r="AD20" s="287">
        <v>0.18905418038600669</v>
      </c>
      <c r="AF20" s="287">
        <f>入力シート!H20</f>
        <v>0</v>
      </c>
      <c r="AG20" s="281"/>
      <c r="AH20" s="287">
        <v>0.11808064792790411</v>
      </c>
      <c r="AJ20" s="287">
        <f t="shared" si="3"/>
        <v>0.11808064792790411</v>
      </c>
    </row>
    <row r="21" spans="1:36" ht="15.4" customHeight="1">
      <c r="A21" s="272" t="s">
        <v>297</v>
      </c>
      <c r="B21" s="538" t="s">
        <v>298</v>
      </c>
      <c r="D21" s="285">
        <f>入力シート!D21</f>
        <v>0</v>
      </c>
      <c r="E21" s="281"/>
      <c r="F21" s="286">
        <f>D21*各種係数!$D21</f>
        <v>0</v>
      </c>
      <c r="G21" s="283"/>
      <c r="H21" s="286">
        <f>D21*各種係数!$E21</f>
        <v>0</v>
      </c>
      <c r="I21" s="281"/>
      <c r="J21" s="285">
        <f t="shared" si="0"/>
        <v>0</v>
      </c>
      <c r="K21" s="281"/>
      <c r="L21" s="285">
        <f>各種係数!$F21*J21</f>
        <v>0</v>
      </c>
      <c r="M21" s="281"/>
      <c r="N21" s="285">
        <f>入力シート!E21</f>
        <v>0</v>
      </c>
      <c r="O21" s="281"/>
      <c r="P21" s="286">
        <f>N21*各種係数!$D21</f>
        <v>0</v>
      </c>
      <c r="Q21" s="283"/>
      <c r="R21" s="286">
        <f>N21*各種係数!$E21</f>
        <v>0</v>
      </c>
      <c r="S21" s="281"/>
      <c r="T21" s="285">
        <f t="shared" si="1"/>
        <v>0</v>
      </c>
      <c r="U21" s="281"/>
      <c r="V21" s="285">
        <f>入力シート!F21</f>
        <v>0</v>
      </c>
      <c r="W21" s="281"/>
      <c r="X21" s="287">
        <f t="shared" si="2"/>
        <v>0</v>
      </c>
      <c r="Y21" s="281"/>
      <c r="Z21" s="285">
        <v>4.5511597196330389E-3</v>
      </c>
      <c r="AA21" s="281"/>
      <c r="AB21" s="285">
        <f>各種係数!$F21*Z21</f>
        <v>3.424832861568849E-4</v>
      </c>
      <c r="AC21" s="281"/>
      <c r="AD21" s="287">
        <v>6.1621934354055613E-4</v>
      </c>
      <c r="AF21" s="287">
        <f>入力シート!H21</f>
        <v>0</v>
      </c>
      <c r="AG21" s="281"/>
      <c r="AH21" s="287">
        <v>2.3799361621763606E-4</v>
      </c>
      <c r="AJ21" s="287">
        <f t="shared" si="3"/>
        <v>2.3799361621763606E-4</v>
      </c>
    </row>
    <row r="22" spans="1:36" ht="15.4" customHeight="1">
      <c r="A22" s="273" t="s">
        <v>299</v>
      </c>
      <c r="B22" s="538" t="s">
        <v>300</v>
      </c>
      <c r="D22" s="288">
        <f>入力シート!D22</f>
        <v>0</v>
      </c>
      <c r="E22" s="281"/>
      <c r="F22" s="289">
        <f>D22*各種係数!$D22</f>
        <v>0</v>
      </c>
      <c r="G22" s="283"/>
      <c r="H22" s="289">
        <f>D22*各種係数!$E22</f>
        <v>0</v>
      </c>
      <c r="I22" s="281"/>
      <c r="J22" s="288">
        <f t="shared" si="0"/>
        <v>0</v>
      </c>
      <c r="K22" s="281"/>
      <c r="L22" s="288">
        <f>各種係数!$F22*J22</f>
        <v>0</v>
      </c>
      <c r="M22" s="281"/>
      <c r="N22" s="288">
        <f>入力シート!E22</f>
        <v>0</v>
      </c>
      <c r="O22" s="281"/>
      <c r="P22" s="289">
        <f>N22*各種係数!$D22</f>
        <v>0</v>
      </c>
      <c r="Q22" s="283"/>
      <c r="R22" s="289">
        <f>N22*各種係数!$E22</f>
        <v>0</v>
      </c>
      <c r="S22" s="281"/>
      <c r="T22" s="288">
        <f t="shared" si="1"/>
        <v>0</v>
      </c>
      <c r="U22" s="281"/>
      <c r="V22" s="288">
        <f>入力シート!F22</f>
        <v>0</v>
      </c>
      <c r="W22" s="281"/>
      <c r="X22" s="290">
        <f t="shared" si="2"/>
        <v>0</v>
      </c>
      <c r="Y22" s="281"/>
      <c r="Z22" s="288">
        <v>5.3079792257211142</v>
      </c>
      <c r="AA22" s="281"/>
      <c r="AB22" s="288">
        <f>各種係数!$F22*Z22</f>
        <v>1.6888822820707894</v>
      </c>
      <c r="AC22" s="281"/>
      <c r="AD22" s="290">
        <v>1.7971158120233275</v>
      </c>
      <c r="AF22" s="290">
        <f>入力シート!H22</f>
        <v>0</v>
      </c>
      <c r="AG22" s="281"/>
      <c r="AH22" s="290">
        <v>0.24856851623361798</v>
      </c>
      <c r="AJ22" s="290">
        <f t="shared" si="3"/>
        <v>0.24856851623361798</v>
      </c>
    </row>
    <row r="23" spans="1:36" ht="15.4" customHeight="1">
      <c r="A23" s="272" t="s">
        <v>301</v>
      </c>
      <c r="B23" s="539" t="s">
        <v>302</v>
      </c>
      <c r="D23" s="285">
        <f>入力シート!D23</f>
        <v>0</v>
      </c>
      <c r="E23" s="281"/>
      <c r="F23" s="286">
        <f>D23*各種係数!$D23</f>
        <v>0</v>
      </c>
      <c r="G23" s="283"/>
      <c r="H23" s="286">
        <f>D23*各種係数!$E23</f>
        <v>0</v>
      </c>
      <c r="I23" s="281"/>
      <c r="J23" s="285">
        <f t="shared" si="0"/>
        <v>0</v>
      </c>
      <c r="K23" s="281"/>
      <c r="L23" s="285">
        <f>各種係数!$F23*J23</f>
        <v>0</v>
      </c>
      <c r="M23" s="281"/>
      <c r="N23" s="285">
        <f>入力シート!E23</f>
        <v>0</v>
      </c>
      <c r="O23" s="281"/>
      <c r="P23" s="286">
        <f>N23*各種係数!$D23</f>
        <v>0</v>
      </c>
      <c r="Q23" s="283"/>
      <c r="R23" s="286">
        <f>N23*各種係数!$E23</f>
        <v>0</v>
      </c>
      <c r="S23" s="281"/>
      <c r="T23" s="285">
        <f t="shared" si="1"/>
        <v>0</v>
      </c>
      <c r="U23" s="281"/>
      <c r="V23" s="285">
        <f>入力シート!F23</f>
        <v>0</v>
      </c>
      <c r="W23" s="281"/>
      <c r="X23" s="287">
        <f t="shared" si="2"/>
        <v>0</v>
      </c>
      <c r="Y23" s="281"/>
      <c r="Z23" s="285">
        <v>4.618539062211787</v>
      </c>
      <c r="AA23" s="281"/>
      <c r="AB23" s="285">
        <f>各種係数!$F23*Z23</f>
        <v>3.8610811574367006</v>
      </c>
      <c r="AC23" s="281"/>
      <c r="AD23" s="287">
        <v>8.135340103412636</v>
      </c>
      <c r="AF23" s="287">
        <f>入力シート!H23</f>
        <v>0</v>
      </c>
      <c r="AG23" s="281"/>
      <c r="AH23" s="287">
        <v>7.8084416663514666</v>
      </c>
      <c r="AJ23" s="287">
        <f t="shared" si="3"/>
        <v>7.8084416663514666</v>
      </c>
    </row>
    <row r="24" spans="1:36" ht="15.4" customHeight="1">
      <c r="A24" s="272" t="s">
        <v>303</v>
      </c>
      <c r="B24" s="538" t="s">
        <v>304</v>
      </c>
      <c r="D24" s="285">
        <f>入力シート!D24</f>
        <v>0</v>
      </c>
      <c r="E24" s="281"/>
      <c r="F24" s="286">
        <f>D24*各種係数!$D24</f>
        <v>0</v>
      </c>
      <c r="G24" s="283"/>
      <c r="H24" s="286">
        <f>D24*各種係数!$E24</f>
        <v>0</v>
      </c>
      <c r="I24" s="281"/>
      <c r="J24" s="285">
        <f t="shared" si="0"/>
        <v>0</v>
      </c>
      <c r="K24" s="281"/>
      <c r="L24" s="285">
        <f>各種係数!$F24*J24</f>
        <v>0</v>
      </c>
      <c r="M24" s="281"/>
      <c r="N24" s="285">
        <f>入力シート!E24</f>
        <v>0</v>
      </c>
      <c r="O24" s="281"/>
      <c r="P24" s="286">
        <f>N24*各種係数!$D24</f>
        <v>0</v>
      </c>
      <c r="Q24" s="283"/>
      <c r="R24" s="286">
        <f>N24*各種係数!$E24</f>
        <v>0</v>
      </c>
      <c r="S24" s="281"/>
      <c r="T24" s="285">
        <f t="shared" si="1"/>
        <v>0</v>
      </c>
      <c r="U24" s="281"/>
      <c r="V24" s="285">
        <f>入力シート!F24</f>
        <v>0</v>
      </c>
      <c r="W24" s="281"/>
      <c r="X24" s="287">
        <f t="shared" si="2"/>
        <v>0</v>
      </c>
      <c r="Y24" s="281"/>
      <c r="Z24" s="285">
        <v>1.4641864137783505</v>
      </c>
      <c r="AA24" s="281"/>
      <c r="AB24" s="285">
        <f>各種係数!$F24*Z24</f>
        <v>0.27039885787995699</v>
      </c>
      <c r="AC24" s="281"/>
      <c r="AD24" s="287">
        <v>0.34759283647702155</v>
      </c>
      <c r="AF24" s="287">
        <f>入力シート!H24</f>
        <v>0</v>
      </c>
      <c r="AG24" s="281"/>
      <c r="AH24" s="287">
        <v>0.9972248241556162</v>
      </c>
      <c r="AJ24" s="287">
        <f t="shared" si="3"/>
        <v>0.9972248241556162</v>
      </c>
    </row>
    <row r="25" spans="1:36" ht="15.4" customHeight="1">
      <c r="A25" s="272" t="s">
        <v>305</v>
      </c>
      <c r="B25" s="538" t="s">
        <v>306</v>
      </c>
      <c r="D25" s="285">
        <f>入力シート!D25</f>
        <v>0</v>
      </c>
      <c r="E25" s="281"/>
      <c r="F25" s="286">
        <f>D25*各種係数!$D25</f>
        <v>0</v>
      </c>
      <c r="G25" s="283"/>
      <c r="H25" s="286">
        <f>D25*各種係数!$E25</f>
        <v>0</v>
      </c>
      <c r="I25" s="281"/>
      <c r="J25" s="285">
        <f t="shared" si="0"/>
        <v>0</v>
      </c>
      <c r="K25" s="281"/>
      <c r="L25" s="285">
        <f>各種係数!$F25*J25</f>
        <v>0</v>
      </c>
      <c r="M25" s="281"/>
      <c r="N25" s="285">
        <f>入力シート!E25</f>
        <v>0</v>
      </c>
      <c r="O25" s="281"/>
      <c r="P25" s="286">
        <f>N25*各種係数!$D25</f>
        <v>0</v>
      </c>
      <c r="Q25" s="283"/>
      <c r="R25" s="286">
        <f>N25*各種係数!$E25</f>
        <v>0</v>
      </c>
      <c r="S25" s="281"/>
      <c r="T25" s="285">
        <f t="shared" si="1"/>
        <v>0</v>
      </c>
      <c r="U25" s="281"/>
      <c r="V25" s="285">
        <f>入力シート!F25</f>
        <v>0</v>
      </c>
      <c r="W25" s="281"/>
      <c r="X25" s="287">
        <f t="shared" si="2"/>
        <v>0</v>
      </c>
      <c r="Y25" s="281"/>
      <c r="Z25" s="285">
        <v>10.347702725051406</v>
      </c>
      <c r="AA25" s="281"/>
      <c r="AB25" s="285">
        <f>各種係数!$F25*Z25</f>
        <v>3.0016882670490435</v>
      </c>
      <c r="AC25" s="281"/>
      <c r="AD25" s="287">
        <v>3.1183995980012287</v>
      </c>
      <c r="AF25" s="287">
        <f>入力シート!H25</f>
        <v>0</v>
      </c>
      <c r="AG25" s="281"/>
      <c r="AH25" s="287">
        <v>0.92610903135097078</v>
      </c>
      <c r="AJ25" s="287">
        <f t="shared" si="3"/>
        <v>0.92610903135097078</v>
      </c>
    </row>
    <row r="26" spans="1:36" ht="15.4" customHeight="1">
      <c r="A26" s="272" t="s">
        <v>307</v>
      </c>
      <c r="B26" s="538" t="s">
        <v>308</v>
      </c>
      <c r="D26" s="285">
        <f>入力シート!D26</f>
        <v>0</v>
      </c>
      <c r="E26" s="281"/>
      <c r="F26" s="286">
        <f>D26*各種係数!$D26</f>
        <v>0</v>
      </c>
      <c r="G26" s="283"/>
      <c r="H26" s="286">
        <f>D26*各種係数!$E26</f>
        <v>0</v>
      </c>
      <c r="I26" s="281"/>
      <c r="J26" s="285">
        <f t="shared" si="0"/>
        <v>0</v>
      </c>
      <c r="K26" s="281"/>
      <c r="L26" s="285">
        <f>各種係数!$F26*J26</f>
        <v>0</v>
      </c>
      <c r="M26" s="281"/>
      <c r="N26" s="285">
        <f>入力シート!E26</f>
        <v>0</v>
      </c>
      <c r="O26" s="281"/>
      <c r="P26" s="286">
        <f>N26*各種係数!$D26</f>
        <v>0</v>
      </c>
      <c r="Q26" s="283"/>
      <c r="R26" s="286">
        <f>N26*各種係数!$E26</f>
        <v>0</v>
      </c>
      <c r="S26" s="281"/>
      <c r="T26" s="285">
        <f t="shared" si="1"/>
        <v>0</v>
      </c>
      <c r="U26" s="281"/>
      <c r="V26" s="285">
        <f>入力シート!F26</f>
        <v>0</v>
      </c>
      <c r="W26" s="281"/>
      <c r="X26" s="287">
        <f t="shared" si="2"/>
        <v>0</v>
      </c>
      <c r="Y26" s="281"/>
      <c r="Z26" s="285">
        <v>1.9443623998835686</v>
      </c>
      <c r="AA26" s="281"/>
      <c r="AB26" s="285">
        <f>各種係数!$F26*Z26</f>
        <v>0.1989388973004258</v>
      </c>
      <c r="AC26" s="281"/>
      <c r="AD26" s="287">
        <v>0.22544801403432368</v>
      </c>
      <c r="AF26" s="287">
        <f>入力シート!H26</f>
        <v>0</v>
      </c>
      <c r="AG26" s="281"/>
      <c r="AH26" s="287">
        <v>6.1351000963686377E-2</v>
      </c>
      <c r="AJ26" s="287">
        <f t="shared" si="3"/>
        <v>6.1351000963686377E-2</v>
      </c>
    </row>
    <row r="27" spans="1:36" ht="15.4" customHeight="1">
      <c r="A27" s="273" t="s">
        <v>309</v>
      </c>
      <c r="B27" s="540" t="s">
        <v>310</v>
      </c>
      <c r="D27" s="288">
        <f>入力シート!D27</f>
        <v>0</v>
      </c>
      <c r="E27" s="274"/>
      <c r="F27" s="289">
        <f>D27*各種係数!$D27</f>
        <v>0</v>
      </c>
      <c r="G27" s="283"/>
      <c r="H27" s="289">
        <f>D27*各種係数!$E27</f>
        <v>0</v>
      </c>
      <c r="I27" s="281"/>
      <c r="J27" s="288">
        <f t="shared" si="0"/>
        <v>0</v>
      </c>
      <c r="K27" s="281"/>
      <c r="L27" s="288">
        <f>各種係数!$F27*J27</f>
        <v>0</v>
      </c>
      <c r="M27" s="281"/>
      <c r="N27" s="288">
        <f>入力シート!E27</f>
        <v>40</v>
      </c>
      <c r="O27" s="274"/>
      <c r="P27" s="289">
        <f>N27*各種係数!$D27</f>
        <v>5.3230021990335405</v>
      </c>
      <c r="Q27" s="283"/>
      <c r="R27" s="289">
        <f>N27*各種係数!$E27</f>
        <v>0.52010527916645499</v>
      </c>
      <c r="S27" s="281"/>
      <c r="T27" s="288">
        <f t="shared" si="1"/>
        <v>34.156892521800003</v>
      </c>
      <c r="U27" s="281"/>
      <c r="V27" s="288">
        <f>入力シート!F27</f>
        <v>0</v>
      </c>
      <c r="W27" s="281"/>
      <c r="X27" s="290">
        <f t="shared" si="2"/>
        <v>34.156892521800003</v>
      </c>
      <c r="Y27" s="281"/>
      <c r="Z27" s="288">
        <v>6.5612415871687331</v>
      </c>
      <c r="AA27" s="281"/>
      <c r="AB27" s="288">
        <f>各種係数!$F27*Z27</f>
        <v>1.0763301005686914</v>
      </c>
      <c r="AC27" s="281"/>
      <c r="AD27" s="290">
        <v>1.1551220333683601</v>
      </c>
      <c r="AF27" s="290">
        <f>入力シート!H27</f>
        <v>0</v>
      </c>
      <c r="AG27" s="281"/>
      <c r="AH27" s="290">
        <v>7.6366643694162975E-2</v>
      </c>
      <c r="AJ27" s="290">
        <f t="shared" si="3"/>
        <v>7.6366643694162975E-2</v>
      </c>
    </row>
    <row r="28" spans="1:36" ht="15.4" customHeight="1">
      <c r="A28" s="272" t="s">
        <v>311</v>
      </c>
      <c r="B28" s="538" t="s">
        <v>312</v>
      </c>
      <c r="D28" s="285">
        <f>入力シート!D28</f>
        <v>0</v>
      </c>
      <c r="E28" s="281"/>
      <c r="F28" s="286">
        <f>D28*各種係数!$D28</f>
        <v>0</v>
      </c>
      <c r="G28" s="283"/>
      <c r="H28" s="286">
        <f>D28*各種係数!$E28</f>
        <v>0</v>
      </c>
      <c r="I28" s="281"/>
      <c r="J28" s="285">
        <f t="shared" si="0"/>
        <v>0</v>
      </c>
      <c r="K28" s="281"/>
      <c r="L28" s="285">
        <f>各種係数!$F28*J28</f>
        <v>0</v>
      </c>
      <c r="M28" s="281"/>
      <c r="N28" s="285">
        <f>入力シート!E28</f>
        <v>0</v>
      </c>
      <c r="O28" s="281"/>
      <c r="P28" s="286">
        <f>N28*各種係数!$D28</f>
        <v>0</v>
      </c>
      <c r="Q28" s="283"/>
      <c r="R28" s="286">
        <f>N28*各種係数!$E28</f>
        <v>0</v>
      </c>
      <c r="S28" s="281"/>
      <c r="T28" s="285">
        <f t="shared" si="1"/>
        <v>0</v>
      </c>
      <c r="U28" s="281"/>
      <c r="V28" s="285">
        <f>入力シート!F28</f>
        <v>0</v>
      </c>
      <c r="W28" s="281"/>
      <c r="X28" s="287">
        <f t="shared" si="2"/>
        <v>0</v>
      </c>
      <c r="Y28" s="281"/>
      <c r="Z28" s="285">
        <v>0.23226870667036623</v>
      </c>
      <c r="AA28" s="281"/>
      <c r="AB28" s="285">
        <f>各種係数!$F28*Z28</f>
        <v>2.2857637117914189E-2</v>
      </c>
      <c r="AC28" s="281"/>
      <c r="AD28" s="287">
        <v>3.2709174312331987E-2</v>
      </c>
      <c r="AF28" s="287">
        <f>入力シート!H28</f>
        <v>0</v>
      </c>
      <c r="AG28" s="281"/>
      <c r="AH28" s="287">
        <v>1.7455842261995761E-2</v>
      </c>
      <c r="AJ28" s="287">
        <f t="shared" si="3"/>
        <v>1.7455842261995761E-2</v>
      </c>
    </row>
    <row r="29" spans="1:36" ht="15.4" customHeight="1">
      <c r="A29" s="272" t="s">
        <v>313</v>
      </c>
      <c r="B29" s="538" t="s">
        <v>314</v>
      </c>
      <c r="D29" s="285">
        <f>入力シート!D29</f>
        <v>0</v>
      </c>
      <c r="E29" s="281"/>
      <c r="F29" s="286">
        <f>D29*各種係数!$D29</f>
        <v>0</v>
      </c>
      <c r="G29" s="283"/>
      <c r="H29" s="286">
        <f>D29*各種係数!$E29</f>
        <v>0</v>
      </c>
      <c r="I29" s="281"/>
      <c r="J29" s="285">
        <f t="shared" si="0"/>
        <v>0</v>
      </c>
      <c r="K29" s="281"/>
      <c r="L29" s="285">
        <f>各種係数!$F29*J29</f>
        <v>0</v>
      </c>
      <c r="M29" s="281"/>
      <c r="N29" s="285">
        <f>入力シート!E29</f>
        <v>0</v>
      </c>
      <c r="O29" s="281"/>
      <c r="P29" s="286">
        <f>N29*各種係数!$D29</f>
        <v>0</v>
      </c>
      <c r="Q29" s="283"/>
      <c r="R29" s="286">
        <f>N29*各種係数!$E29</f>
        <v>0</v>
      </c>
      <c r="S29" s="281"/>
      <c r="T29" s="285">
        <f t="shared" si="1"/>
        <v>0</v>
      </c>
      <c r="U29" s="281"/>
      <c r="V29" s="285">
        <f>入力シート!F29</f>
        <v>0</v>
      </c>
      <c r="W29" s="281"/>
      <c r="X29" s="287">
        <f t="shared" si="2"/>
        <v>0</v>
      </c>
      <c r="Y29" s="281"/>
      <c r="Z29" s="285">
        <v>0.3756291951064864</v>
      </c>
      <c r="AA29" s="281"/>
      <c r="AB29" s="285">
        <f>各種係数!$F29*Z29</f>
        <v>6.165578832666338E-2</v>
      </c>
      <c r="AC29" s="281"/>
      <c r="AD29" s="287">
        <v>0.11633334662094599</v>
      </c>
      <c r="AF29" s="287">
        <f>入力シート!H29</f>
        <v>0</v>
      </c>
      <c r="AG29" s="281"/>
      <c r="AH29" s="287">
        <v>2.4868811309242052</v>
      </c>
      <c r="AJ29" s="287">
        <f t="shared" si="3"/>
        <v>2.4868811309242052</v>
      </c>
    </row>
    <row r="30" spans="1:36" ht="15.4" customHeight="1">
      <c r="A30" s="272" t="s">
        <v>315</v>
      </c>
      <c r="B30" s="538" t="s">
        <v>316</v>
      </c>
      <c r="D30" s="285">
        <f>入力シート!D30</f>
        <v>0</v>
      </c>
      <c r="E30" s="281"/>
      <c r="F30" s="286">
        <f>D30*各種係数!$D30</f>
        <v>0</v>
      </c>
      <c r="G30" s="275"/>
      <c r="H30" s="286">
        <f>D30*各種係数!$E30</f>
        <v>0</v>
      </c>
      <c r="I30" s="281"/>
      <c r="J30" s="285">
        <f t="shared" si="0"/>
        <v>0</v>
      </c>
      <c r="K30" s="281"/>
      <c r="L30" s="285">
        <f>各種係数!$F30*J30</f>
        <v>0</v>
      </c>
      <c r="M30" s="281"/>
      <c r="N30" s="285">
        <f>入力シート!E30</f>
        <v>0</v>
      </c>
      <c r="O30" s="281"/>
      <c r="P30" s="286">
        <f>N30*各種係数!$D30</f>
        <v>0</v>
      </c>
      <c r="Q30" s="275"/>
      <c r="R30" s="286">
        <f>N30*各種係数!$E30</f>
        <v>0</v>
      </c>
      <c r="S30" s="281"/>
      <c r="T30" s="285">
        <f t="shared" si="1"/>
        <v>0</v>
      </c>
      <c r="U30" s="281"/>
      <c r="V30" s="285">
        <f>入力シート!F30</f>
        <v>0</v>
      </c>
      <c r="W30" s="281"/>
      <c r="X30" s="287">
        <f t="shared" si="2"/>
        <v>0</v>
      </c>
      <c r="Y30" s="281"/>
      <c r="Z30" s="285">
        <v>1.4189562314023096</v>
      </c>
      <c r="AA30" s="281"/>
      <c r="AB30" s="285">
        <f>各種係数!$F30*Z30</f>
        <v>9.965945822265336E-2</v>
      </c>
      <c r="AC30" s="281"/>
      <c r="AD30" s="287">
        <v>0.11105502017129691</v>
      </c>
      <c r="AF30" s="287">
        <f>入力シート!H30</f>
        <v>100</v>
      </c>
      <c r="AG30" s="281"/>
      <c r="AH30" s="287">
        <v>100</v>
      </c>
      <c r="AJ30" s="287">
        <f t="shared" si="3"/>
        <v>0</v>
      </c>
    </row>
    <row r="31" spans="1:36" ht="15.4" customHeight="1">
      <c r="A31" s="272" t="s">
        <v>317</v>
      </c>
      <c r="B31" s="538" t="s">
        <v>318</v>
      </c>
      <c r="D31" s="285">
        <f>入力シート!D31</f>
        <v>0</v>
      </c>
      <c r="E31" s="281"/>
      <c r="F31" s="286">
        <f>D31*各種係数!$D31</f>
        <v>0</v>
      </c>
      <c r="G31" s="283"/>
      <c r="H31" s="286">
        <f>D31*各種係数!$E31</f>
        <v>0</v>
      </c>
      <c r="I31" s="281"/>
      <c r="J31" s="285">
        <f t="shared" si="0"/>
        <v>0</v>
      </c>
      <c r="K31" s="281"/>
      <c r="L31" s="285">
        <f>各種係数!$F31*J31</f>
        <v>0</v>
      </c>
      <c r="M31" s="281"/>
      <c r="N31" s="285">
        <f>入力シート!E31</f>
        <v>0</v>
      </c>
      <c r="O31" s="281"/>
      <c r="P31" s="286">
        <f>N31*各種係数!$D31</f>
        <v>0</v>
      </c>
      <c r="Q31" s="283"/>
      <c r="R31" s="286">
        <f>N31*各種係数!$E31</f>
        <v>0</v>
      </c>
      <c r="S31" s="281"/>
      <c r="T31" s="285">
        <f t="shared" si="1"/>
        <v>0</v>
      </c>
      <c r="U31" s="281"/>
      <c r="V31" s="285">
        <f>入力シート!F31</f>
        <v>0</v>
      </c>
      <c r="W31" s="281"/>
      <c r="X31" s="287">
        <f t="shared" si="2"/>
        <v>0</v>
      </c>
      <c r="Y31" s="281"/>
      <c r="Z31" s="285">
        <v>0.22470639581853749</v>
      </c>
      <c r="AA31" s="281"/>
      <c r="AB31" s="285">
        <f>各種係数!$F31*Z31</f>
        <v>1.5365168240168156E-3</v>
      </c>
      <c r="AC31" s="281"/>
      <c r="AD31" s="287">
        <v>1.7469916584700212E-3</v>
      </c>
      <c r="AF31" s="287">
        <f>入力シート!H31</f>
        <v>0</v>
      </c>
      <c r="AG31" s="281"/>
      <c r="AH31" s="287">
        <v>1.0892310937594598E-4</v>
      </c>
      <c r="AJ31" s="287">
        <f t="shared" si="3"/>
        <v>1.0892310937594598E-4</v>
      </c>
    </row>
    <row r="32" spans="1:36" ht="15.4" customHeight="1">
      <c r="A32" s="273" t="s">
        <v>319</v>
      </c>
      <c r="B32" s="538" t="s">
        <v>320</v>
      </c>
      <c r="D32" s="288">
        <f>入力シート!D32</f>
        <v>0</v>
      </c>
      <c r="E32" s="281"/>
      <c r="F32" s="289">
        <f>D32*各種係数!$D32</f>
        <v>0</v>
      </c>
      <c r="G32" s="283"/>
      <c r="H32" s="289">
        <f>D32*各種係数!$E32</f>
        <v>0</v>
      </c>
      <c r="I32" s="281"/>
      <c r="J32" s="288">
        <f t="shared" si="0"/>
        <v>0</v>
      </c>
      <c r="K32" s="281"/>
      <c r="L32" s="288">
        <f>各種係数!$F32*J32</f>
        <v>0</v>
      </c>
      <c r="M32" s="281"/>
      <c r="N32" s="288">
        <f>入力シート!E32</f>
        <v>0</v>
      </c>
      <c r="O32" s="281"/>
      <c r="P32" s="289">
        <f>N32*各種係数!$D32</f>
        <v>0</v>
      </c>
      <c r="Q32" s="283"/>
      <c r="R32" s="289">
        <f>N32*各種係数!$E32</f>
        <v>0</v>
      </c>
      <c r="S32" s="281"/>
      <c r="T32" s="288">
        <f t="shared" si="1"/>
        <v>0</v>
      </c>
      <c r="U32" s="281"/>
      <c r="V32" s="288">
        <f>入力シート!F32</f>
        <v>0</v>
      </c>
      <c r="W32" s="281"/>
      <c r="X32" s="290">
        <f t="shared" si="2"/>
        <v>0</v>
      </c>
      <c r="Y32" s="281"/>
      <c r="Z32" s="288">
        <v>0.20091125681068775</v>
      </c>
      <c r="AA32" s="281"/>
      <c r="AB32" s="288">
        <f>各種係数!$F32*Z32</f>
        <v>6.8655930767439227E-2</v>
      </c>
      <c r="AC32" s="281"/>
      <c r="AD32" s="290">
        <v>0.19644227445130868</v>
      </c>
      <c r="AF32" s="290">
        <f>入力シート!H32</f>
        <v>0</v>
      </c>
      <c r="AG32" s="281"/>
      <c r="AH32" s="290">
        <v>4.5209786320944551E-2</v>
      </c>
      <c r="AJ32" s="290">
        <f t="shared" si="3"/>
        <v>4.5209786320944551E-2</v>
      </c>
    </row>
    <row r="33" spans="1:36" ht="15.4" customHeight="1">
      <c r="A33" s="272" t="s">
        <v>321</v>
      </c>
      <c r="B33" s="539" t="s">
        <v>322</v>
      </c>
      <c r="D33" s="285">
        <f>入力シート!D33</f>
        <v>0</v>
      </c>
      <c r="E33" s="281"/>
      <c r="F33" s="286">
        <f>D33*各種係数!$D33</f>
        <v>0</v>
      </c>
      <c r="G33" s="283"/>
      <c r="H33" s="286">
        <f>D33*各種係数!$E33</f>
        <v>0</v>
      </c>
      <c r="I33" s="281"/>
      <c r="J33" s="285">
        <f t="shared" si="0"/>
        <v>0</v>
      </c>
      <c r="K33" s="281"/>
      <c r="L33" s="285">
        <f>各種係数!$F33*J33</f>
        <v>0</v>
      </c>
      <c r="M33" s="281"/>
      <c r="N33" s="285">
        <f>入力シート!E33</f>
        <v>0</v>
      </c>
      <c r="O33" s="281"/>
      <c r="P33" s="286">
        <f>N33*各種係数!$D33</f>
        <v>0</v>
      </c>
      <c r="Q33" s="283"/>
      <c r="R33" s="286">
        <f>N33*各種係数!$E33</f>
        <v>0</v>
      </c>
      <c r="S33" s="281"/>
      <c r="T33" s="285">
        <f t="shared" si="1"/>
        <v>0</v>
      </c>
      <c r="U33" s="281"/>
      <c r="V33" s="285">
        <f>入力シート!F33</f>
        <v>0</v>
      </c>
      <c r="W33" s="281"/>
      <c r="X33" s="287">
        <f t="shared" si="2"/>
        <v>0</v>
      </c>
      <c r="Y33" s="281"/>
      <c r="Z33" s="285">
        <v>3.8933642178046687E-3</v>
      </c>
      <c r="AA33" s="281"/>
      <c r="AB33" s="285">
        <f>各種係数!$F33*Z33</f>
        <v>1.4765805806588846E-3</v>
      </c>
      <c r="AC33" s="281"/>
      <c r="AD33" s="287">
        <v>1.8925714012764563E-2</v>
      </c>
      <c r="AF33" s="287">
        <f>入力シート!H33</f>
        <v>0</v>
      </c>
      <c r="AG33" s="281"/>
      <c r="AH33" s="287">
        <v>7.2606133944104661E-3</v>
      </c>
      <c r="AJ33" s="287">
        <f t="shared" si="3"/>
        <v>7.2606133944104661E-3</v>
      </c>
    </row>
    <row r="34" spans="1:36" ht="15.4" customHeight="1">
      <c r="A34" s="272" t="s">
        <v>323</v>
      </c>
      <c r="B34" s="538" t="s">
        <v>324</v>
      </c>
      <c r="D34" s="285">
        <f>入力シート!D34</f>
        <v>0</v>
      </c>
      <c r="E34" s="281"/>
      <c r="F34" s="286">
        <f>D34*各種係数!$D34</f>
        <v>0</v>
      </c>
      <c r="G34" s="283"/>
      <c r="H34" s="286">
        <f>D34*各種係数!$E34</f>
        <v>0</v>
      </c>
      <c r="I34" s="281"/>
      <c r="J34" s="285">
        <f t="shared" si="0"/>
        <v>0</v>
      </c>
      <c r="K34" s="281"/>
      <c r="L34" s="285">
        <f>各種係数!$F34*J34</f>
        <v>0</v>
      </c>
      <c r="M34" s="281"/>
      <c r="N34" s="285">
        <f>入力シート!E34</f>
        <v>0</v>
      </c>
      <c r="O34" s="281"/>
      <c r="P34" s="286">
        <f>N34*各種係数!$D34</f>
        <v>0</v>
      </c>
      <c r="Q34" s="283"/>
      <c r="R34" s="286">
        <f>N34*各種係数!$E34</f>
        <v>0</v>
      </c>
      <c r="S34" s="281"/>
      <c r="T34" s="285">
        <f t="shared" si="1"/>
        <v>0</v>
      </c>
      <c r="U34" s="281"/>
      <c r="V34" s="285">
        <f>入力シート!F34</f>
        <v>0</v>
      </c>
      <c r="W34" s="281"/>
      <c r="X34" s="287">
        <f t="shared" si="2"/>
        <v>0</v>
      </c>
      <c r="Y34" s="281"/>
      <c r="Z34" s="285">
        <v>1.6694533627929834E-2</v>
      </c>
      <c r="AA34" s="281"/>
      <c r="AB34" s="285">
        <f>各種係数!$F34*Z34</f>
        <v>4.0286260800685607E-3</v>
      </c>
      <c r="AC34" s="281"/>
      <c r="AD34" s="287">
        <v>1.9054774790475033E-2</v>
      </c>
      <c r="AF34" s="287">
        <f>入力シート!H34</f>
        <v>0</v>
      </c>
      <c r="AG34" s="281"/>
      <c r="AH34" s="287">
        <v>5.9752432137840511E-3</v>
      </c>
      <c r="AJ34" s="287">
        <f t="shared" si="3"/>
        <v>5.9752432137840511E-3</v>
      </c>
    </row>
    <row r="35" spans="1:36" ht="15.4" customHeight="1">
      <c r="A35" s="272" t="s">
        <v>325</v>
      </c>
      <c r="B35" s="538" t="s">
        <v>326</v>
      </c>
      <c r="D35" s="285">
        <f>入力シート!D35</f>
        <v>0</v>
      </c>
      <c r="E35" s="281"/>
      <c r="F35" s="286">
        <f>D35*各種係数!$D35</f>
        <v>0</v>
      </c>
      <c r="G35" s="283"/>
      <c r="H35" s="286">
        <f>D35*各種係数!$E35</f>
        <v>0</v>
      </c>
      <c r="I35" s="281"/>
      <c r="J35" s="285">
        <f t="shared" si="0"/>
        <v>0</v>
      </c>
      <c r="K35" s="281"/>
      <c r="L35" s="285">
        <f>各種係数!$F35*J35</f>
        <v>0</v>
      </c>
      <c r="M35" s="281"/>
      <c r="N35" s="285">
        <f>入力シート!E35</f>
        <v>0</v>
      </c>
      <c r="O35" s="281"/>
      <c r="P35" s="286">
        <f>N35*各種係数!$D35</f>
        <v>0</v>
      </c>
      <c r="Q35" s="283"/>
      <c r="R35" s="286">
        <f>N35*各種係数!$E35</f>
        <v>0</v>
      </c>
      <c r="S35" s="281"/>
      <c r="T35" s="285">
        <f t="shared" si="1"/>
        <v>0</v>
      </c>
      <c r="U35" s="281"/>
      <c r="V35" s="285">
        <f>入力シート!F35</f>
        <v>0</v>
      </c>
      <c r="W35" s="281"/>
      <c r="X35" s="287">
        <f t="shared" si="2"/>
        <v>0</v>
      </c>
      <c r="Y35" s="281"/>
      <c r="Z35" s="285">
        <v>0.29964446403366374</v>
      </c>
      <c r="AA35" s="281"/>
      <c r="AB35" s="285">
        <f>各種係数!$F35*Z35</f>
        <v>9.9670592618037235E-2</v>
      </c>
      <c r="AC35" s="281"/>
      <c r="AD35" s="287">
        <v>0.17901281495961416</v>
      </c>
      <c r="AF35" s="287">
        <f>入力シート!H35</f>
        <v>0</v>
      </c>
      <c r="AG35" s="281"/>
      <c r="AH35" s="287">
        <v>0.13090468497636118</v>
      </c>
      <c r="AJ35" s="287">
        <f t="shared" si="3"/>
        <v>0.13090468497636118</v>
      </c>
    </row>
    <row r="36" spans="1:36" ht="15.4" customHeight="1">
      <c r="A36" s="272" t="s">
        <v>327</v>
      </c>
      <c r="B36" s="538" t="s">
        <v>328</v>
      </c>
      <c r="D36" s="285">
        <f>入力シート!D36</f>
        <v>0</v>
      </c>
      <c r="E36" s="274"/>
      <c r="F36" s="286">
        <f>D36*各種係数!$D36</f>
        <v>0</v>
      </c>
      <c r="G36" s="283"/>
      <c r="H36" s="286">
        <f>D36*各種係数!$E36</f>
        <v>0</v>
      </c>
      <c r="I36" s="281"/>
      <c r="J36" s="285">
        <f t="shared" si="0"/>
        <v>0</v>
      </c>
      <c r="K36" s="281"/>
      <c r="L36" s="285">
        <f>各種係数!$F36*J36</f>
        <v>0</v>
      </c>
      <c r="M36" s="281"/>
      <c r="N36" s="285">
        <f>入力シート!E36</f>
        <v>100</v>
      </c>
      <c r="O36" s="274"/>
      <c r="P36" s="286">
        <f>N36*各種係数!$D36</f>
        <v>0</v>
      </c>
      <c r="Q36" s="283"/>
      <c r="R36" s="286">
        <f>N36*各種係数!$E36</f>
        <v>0</v>
      </c>
      <c r="S36" s="281"/>
      <c r="T36" s="285">
        <f t="shared" si="1"/>
        <v>100</v>
      </c>
      <c r="U36" s="281"/>
      <c r="V36" s="285">
        <f>入力シート!F36</f>
        <v>0</v>
      </c>
      <c r="W36" s="281"/>
      <c r="X36" s="287">
        <f t="shared" si="2"/>
        <v>100</v>
      </c>
      <c r="Y36" s="281"/>
      <c r="Z36" s="285">
        <v>0.20037753095815089</v>
      </c>
      <c r="AA36" s="281"/>
      <c r="AB36" s="285">
        <f>各種係数!$F36*Z36</f>
        <v>0.20037753095815089</v>
      </c>
      <c r="AC36" s="281"/>
      <c r="AD36" s="287">
        <v>0.4850250092026071</v>
      </c>
      <c r="AF36" s="287">
        <f>入力シート!H36</f>
        <v>0</v>
      </c>
      <c r="AG36" s="281"/>
      <c r="AH36" s="287">
        <v>0.44088732671187919</v>
      </c>
      <c r="AJ36" s="287">
        <f t="shared" si="3"/>
        <v>0.44088732671187919</v>
      </c>
    </row>
    <row r="37" spans="1:36" ht="15.4" customHeight="1">
      <c r="A37" s="273" t="s">
        <v>329</v>
      </c>
      <c r="B37" s="540" t="s">
        <v>330</v>
      </c>
      <c r="D37" s="288">
        <f>入力シート!D37</f>
        <v>0</v>
      </c>
      <c r="E37" s="281"/>
      <c r="F37" s="289">
        <f>D37*各種係数!$D37</f>
        <v>0</v>
      </c>
      <c r="G37" s="283"/>
      <c r="H37" s="289">
        <f>D37*各種係数!$E37</f>
        <v>0</v>
      </c>
      <c r="I37" s="281"/>
      <c r="J37" s="288">
        <f t="shared" si="0"/>
        <v>0</v>
      </c>
      <c r="K37" s="281"/>
      <c r="L37" s="288">
        <f>各種係数!$F37*J37</f>
        <v>0</v>
      </c>
      <c r="M37" s="281"/>
      <c r="N37" s="288">
        <f>入力シート!E37</f>
        <v>0</v>
      </c>
      <c r="O37" s="281"/>
      <c r="P37" s="289">
        <f>N37*各種係数!$D37</f>
        <v>0</v>
      </c>
      <c r="Q37" s="283"/>
      <c r="R37" s="289">
        <f>N37*各種係数!$E37</f>
        <v>0</v>
      </c>
      <c r="S37" s="281"/>
      <c r="T37" s="288">
        <f t="shared" si="1"/>
        <v>0</v>
      </c>
      <c r="U37" s="281"/>
      <c r="V37" s="288">
        <f>入力シート!F37</f>
        <v>0</v>
      </c>
      <c r="W37" s="281"/>
      <c r="X37" s="290">
        <f t="shared" si="2"/>
        <v>0</v>
      </c>
      <c r="Y37" s="281"/>
      <c r="Z37" s="288">
        <v>0.74638273391343402</v>
      </c>
      <c r="AA37" s="281"/>
      <c r="AB37" s="288">
        <f>各種係数!$F37*Z37</f>
        <v>0.50331396577203924</v>
      </c>
      <c r="AC37" s="281"/>
      <c r="AD37" s="290">
        <v>1.1563067406621157</v>
      </c>
      <c r="AF37" s="290">
        <f>入力シート!H37</f>
        <v>0</v>
      </c>
      <c r="AG37" s="281"/>
      <c r="AH37" s="290">
        <v>1.1810915828354867</v>
      </c>
      <c r="AJ37" s="290">
        <f t="shared" si="3"/>
        <v>1.1810915828354867</v>
      </c>
    </row>
    <row r="38" spans="1:36" ht="15.4" customHeight="1">
      <c r="A38" s="272" t="s">
        <v>331</v>
      </c>
      <c r="B38" s="538" t="s">
        <v>332</v>
      </c>
      <c r="D38" s="285">
        <f>入力シート!D38</f>
        <v>0</v>
      </c>
      <c r="E38" s="281"/>
      <c r="F38" s="286">
        <f>D38*各種係数!$D38</f>
        <v>0</v>
      </c>
      <c r="G38" s="283"/>
      <c r="H38" s="286">
        <f>D38*各種係数!$E38</f>
        <v>0</v>
      </c>
      <c r="I38" s="281"/>
      <c r="J38" s="285">
        <f t="shared" si="0"/>
        <v>0</v>
      </c>
      <c r="K38" s="281"/>
      <c r="L38" s="285">
        <f>各種係数!$F38*J38</f>
        <v>0</v>
      </c>
      <c r="M38" s="281"/>
      <c r="N38" s="285">
        <f>入力シート!E38</f>
        <v>0</v>
      </c>
      <c r="O38" s="281"/>
      <c r="P38" s="286">
        <f>N38*各種係数!$D38</f>
        <v>0</v>
      </c>
      <c r="Q38" s="283"/>
      <c r="R38" s="286">
        <f>N38*各種係数!$E38</f>
        <v>0</v>
      </c>
      <c r="S38" s="281"/>
      <c r="T38" s="285">
        <f t="shared" si="1"/>
        <v>0</v>
      </c>
      <c r="U38" s="281"/>
      <c r="V38" s="285">
        <f>入力シート!F38</f>
        <v>0</v>
      </c>
      <c r="W38" s="281"/>
      <c r="X38" s="287">
        <f t="shared" si="2"/>
        <v>0</v>
      </c>
      <c r="Y38" s="281"/>
      <c r="Z38" s="285">
        <v>0.1384895351155242</v>
      </c>
      <c r="AA38" s="281"/>
      <c r="AB38" s="285">
        <f>各種係数!$F38*Z38</f>
        <v>0.1384895351155242</v>
      </c>
      <c r="AC38" s="281"/>
      <c r="AD38" s="287">
        <v>0.26832682177712369</v>
      </c>
      <c r="AF38" s="287">
        <f>入力シート!H38</f>
        <v>0</v>
      </c>
      <c r="AG38" s="281"/>
      <c r="AH38" s="287">
        <v>0.14349259611605802</v>
      </c>
      <c r="AJ38" s="287">
        <f t="shared" si="3"/>
        <v>0.14349259611605802</v>
      </c>
    </row>
    <row r="39" spans="1:36" ht="15.4" customHeight="1">
      <c r="A39" s="272" t="s">
        <v>333</v>
      </c>
      <c r="B39" s="538" t="s">
        <v>334</v>
      </c>
      <c r="D39" s="285">
        <f>入力シート!D39</f>
        <v>0</v>
      </c>
      <c r="E39" s="281"/>
      <c r="F39" s="286">
        <f>D39*各種係数!$D39</f>
        <v>0</v>
      </c>
      <c r="G39" s="275"/>
      <c r="H39" s="286">
        <f>D39*各種係数!$E39</f>
        <v>0</v>
      </c>
      <c r="I39" s="281"/>
      <c r="J39" s="285">
        <f t="shared" si="0"/>
        <v>0</v>
      </c>
      <c r="K39" s="281"/>
      <c r="L39" s="285">
        <f>各種係数!$F39*J39</f>
        <v>0</v>
      </c>
      <c r="M39" s="281"/>
      <c r="N39" s="285">
        <f>入力シート!E39</f>
        <v>0</v>
      </c>
      <c r="O39" s="281"/>
      <c r="P39" s="286">
        <f>N39*各種係数!$D39</f>
        <v>0</v>
      </c>
      <c r="Q39" s="275"/>
      <c r="R39" s="286">
        <f>N39*各種係数!$E39</f>
        <v>0</v>
      </c>
      <c r="S39" s="281"/>
      <c r="T39" s="285">
        <f t="shared" si="1"/>
        <v>0</v>
      </c>
      <c r="U39" s="281"/>
      <c r="V39" s="285">
        <f>入力シート!F39</f>
        <v>0</v>
      </c>
      <c r="W39" s="281"/>
      <c r="X39" s="287">
        <f t="shared" si="2"/>
        <v>0</v>
      </c>
      <c r="Y39" s="281"/>
      <c r="Z39" s="285">
        <v>0.31863778541583876</v>
      </c>
      <c r="AA39" s="281"/>
      <c r="AB39" s="285">
        <f>各種係数!$F39*Z39</f>
        <v>0.31862078040404229</v>
      </c>
      <c r="AC39" s="281"/>
      <c r="AD39" s="287">
        <v>0.512866782659822</v>
      </c>
      <c r="AF39" s="287">
        <f>入力シート!H39</f>
        <v>0</v>
      </c>
      <c r="AG39" s="281"/>
      <c r="AH39" s="287">
        <v>0.15842028770759761</v>
      </c>
      <c r="AJ39" s="287">
        <f t="shared" si="3"/>
        <v>0.15842028770759761</v>
      </c>
    </row>
    <row r="40" spans="1:36" ht="15.4" customHeight="1">
      <c r="A40" s="272" t="s">
        <v>335</v>
      </c>
      <c r="B40" s="538" t="s">
        <v>336</v>
      </c>
      <c r="D40" s="285">
        <f>入力シート!D40</f>
        <v>0</v>
      </c>
      <c r="E40" s="281"/>
      <c r="F40" s="291">
        <f>F53</f>
        <v>0</v>
      </c>
      <c r="G40" s="275"/>
      <c r="H40" s="286">
        <f>D40*各種係数!$E40</f>
        <v>0</v>
      </c>
      <c r="I40" s="281"/>
      <c r="J40" s="292">
        <f>D40+F40-H40</f>
        <v>0</v>
      </c>
      <c r="K40" s="281"/>
      <c r="L40" s="285">
        <f>各種係数!$F40*J40</f>
        <v>0</v>
      </c>
      <c r="M40" s="281"/>
      <c r="N40" s="285">
        <f>入力シート!E40</f>
        <v>0</v>
      </c>
      <c r="O40" s="281"/>
      <c r="P40" s="291">
        <f>P53</f>
        <v>5.3230021990335405</v>
      </c>
      <c r="Q40" s="275"/>
      <c r="R40" s="286">
        <f>N40*各種係数!$E40</f>
        <v>0</v>
      </c>
      <c r="S40" s="281"/>
      <c r="T40" s="292">
        <f>N40+P40-R40</f>
        <v>5.3230021990335405</v>
      </c>
      <c r="U40" s="281"/>
      <c r="V40" s="285">
        <f>入力シート!F40</f>
        <v>0</v>
      </c>
      <c r="W40" s="281"/>
      <c r="X40" s="287">
        <f t="shared" si="2"/>
        <v>5.3230021990335405</v>
      </c>
      <c r="Y40" s="281"/>
      <c r="Z40" s="285">
        <v>6.3747452716472601</v>
      </c>
      <c r="AA40" s="281"/>
      <c r="AB40" s="285">
        <f>各種係数!$F40*Z40</f>
        <v>4.7203946894379341</v>
      </c>
      <c r="AC40" s="281"/>
      <c r="AD40" s="287">
        <v>5.6965891368336719</v>
      </c>
      <c r="AF40" s="287">
        <f>入力シート!H40</f>
        <v>0</v>
      </c>
      <c r="AG40" s="281"/>
      <c r="AH40" s="287">
        <v>4.703096809275042</v>
      </c>
      <c r="AJ40" s="287">
        <f t="shared" si="3"/>
        <v>4.703096809275042</v>
      </c>
    </row>
    <row r="41" spans="1:36" ht="15.4" customHeight="1">
      <c r="A41" s="272" t="s">
        <v>337</v>
      </c>
      <c r="B41" s="538" t="s">
        <v>338</v>
      </c>
      <c r="D41" s="285">
        <f>入力シート!D41</f>
        <v>0</v>
      </c>
      <c r="E41" s="281"/>
      <c r="F41" s="286">
        <f>D41*各種係数!$D41</f>
        <v>0</v>
      </c>
      <c r="G41" s="283"/>
      <c r="H41" s="286">
        <f>D41*各種係数!$E41</f>
        <v>0</v>
      </c>
      <c r="I41" s="281"/>
      <c r="J41" s="285">
        <f t="shared" si="0"/>
        <v>0</v>
      </c>
      <c r="K41" s="281"/>
      <c r="L41" s="285">
        <f>各種係数!$F41*J41</f>
        <v>0</v>
      </c>
      <c r="M41" s="281"/>
      <c r="N41" s="285">
        <f>入力シート!E41</f>
        <v>0</v>
      </c>
      <c r="O41" s="281"/>
      <c r="P41" s="286">
        <f>N41*各種係数!$D41</f>
        <v>0</v>
      </c>
      <c r="Q41" s="283"/>
      <c r="R41" s="286">
        <f>N41*各種係数!$E41</f>
        <v>0</v>
      </c>
      <c r="S41" s="281"/>
      <c r="T41" s="285">
        <f t="shared" si="1"/>
        <v>0</v>
      </c>
      <c r="U41" s="281"/>
      <c r="V41" s="285">
        <f>入力シート!F41</f>
        <v>0</v>
      </c>
      <c r="W41" s="281"/>
      <c r="X41" s="287">
        <f t="shared" si="2"/>
        <v>0</v>
      </c>
      <c r="Y41" s="281"/>
      <c r="Z41" s="285">
        <v>1.4802701935300198</v>
      </c>
      <c r="AA41" s="281"/>
      <c r="AB41" s="285">
        <f>各種係数!$F41*Z41</f>
        <v>1.3363511141539399</v>
      </c>
      <c r="AC41" s="281"/>
      <c r="AD41" s="287">
        <v>2.2523665984712227</v>
      </c>
      <c r="AF41" s="287">
        <f>入力シート!H41</f>
        <v>0</v>
      </c>
      <c r="AG41" s="281"/>
      <c r="AH41" s="287">
        <v>1.0122730424858413</v>
      </c>
      <c r="AJ41" s="287">
        <f t="shared" si="3"/>
        <v>1.0122730424858413</v>
      </c>
    </row>
    <row r="42" spans="1:36" ht="15.4" customHeight="1">
      <c r="A42" s="273" t="s">
        <v>339</v>
      </c>
      <c r="B42" s="538" t="s">
        <v>340</v>
      </c>
      <c r="D42" s="288">
        <f>入力シート!D42</f>
        <v>0</v>
      </c>
      <c r="E42" s="281"/>
      <c r="F42" s="289">
        <f>D42*各種係数!$D42</f>
        <v>0</v>
      </c>
      <c r="G42" s="283"/>
      <c r="H42" s="289">
        <f>D42*各種係数!$E42</f>
        <v>0</v>
      </c>
      <c r="I42" s="281"/>
      <c r="J42" s="288">
        <f t="shared" si="0"/>
        <v>0</v>
      </c>
      <c r="K42" s="281"/>
      <c r="L42" s="288">
        <f>各種係数!$F42*J42</f>
        <v>0</v>
      </c>
      <c r="M42" s="281"/>
      <c r="N42" s="288">
        <f>入力シート!E42</f>
        <v>0</v>
      </c>
      <c r="O42" s="281"/>
      <c r="P42" s="289">
        <f>N42*各種係数!$D42</f>
        <v>0</v>
      </c>
      <c r="Q42" s="283"/>
      <c r="R42" s="289">
        <f>N42*各種係数!$E42</f>
        <v>0</v>
      </c>
      <c r="S42" s="281"/>
      <c r="T42" s="288">
        <f t="shared" si="1"/>
        <v>0</v>
      </c>
      <c r="U42" s="281"/>
      <c r="V42" s="288">
        <f>入力シート!F42</f>
        <v>0</v>
      </c>
      <c r="W42" s="281"/>
      <c r="X42" s="290">
        <f t="shared" si="2"/>
        <v>0</v>
      </c>
      <c r="Y42" s="281"/>
      <c r="Z42" s="288">
        <v>0.87943256958337135</v>
      </c>
      <c r="AA42" s="281"/>
      <c r="AB42" s="288">
        <f>各種係数!$F42*Z42</f>
        <v>0.87901431602233715</v>
      </c>
      <c r="AC42" s="281"/>
      <c r="AD42" s="290">
        <v>1.7401471580507488</v>
      </c>
      <c r="AF42" s="290">
        <f>入力シート!H42</f>
        <v>0</v>
      </c>
      <c r="AG42" s="281"/>
      <c r="AH42" s="290">
        <v>0.65758002748194422</v>
      </c>
      <c r="AJ42" s="290">
        <f t="shared" si="3"/>
        <v>0.65758002748194422</v>
      </c>
    </row>
    <row r="43" spans="1:36" ht="15.4" customHeight="1">
      <c r="A43" s="272" t="s">
        <v>341</v>
      </c>
      <c r="B43" s="539" t="s">
        <v>342</v>
      </c>
      <c r="D43" s="285">
        <f>入力シート!D43</f>
        <v>0</v>
      </c>
      <c r="E43" s="281"/>
      <c r="F43" s="286">
        <f>D43*各種係数!$D43</f>
        <v>0</v>
      </c>
      <c r="G43" s="283"/>
      <c r="H43" s="291">
        <f>H53</f>
        <v>0</v>
      </c>
      <c r="I43" s="281"/>
      <c r="J43" s="292">
        <f>D43-F43+H43</f>
        <v>0</v>
      </c>
      <c r="K43" s="281"/>
      <c r="L43" s="285">
        <f>各種係数!$F43*J43</f>
        <v>0</v>
      </c>
      <c r="M43" s="281"/>
      <c r="N43" s="285">
        <f>入力シート!E43</f>
        <v>0</v>
      </c>
      <c r="O43" s="281"/>
      <c r="P43" s="286">
        <f>N43*各種係数!$D43</f>
        <v>0</v>
      </c>
      <c r="Q43" s="283"/>
      <c r="R43" s="291">
        <f>R53</f>
        <v>0.52010527916645499</v>
      </c>
      <c r="S43" s="281"/>
      <c r="T43" s="292">
        <f>N43-P43+R43</f>
        <v>0.52010527916645499</v>
      </c>
      <c r="U43" s="281"/>
      <c r="V43" s="285">
        <f>入力シート!F43</f>
        <v>0</v>
      </c>
      <c r="W43" s="281"/>
      <c r="X43" s="287">
        <f t="shared" si="2"/>
        <v>0.52010527916645499</v>
      </c>
      <c r="Y43" s="281"/>
      <c r="Z43" s="285">
        <v>5.2426168666585502</v>
      </c>
      <c r="AA43" s="281"/>
      <c r="AB43" s="285">
        <f>各種係数!$F43*Z43</f>
        <v>4.063358922793185</v>
      </c>
      <c r="AC43" s="281"/>
      <c r="AD43" s="287">
        <v>5.807317362652503</v>
      </c>
      <c r="AF43" s="287">
        <f>入力シート!H43</f>
        <v>0</v>
      </c>
      <c r="AG43" s="281"/>
      <c r="AH43" s="287">
        <v>2.4534043325235717</v>
      </c>
      <c r="AJ43" s="287">
        <f t="shared" si="3"/>
        <v>2.4534043325235717</v>
      </c>
    </row>
    <row r="44" spans="1:36" ht="15.4" customHeight="1">
      <c r="A44" s="272" t="s">
        <v>343</v>
      </c>
      <c r="B44" s="538" t="s">
        <v>344</v>
      </c>
      <c r="D44" s="285">
        <f>入力シート!D44</f>
        <v>0</v>
      </c>
      <c r="E44" s="281"/>
      <c r="F44" s="286">
        <f>D44*各種係数!$D44</f>
        <v>0</v>
      </c>
      <c r="G44" s="283"/>
      <c r="H44" s="286">
        <f>D44*各種係数!$E44</f>
        <v>0</v>
      </c>
      <c r="I44" s="281"/>
      <c r="J44" s="285">
        <f t="shared" si="0"/>
        <v>0</v>
      </c>
      <c r="K44" s="281"/>
      <c r="L44" s="285">
        <f>各種係数!$F44*J44</f>
        <v>0</v>
      </c>
      <c r="M44" s="281"/>
      <c r="N44" s="285">
        <f>入力シート!E44</f>
        <v>0</v>
      </c>
      <c r="O44" s="281"/>
      <c r="P44" s="286">
        <f>N44*各種係数!$D44</f>
        <v>0</v>
      </c>
      <c r="Q44" s="283"/>
      <c r="R44" s="286">
        <f>N44*各種係数!$E44</f>
        <v>0</v>
      </c>
      <c r="S44" s="281"/>
      <c r="T44" s="285">
        <f t="shared" si="1"/>
        <v>0</v>
      </c>
      <c r="U44" s="281"/>
      <c r="V44" s="285">
        <f>入力シート!F44</f>
        <v>0</v>
      </c>
      <c r="W44" s="281"/>
      <c r="X44" s="287">
        <f t="shared" si="2"/>
        <v>0</v>
      </c>
      <c r="Y44" s="281"/>
      <c r="Z44" s="285">
        <v>1.6571278991072909</v>
      </c>
      <c r="AA44" s="281"/>
      <c r="AB44" s="285">
        <f>各種係数!$F44*Z44</f>
        <v>1.2567336773023605</v>
      </c>
      <c r="AC44" s="281"/>
      <c r="AD44" s="287">
        <v>2.6809882284034963</v>
      </c>
      <c r="AF44" s="287">
        <f>入力シート!H44</f>
        <v>0</v>
      </c>
      <c r="AG44" s="281"/>
      <c r="AH44" s="287">
        <v>1.2601424102497099</v>
      </c>
      <c r="AJ44" s="287">
        <f t="shared" si="3"/>
        <v>1.2601424102497099</v>
      </c>
    </row>
    <row r="45" spans="1:36" ht="15.4" customHeight="1">
      <c r="A45" s="272" t="s">
        <v>345</v>
      </c>
      <c r="B45" s="538" t="s">
        <v>346</v>
      </c>
      <c r="D45" s="285">
        <f>入力シート!D45</f>
        <v>0</v>
      </c>
      <c r="E45" s="281"/>
      <c r="F45" s="286">
        <f>D45*各種係数!$D45</f>
        <v>0</v>
      </c>
      <c r="G45" s="283"/>
      <c r="H45" s="286">
        <f>D45*各種係数!$E45</f>
        <v>0</v>
      </c>
      <c r="I45" s="281"/>
      <c r="J45" s="285">
        <f t="shared" si="0"/>
        <v>0</v>
      </c>
      <c r="K45" s="281"/>
      <c r="L45" s="285">
        <f>各種係数!$F45*J45</f>
        <v>0</v>
      </c>
      <c r="M45" s="281"/>
      <c r="N45" s="285">
        <f>入力シート!E45</f>
        <v>0</v>
      </c>
      <c r="O45" s="281"/>
      <c r="P45" s="286">
        <f>N45*各種係数!$D45</f>
        <v>0</v>
      </c>
      <c r="Q45" s="283"/>
      <c r="R45" s="286">
        <f>N45*各種係数!$E45</f>
        <v>0</v>
      </c>
      <c r="S45" s="281"/>
      <c r="T45" s="285">
        <f t="shared" si="1"/>
        <v>0</v>
      </c>
      <c r="U45" s="281"/>
      <c r="V45" s="285">
        <f>入力シート!F45</f>
        <v>0</v>
      </c>
      <c r="W45" s="281"/>
      <c r="X45" s="287">
        <f t="shared" si="2"/>
        <v>0</v>
      </c>
      <c r="Y45" s="281"/>
      <c r="Z45" s="285">
        <v>0</v>
      </c>
      <c r="AA45" s="281"/>
      <c r="AB45" s="285">
        <f>各種係数!$F45*Z45</f>
        <v>0</v>
      </c>
      <c r="AC45" s="281"/>
      <c r="AD45" s="287">
        <v>0.17135116827322114</v>
      </c>
      <c r="AF45" s="287">
        <f>入力シート!H45</f>
        <v>0</v>
      </c>
      <c r="AG45" s="281"/>
      <c r="AH45" s="287">
        <v>4.1877865759283511E-2</v>
      </c>
      <c r="AJ45" s="287">
        <f t="shared" si="3"/>
        <v>4.1877865759283511E-2</v>
      </c>
    </row>
    <row r="46" spans="1:36" ht="15.4" customHeight="1">
      <c r="A46" s="272" t="s">
        <v>347</v>
      </c>
      <c r="B46" s="538" t="s">
        <v>348</v>
      </c>
      <c r="D46" s="285">
        <f>入力シート!D46</f>
        <v>0</v>
      </c>
      <c r="E46" s="281"/>
      <c r="F46" s="286">
        <f>D46*各種係数!$D46</f>
        <v>0</v>
      </c>
      <c r="G46" s="283"/>
      <c r="H46" s="286">
        <f>D46*各種係数!$E46</f>
        <v>0</v>
      </c>
      <c r="I46" s="281"/>
      <c r="J46" s="285">
        <f t="shared" si="0"/>
        <v>0</v>
      </c>
      <c r="K46" s="281"/>
      <c r="L46" s="285">
        <f>各種係数!$F46*J46</f>
        <v>0</v>
      </c>
      <c r="M46" s="281"/>
      <c r="N46" s="285">
        <f>入力シート!E46</f>
        <v>0</v>
      </c>
      <c r="O46" s="281"/>
      <c r="P46" s="286">
        <f>N46*各種係数!$D46</f>
        <v>0</v>
      </c>
      <c r="Q46" s="283"/>
      <c r="R46" s="286">
        <f>N46*各種係数!$E46</f>
        <v>0</v>
      </c>
      <c r="S46" s="281"/>
      <c r="T46" s="285">
        <f t="shared" si="1"/>
        <v>0</v>
      </c>
      <c r="U46" s="281"/>
      <c r="V46" s="285">
        <f>入力シート!F46</f>
        <v>0</v>
      </c>
      <c r="W46" s="281"/>
      <c r="X46" s="287">
        <f t="shared" si="2"/>
        <v>0</v>
      </c>
      <c r="Y46" s="281"/>
      <c r="Z46" s="285">
        <v>6.4869823852757399E-2</v>
      </c>
      <c r="AA46" s="281"/>
      <c r="AB46" s="285">
        <f>各種係数!$F46*Z46</f>
        <v>6.0364017413502079E-2</v>
      </c>
      <c r="AC46" s="281"/>
      <c r="AD46" s="287">
        <v>0.11918247092685057</v>
      </c>
      <c r="AF46" s="287">
        <f>入力シート!H46</f>
        <v>0</v>
      </c>
      <c r="AG46" s="281"/>
      <c r="AH46" s="287">
        <v>0.18235784974659297</v>
      </c>
      <c r="AJ46" s="287">
        <f t="shared" si="3"/>
        <v>0.18235784974659297</v>
      </c>
    </row>
    <row r="47" spans="1:36" ht="15.4" customHeight="1">
      <c r="A47" s="273" t="s">
        <v>349</v>
      </c>
      <c r="B47" s="540" t="s">
        <v>350</v>
      </c>
      <c r="D47" s="288">
        <f>入力シート!D47</f>
        <v>0</v>
      </c>
      <c r="E47" s="281"/>
      <c r="F47" s="289">
        <f>D47*各種係数!$D47</f>
        <v>0</v>
      </c>
      <c r="G47" s="283"/>
      <c r="H47" s="289">
        <f>D47*各種係数!$E47</f>
        <v>0</v>
      </c>
      <c r="I47" s="281"/>
      <c r="J47" s="288">
        <f t="shared" si="0"/>
        <v>0</v>
      </c>
      <c r="K47" s="281"/>
      <c r="L47" s="288">
        <f>各種係数!$F47*J47</f>
        <v>0</v>
      </c>
      <c r="M47" s="281"/>
      <c r="N47" s="288">
        <f>入力シート!E47</f>
        <v>0</v>
      </c>
      <c r="O47" s="281"/>
      <c r="P47" s="289">
        <f>N47*各種係数!$D47</f>
        <v>0</v>
      </c>
      <c r="Q47" s="283"/>
      <c r="R47" s="289">
        <f>N47*各種係数!$E47</f>
        <v>0</v>
      </c>
      <c r="S47" s="281"/>
      <c r="T47" s="288">
        <f t="shared" si="1"/>
        <v>0</v>
      </c>
      <c r="U47" s="281"/>
      <c r="V47" s="288">
        <f>入力シート!F47</f>
        <v>0</v>
      </c>
      <c r="W47" s="281"/>
      <c r="X47" s="290">
        <f t="shared" si="2"/>
        <v>0</v>
      </c>
      <c r="Y47" s="281"/>
      <c r="Z47" s="288">
        <v>6.9545711751776876E-4</v>
      </c>
      <c r="AA47" s="281"/>
      <c r="AB47" s="288">
        <f>各種係数!$F47*Z47</f>
        <v>6.9264737734478238E-4</v>
      </c>
      <c r="AC47" s="281"/>
      <c r="AD47" s="290">
        <v>6.2101554548112349E-3</v>
      </c>
      <c r="AF47" s="290">
        <f>入力シート!H47</f>
        <v>0</v>
      </c>
      <c r="AG47" s="281"/>
      <c r="AH47" s="290">
        <v>2.37461120900001E-3</v>
      </c>
      <c r="AJ47" s="290">
        <f t="shared" si="3"/>
        <v>2.37461120900001E-3</v>
      </c>
    </row>
    <row r="48" spans="1:36" ht="15.4" customHeight="1">
      <c r="A48" s="272" t="s">
        <v>351</v>
      </c>
      <c r="B48" s="538" t="s">
        <v>352</v>
      </c>
      <c r="D48" s="285">
        <f>入力シート!D48</f>
        <v>0</v>
      </c>
      <c r="E48" s="281"/>
      <c r="F48" s="286">
        <f>D48*各種係数!$D48</f>
        <v>0</v>
      </c>
      <c r="G48" s="283"/>
      <c r="H48" s="286">
        <f>D48*各種係数!$E48</f>
        <v>0</v>
      </c>
      <c r="I48" s="281"/>
      <c r="J48" s="285">
        <f t="shared" si="0"/>
        <v>0</v>
      </c>
      <c r="K48" s="281"/>
      <c r="L48" s="285">
        <f>各種係数!$F48*J48</f>
        <v>0</v>
      </c>
      <c r="M48" s="281"/>
      <c r="N48" s="285">
        <f>入力シート!E48</f>
        <v>0</v>
      </c>
      <c r="O48" s="281"/>
      <c r="P48" s="286">
        <f>N48*各種係数!$D48</f>
        <v>0</v>
      </c>
      <c r="Q48" s="283"/>
      <c r="R48" s="286">
        <f>N48*各種係数!$E48</f>
        <v>0</v>
      </c>
      <c r="S48" s="281"/>
      <c r="T48" s="285">
        <f t="shared" si="1"/>
        <v>0</v>
      </c>
      <c r="U48" s="281"/>
      <c r="V48" s="285">
        <f>入力シート!F48</f>
        <v>0</v>
      </c>
      <c r="W48" s="281"/>
      <c r="X48" s="287">
        <f t="shared" si="2"/>
        <v>0</v>
      </c>
      <c r="Y48" s="281"/>
      <c r="Z48" s="285">
        <v>0.12791179892410226</v>
      </c>
      <c r="AA48" s="281"/>
      <c r="AB48" s="285">
        <f>各種係数!$F48*Z48</f>
        <v>0.12482613752255092</v>
      </c>
      <c r="AC48" s="281"/>
      <c r="AD48" s="287">
        <v>0.1981031990424387</v>
      </c>
      <c r="AF48" s="287">
        <f>入力シート!H48</f>
        <v>0</v>
      </c>
      <c r="AG48" s="281"/>
      <c r="AH48" s="287">
        <v>0.11058563724759286</v>
      </c>
      <c r="AJ48" s="287">
        <f t="shared" si="3"/>
        <v>0.11058563724759286</v>
      </c>
    </row>
    <row r="49" spans="1:36" ht="15.4" customHeight="1">
      <c r="A49" s="272" t="s">
        <v>353</v>
      </c>
      <c r="B49" s="538" t="s">
        <v>354</v>
      </c>
      <c r="D49" s="285">
        <f>入力シート!D49</f>
        <v>0</v>
      </c>
      <c r="E49" s="281"/>
      <c r="F49" s="286">
        <f>D49*各種係数!$D49</f>
        <v>0</v>
      </c>
      <c r="G49" s="283"/>
      <c r="H49" s="286">
        <f>D49*各種係数!$E49</f>
        <v>0</v>
      </c>
      <c r="I49" s="281"/>
      <c r="J49" s="285">
        <f t="shared" si="0"/>
        <v>0</v>
      </c>
      <c r="K49" s="281"/>
      <c r="L49" s="285">
        <f>各種係数!$F49*J49</f>
        <v>0</v>
      </c>
      <c r="M49" s="281"/>
      <c r="N49" s="285">
        <f>入力シート!E49</f>
        <v>10</v>
      </c>
      <c r="O49" s="281"/>
      <c r="P49" s="286">
        <f>N49*各種係数!$D49</f>
        <v>0</v>
      </c>
      <c r="Q49" s="283"/>
      <c r="R49" s="286">
        <f>N49*各種係数!$E49</f>
        <v>0</v>
      </c>
      <c r="S49" s="281"/>
      <c r="T49" s="285">
        <f t="shared" si="1"/>
        <v>10</v>
      </c>
      <c r="U49" s="281"/>
      <c r="V49" s="285">
        <f>入力シート!F49</f>
        <v>0</v>
      </c>
      <c r="W49" s="281"/>
      <c r="X49" s="287">
        <f t="shared" si="2"/>
        <v>10</v>
      </c>
      <c r="Y49" s="281"/>
      <c r="Z49" s="285">
        <v>12.898932948135043</v>
      </c>
      <c r="AA49" s="281"/>
      <c r="AB49" s="285">
        <f>各種係数!$F49*Z49</f>
        <v>11.94708622484695</v>
      </c>
      <c r="AC49" s="281"/>
      <c r="AD49" s="287">
        <v>16.555769847571042</v>
      </c>
      <c r="AF49" s="287">
        <f>入力シート!H49</f>
        <v>0</v>
      </c>
      <c r="AG49" s="281"/>
      <c r="AH49" s="287">
        <v>6.5683754720572241</v>
      </c>
      <c r="AJ49" s="287">
        <f t="shared" si="3"/>
        <v>6.5683754720572241</v>
      </c>
    </row>
    <row r="50" spans="1:36" ht="15.4" customHeight="1">
      <c r="A50" s="272" t="s">
        <v>355</v>
      </c>
      <c r="B50" s="538" t="s">
        <v>356</v>
      </c>
      <c r="D50" s="285">
        <f>入力シート!D50</f>
        <v>0</v>
      </c>
      <c r="E50" s="281"/>
      <c r="F50" s="286">
        <f>D50*各種係数!$D50</f>
        <v>0</v>
      </c>
      <c r="G50" s="283"/>
      <c r="H50" s="286">
        <f>D50*各種係数!$E50</f>
        <v>0</v>
      </c>
      <c r="I50" s="281"/>
      <c r="J50" s="285">
        <f t="shared" si="0"/>
        <v>0</v>
      </c>
      <c r="K50" s="281"/>
      <c r="L50" s="285">
        <f>各種係数!$F50*J50</f>
        <v>0</v>
      </c>
      <c r="M50" s="281"/>
      <c r="N50" s="285">
        <f>入力シート!E50</f>
        <v>0</v>
      </c>
      <c r="O50" s="281"/>
      <c r="P50" s="286">
        <f>N50*各種係数!$D50</f>
        <v>0</v>
      </c>
      <c r="Q50" s="283"/>
      <c r="R50" s="286">
        <f>N50*各種係数!$E50</f>
        <v>0</v>
      </c>
      <c r="S50" s="281"/>
      <c r="T50" s="285">
        <f t="shared" si="1"/>
        <v>0</v>
      </c>
      <c r="U50" s="281"/>
      <c r="V50" s="285">
        <f>入力シート!F50</f>
        <v>0</v>
      </c>
      <c r="W50" s="281"/>
      <c r="X50" s="287">
        <f t="shared" si="2"/>
        <v>0</v>
      </c>
      <c r="Y50" s="281"/>
      <c r="Z50" s="285">
        <v>6.8817664685948771E-2</v>
      </c>
      <c r="AA50" s="281"/>
      <c r="AB50" s="285">
        <f>各種係数!$F50*Z50</f>
        <v>6.4021644164619973E-2</v>
      </c>
      <c r="AC50" s="281"/>
      <c r="AD50" s="287">
        <v>0.175903274807057</v>
      </c>
      <c r="AF50" s="287">
        <f>入力シート!H50</f>
        <v>0</v>
      </c>
      <c r="AG50" s="281"/>
      <c r="AH50" s="287">
        <v>6.1664835424210473E-2</v>
      </c>
      <c r="AJ50" s="287">
        <f t="shared" si="3"/>
        <v>6.1664835424210473E-2</v>
      </c>
    </row>
    <row r="51" spans="1:36" ht="15.4" customHeight="1">
      <c r="A51" s="272" t="s">
        <v>357</v>
      </c>
      <c r="B51" s="538" t="s">
        <v>358</v>
      </c>
      <c r="D51" s="285">
        <f>入力シート!D51</f>
        <v>0</v>
      </c>
      <c r="E51" s="281"/>
      <c r="F51" s="286">
        <f>D51*各種係数!$D51</f>
        <v>0</v>
      </c>
      <c r="G51" s="283"/>
      <c r="H51" s="286">
        <f>D51*各種係数!$E51</f>
        <v>0</v>
      </c>
      <c r="I51" s="281"/>
      <c r="J51" s="285">
        <f t="shared" si="0"/>
        <v>0</v>
      </c>
      <c r="K51" s="281"/>
      <c r="L51" s="285">
        <f>各種係数!$F51*J51</f>
        <v>0</v>
      </c>
      <c r="M51" s="281"/>
      <c r="N51" s="285">
        <f>入力シート!E51</f>
        <v>0</v>
      </c>
      <c r="O51" s="281"/>
      <c r="P51" s="286">
        <f>N51*各種係数!$D51</f>
        <v>0</v>
      </c>
      <c r="Q51" s="283"/>
      <c r="R51" s="286">
        <f>N51*各種係数!$E51</f>
        <v>0</v>
      </c>
      <c r="S51" s="281"/>
      <c r="T51" s="285">
        <f t="shared" si="1"/>
        <v>0</v>
      </c>
      <c r="U51" s="281"/>
      <c r="V51" s="285">
        <f>入力シート!F51</f>
        <v>0</v>
      </c>
      <c r="W51" s="281"/>
      <c r="X51" s="287">
        <f t="shared" si="2"/>
        <v>0</v>
      </c>
      <c r="Y51" s="281"/>
      <c r="Z51" s="285">
        <v>0.13006287013098383</v>
      </c>
      <c r="AA51" s="281"/>
      <c r="AB51" s="285">
        <f>各種係数!$F51*Z51</f>
        <v>0.13006287013098383</v>
      </c>
      <c r="AC51" s="281"/>
      <c r="AD51" s="287">
        <v>0.20694644638878823</v>
      </c>
      <c r="AF51" s="287">
        <f>入力シート!H51</f>
        <v>0</v>
      </c>
      <c r="AG51" s="281"/>
      <c r="AH51" s="287">
        <v>0.13150706036982171</v>
      </c>
      <c r="AJ51" s="287">
        <f t="shared" si="3"/>
        <v>0.13150706036982171</v>
      </c>
    </row>
    <row r="52" spans="1:36" ht="15.4" customHeight="1" thickBot="1">
      <c r="A52" s="276" t="s">
        <v>359</v>
      </c>
      <c r="B52" s="541" t="s">
        <v>360</v>
      </c>
      <c r="D52" s="293">
        <f>入力シート!D52</f>
        <v>0</v>
      </c>
      <c r="E52" s="281"/>
      <c r="F52" s="294">
        <f>D52*各種係数!$D52</f>
        <v>0</v>
      </c>
      <c r="G52" s="283"/>
      <c r="H52" s="294">
        <f>D52*各種係数!$E52</f>
        <v>0</v>
      </c>
      <c r="I52" s="281"/>
      <c r="J52" s="293">
        <f t="shared" si="0"/>
        <v>0</v>
      </c>
      <c r="K52" s="281"/>
      <c r="L52" s="293">
        <f>各種係数!$F52*J52</f>
        <v>0</v>
      </c>
      <c r="M52" s="281"/>
      <c r="N52" s="293">
        <f>入力シート!E52</f>
        <v>0</v>
      </c>
      <c r="O52" s="281"/>
      <c r="P52" s="294">
        <f>N52*各種係数!$D52</f>
        <v>0</v>
      </c>
      <c r="Q52" s="283"/>
      <c r="R52" s="294">
        <f>N52*各種係数!$E52</f>
        <v>0</v>
      </c>
      <c r="S52" s="281"/>
      <c r="T52" s="293">
        <f t="shared" si="1"/>
        <v>0</v>
      </c>
      <c r="U52" s="281"/>
      <c r="V52" s="293">
        <f>入力シート!F52</f>
        <v>0</v>
      </c>
      <c r="W52" s="281"/>
      <c r="X52" s="295">
        <f t="shared" si="2"/>
        <v>0</v>
      </c>
      <c r="Y52" s="281"/>
      <c r="Z52" s="293">
        <v>1.7051625750342554</v>
      </c>
      <c r="AA52" s="281"/>
      <c r="AB52" s="293">
        <f>各種係数!$F52*Z52</f>
        <v>1.3937137658806531</v>
      </c>
      <c r="AC52" s="281"/>
      <c r="AD52" s="287">
        <v>1.6222390499116206</v>
      </c>
      <c r="AF52" s="295">
        <f>入力シート!H52</f>
        <v>0</v>
      </c>
      <c r="AG52" s="281"/>
      <c r="AH52" s="287">
        <v>0.39647178298718411</v>
      </c>
      <c r="AJ52" s="287">
        <f t="shared" si="3"/>
        <v>0.39647178298718411</v>
      </c>
    </row>
    <row r="53" spans="1:36" ht="15.4" customHeight="1" thickBot="1">
      <c r="A53" s="277"/>
      <c r="B53" s="278" t="s">
        <v>151</v>
      </c>
      <c r="D53" s="293">
        <f>SUM(D8:D52)</f>
        <v>0</v>
      </c>
      <c r="E53" s="281"/>
      <c r="F53" s="294">
        <f>SUM(F8:F39)+SUM(F41:F52)</f>
        <v>0</v>
      </c>
      <c r="G53" s="283"/>
      <c r="H53" s="294">
        <f>SUM(H8:H42)+SUM(H44:H52)</f>
        <v>0</v>
      </c>
      <c r="I53" s="281"/>
      <c r="J53" s="293">
        <f>SUM(J8:J52)</f>
        <v>0</v>
      </c>
      <c r="K53" s="281"/>
      <c r="L53" s="293">
        <f>SUM(L8:L52)</f>
        <v>0</v>
      </c>
      <c r="M53" s="281"/>
      <c r="N53" s="293">
        <f>SUM(N8:N52)</f>
        <v>150</v>
      </c>
      <c r="O53" s="281"/>
      <c r="P53" s="294">
        <f>SUM(P8:P39)+SUM(P41:P52)</f>
        <v>5.3230021990335405</v>
      </c>
      <c r="Q53" s="283"/>
      <c r="R53" s="294">
        <f>SUM(R8:R42)+SUM(R44:R52)</f>
        <v>0.52010527916645499</v>
      </c>
      <c r="S53" s="281"/>
      <c r="T53" s="293">
        <f>SUM(T8:T52)</f>
        <v>149.99999999999997</v>
      </c>
      <c r="U53" s="281"/>
      <c r="V53" s="293">
        <f>SUM(V8:V52)</f>
        <v>0</v>
      </c>
      <c r="W53" s="281"/>
      <c r="X53" s="296">
        <f>SUM(X8:X52)</f>
        <v>149.99999999999997</v>
      </c>
      <c r="Y53" s="281"/>
      <c r="Z53" s="293">
        <f>SUM(Z8:Z52)</f>
        <v>74.102405454193331</v>
      </c>
      <c r="AA53" s="281"/>
      <c r="AB53" s="293">
        <f>SUM(AB8:AB52)</f>
        <v>40.470605089550709</v>
      </c>
      <c r="AC53" s="281"/>
      <c r="AD53" s="296">
        <f>SUM(AD8:AD52)</f>
        <v>58.888519711901289</v>
      </c>
      <c r="AF53" s="296">
        <f>SUM(AF8:AF52)</f>
        <v>100</v>
      </c>
      <c r="AG53" s="281"/>
      <c r="AH53" s="296">
        <f>SUM(AH8:AH52)</f>
        <v>135.79758732749602</v>
      </c>
      <c r="AJ53" s="296">
        <f>SUM(AJ8:AJ52)</f>
        <v>35.797587327496018</v>
      </c>
    </row>
  </sheetData>
  <phoneticPr fontId="3"/>
  <pageMargins left="0.7" right="0.7" top="0.75" bottom="0.75" header="0.3" footer="0.3"/>
  <pageSetup paperSize="9" scale="48" fitToHeight="0" orientation="landscape"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V53"/>
  <sheetViews>
    <sheetView showGridLines="0" zoomScale="70" zoomScaleNormal="70" workbookViewId="0">
      <pane xSplit="2" ySplit="7" topLeftCell="C8" activePane="bottomRight" state="frozen"/>
      <selection pane="topRight" activeCell="C1" sqref="C1"/>
      <selection pane="bottomLeft" activeCell="A8" sqref="A8"/>
      <selection pane="bottomRight"/>
    </sheetView>
  </sheetViews>
  <sheetFormatPr defaultColWidth="10.6328125" defaultRowHeight="13"/>
  <cols>
    <col min="1" max="1" width="4.6328125" style="279" customWidth="1"/>
    <col min="2" max="2" width="25.7265625" style="279" customWidth="1"/>
    <col min="3" max="3" width="2.6328125" style="279" customWidth="1"/>
    <col min="4" max="4" width="11.08984375" style="279" customWidth="1"/>
    <col min="5" max="5" width="2.6328125" style="279" customWidth="1"/>
    <col min="6" max="6" width="11.08984375" style="279" customWidth="1"/>
    <col min="7" max="7" width="2.6328125" style="279" customWidth="1"/>
    <col min="8" max="8" width="11.08984375" style="279" customWidth="1"/>
    <col min="9" max="9" width="2.6328125" style="279" customWidth="1"/>
    <col min="10" max="10" width="11.08984375" style="279" customWidth="1"/>
    <col min="11" max="11" width="2.6328125" style="279" customWidth="1"/>
    <col min="12" max="12" width="20.08984375" style="279" customWidth="1"/>
    <col min="13" max="13" width="2.6328125" style="279" customWidth="1"/>
    <col min="14" max="14" width="11.08984375" style="279" customWidth="1"/>
    <col min="15" max="15" width="2.6328125" style="279" customWidth="1"/>
    <col min="16" max="16" width="11.08984375" style="279" customWidth="1"/>
    <col min="17" max="17" width="2.6328125" style="279" customWidth="1"/>
    <col min="18" max="18" width="11.6328125" style="279" customWidth="1"/>
    <col min="19" max="19" width="2.6328125" style="279" customWidth="1"/>
    <col min="20" max="20" width="13" style="279" customWidth="1"/>
    <col min="21" max="21" width="2.6328125" style="279" customWidth="1"/>
    <col min="22" max="22" width="13" style="279" customWidth="1"/>
    <col min="23" max="256" width="10.6328125" style="279"/>
    <col min="257" max="257" width="4.6328125" style="279" customWidth="1"/>
    <col min="258" max="258" width="25.7265625" style="279" customWidth="1"/>
    <col min="259" max="259" width="2.6328125" style="279" customWidth="1"/>
    <col min="260" max="260" width="11.08984375" style="279" customWidth="1"/>
    <col min="261" max="261" width="2.6328125" style="279" customWidth="1"/>
    <col min="262" max="262" width="11.08984375" style="279" customWidth="1"/>
    <col min="263" max="263" width="2.6328125" style="279" customWidth="1"/>
    <col min="264" max="264" width="11.08984375" style="279" customWidth="1"/>
    <col min="265" max="265" width="2.6328125" style="279" customWidth="1"/>
    <col min="266" max="266" width="11.08984375" style="279" customWidth="1"/>
    <col min="267" max="267" width="2.6328125" style="279" customWidth="1"/>
    <col min="268" max="268" width="19.26953125" style="279" customWidth="1"/>
    <col min="269" max="269" width="2.6328125" style="279" customWidth="1"/>
    <col min="270" max="270" width="11.08984375" style="279" customWidth="1"/>
    <col min="271" max="271" width="2.6328125" style="279" customWidth="1"/>
    <col min="272" max="272" width="11.08984375" style="279" customWidth="1"/>
    <col min="273" max="273" width="2.6328125" style="279" customWidth="1"/>
    <col min="274" max="274" width="11.6328125" style="279" customWidth="1"/>
    <col min="275" max="275" width="2.6328125" style="279" customWidth="1"/>
    <col min="276" max="276" width="13" style="279" customWidth="1"/>
    <col min="277" max="277" width="2.6328125" style="279" customWidth="1"/>
    <col min="278" max="278" width="13" style="279" customWidth="1"/>
    <col min="279" max="512" width="10.6328125" style="279"/>
    <col min="513" max="513" width="4.6328125" style="279" customWidth="1"/>
    <col min="514" max="514" width="25.7265625" style="279" customWidth="1"/>
    <col min="515" max="515" width="2.6328125" style="279" customWidth="1"/>
    <col min="516" max="516" width="11.08984375" style="279" customWidth="1"/>
    <col min="517" max="517" width="2.6328125" style="279" customWidth="1"/>
    <col min="518" max="518" width="11.08984375" style="279" customWidth="1"/>
    <col min="519" max="519" width="2.6328125" style="279" customWidth="1"/>
    <col min="520" max="520" width="11.08984375" style="279" customWidth="1"/>
    <col min="521" max="521" width="2.6328125" style="279" customWidth="1"/>
    <col min="522" max="522" width="11.08984375" style="279" customWidth="1"/>
    <col min="523" max="523" width="2.6328125" style="279" customWidth="1"/>
    <col min="524" max="524" width="19.26953125" style="279" customWidth="1"/>
    <col min="525" max="525" width="2.6328125" style="279" customWidth="1"/>
    <col min="526" max="526" width="11.08984375" style="279" customWidth="1"/>
    <col min="527" max="527" width="2.6328125" style="279" customWidth="1"/>
    <col min="528" max="528" width="11.08984375" style="279" customWidth="1"/>
    <col min="529" max="529" width="2.6328125" style="279" customWidth="1"/>
    <col min="530" max="530" width="11.6328125" style="279" customWidth="1"/>
    <col min="531" max="531" width="2.6328125" style="279" customWidth="1"/>
    <col min="532" max="532" width="13" style="279" customWidth="1"/>
    <col min="533" max="533" width="2.6328125" style="279" customWidth="1"/>
    <col min="534" max="534" width="13" style="279" customWidth="1"/>
    <col min="535" max="768" width="10.6328125" style="279"/>
    <col min="769" max="769" width="4.6328125" style="279" customWidth="1"/>
    <col min="770" max="770" width="25.7265625" style="279" customWidth="1"/>
    <col min="771" max="771" width="2.6328125" style="279" customWidth="1"/>
    <col min="772" max="772" width="11.08984375" style="279" customWidth="1"/>
    <col min="773" max="773" width="2.6328125" style="279" customWidth="1"/>
    <col min="774" max="774" width="11.08984375" style="279" customWidth="1"/>
    <col min="775" max="775" width="2.6328125" style="279" customWidth="1"/>
    <col min="776" max="776" width="11.08984375" style="279" customWidth="1"/>
    <col min="777" max="777" width="2.6328125" style="279" customWidth="1"/>
    <col min="778" max="778" width="11.08984375" style="279" customWidth="1"/>
    <col min="779" max="779" width="2.6328125" style="279" customWidth="1"/>
    <col min="780" max="780" width="19.26953125" style="279" customWidth="1"/>
    <col min="781" max="781" width="2.6328125" style="279" customWidth="1"/>
    <col min="782" max="782" width="11.08984375" style="279" customWidth="1"/>
    <col min="783" max="783" width="2.6328125" style="279" customWidth="1"/>
    <col min="784" max="784" width="11.08984375" style="279" customWidth="1"/>
    <col min="785" max="785" width="2.6328125" style="279" customWidth="1"/>
    <col min="786" max="786" width="11.6328125" style="279" customWidth="1"/>
    <col min="787" max="787" width="2.6328125" style="279" customWidth="1"/>
    <col min="788" max="788" width="13" style="279" customWidth="1"/>
    <col min="789" max="789" width="2.6328125" style="279" customWidth="1"/>
    <col min="790" max="790" width="13" style="279" customWidth="1"/>
    <col min="791" max="1024" width="10.6328125" style="279"/>
    <col min="1025" max="1025" width="4.6328125" style="279" customWidth="1"/>
    <col min="1026" max="1026" width="25.7265625" style="279" customWidth="1"/>
    <col min="1027" max="1027" width="2.6328125" style="279" customWidth="1"/>
    <col min="1028" max="1028" width="11.08984375" style="279" customWidth="1"/>
    <col min="1029" max="1029" width="2.6328125" style="279" customWidth="1"/>
    <col min="1030" max="1030" width="11.08984375" style="279" customWidth="1"/>
    <col min="1031" max="1031" width="2.6328125" style="279" customWidth="1"/>
    <col min="1032" max="1032" width="11.08984375" style="279" customWidth="1"/>
    <col min="1033" max="1033" width="2.6328125" style="279" customWidth="1"/>
    <col min="1034" max="1034" width="11.08984375" style="279" customWidth="1"/>
    <col min="1035" max="1035" width="2.6328125" style="279" customWidth="1"/>
    <col min="1036" max="1036" width="19.26953125" style="279" customWidth="1"/>
    <col min="1037" max="1037" width="2.6328125" style="279" customWidth="1"/>
    <col min="1038" max="1038" width="11.08984375" style="279" customWidth="1"/>
    <col min="1039" max="1039" width="2.6328125" style="279" customWidth="1"/>
    <col min="1040" max="1040" width="11.08984375" style="279" customWidth="1"/>
    <col min="1041" max="1041" width="2.6328125" style="279" customWidth="1"/>
    <col min="1042" max="1042" width="11.6328125" style="279" customWidth="1"/>
    <col min="1043" max="1043" width="2.6328125" style="279" customWidth="1"/>
    <col min="1044" max="1044" width="13" style="279" customWidth="1"/>
    <col min="1045" max="1045" width="2.6328125" style="279" customWidth="1"/>
    <col min="1046" max="1046" width="13" style="279" customWidth="1"/>
    <col min="1047" max="1280" width="10.6328125" style="279"/>
    <col min="1281" max="1281" width="4.6328125" style="279" customWidth="1"/>
    <col min="1282" max="1282" width="25.7265625" style="279" customWidth="1"/>
    <col min="1283" max="1283" width="2.6328125" style="279" customWidth="1"/>
    <col min="1284" max="1284" width="11.08984375" style="279" customWidth="1"/>
    <col min="1285" max="1285" width="2.6328125" style="279" customWidth="1"/>
    <col min="1286" max="1286" width="11.08984375" style="279" customWidth="1"/>
    <col min="1287" max="1287" width="2.6328125" style="279" customWidth="1"/>
    <col min="1288" max="1288" width="11.08984375" style="279" customWidth="1"/>
    <col min="1289" max="1289" width="2.6328125" style="279" customWidth="1"/>
    <col min="1290" max="1290" width="11.08984375" style="279" customWidth="1"/>
    <col min="1291" max="1291" width="2.6328125" style="279" customWidth="1"/>
    <col min="1292" max="1292" width="19.26953125" style="279" customWidth="1"/>
    <col min="1293" max="1293" width="2.6328125" style="279" customWidth="1"/>
    <col min="1294" max="1294" width="11.08984375" style="279" customWidth="1"/>
    <col min="1295" max="1295" width="2.6328125" style="279" customWidth="1"/>
    <col min="1296" max="1296" width="11.08984375" style="279" customWidth="1"/>
    <col min="1297" max="1297" width="2.6328125" style="279" customWidth="1"/>
    <col min="1298" max="1298" width="11.6328125" style="279" customWidth="1"/>
    <col min="1299" max="1299" width="2.6328125" style="279" customWidth="1"/>
    <col min="1300" max="1300" width="13" style="279" customWidth="1"/>
    <col min="1301" max="1301" width="2.6328125" style="279" customWidth="1"/>
    <col min="1302" max="1302" width="13" style="279" customWidth="1"/>
    <col min="1303" max="1536" width="10.6328125" style="279"/>
    <col min="1537" max="1537" width="4.6328125" style="279" customWidth="1"/>
    <col min="1538" max="1538" width="25.7265625" style="279" customWidth="1"/>
    <col min="1539" max="1539" width="2.6328125" style="279" customWidth="1"/>
    <col min="1540" max="1540" width="11.08984375" style="279" customWidth="1"/>
    <col min="1541" max="1541" width="2.6328125" style="279" customWidth="1"/>
    <col min="1542" max="1542" width="11.08984375" style="279" customWidth="1"/>
    <col min="1543" max="1543" width="2.6328125" style="279" customWidth="1"/>
    <col min="1544" max="1544" width="11.08984375" style="279" customWidth="1"/>
    <col min="1545" max="1545" width="2.6328125" style="279" customWidth="1"/>
    <col min="1546" max="1546" width="11.08984375" style="279" customWidth="1"/>
    <col min="1547" max="1547" width="2.6328125" style="279" customWidth="1"/>
    <col min="1548" max="1548" width="19.26953125" style="279" customWidth="1"/>
    <col min="1549" max="1549" width="2.6328125" style="279" customWidth="1"/>
    <col min="1550" max="1550" width="11.08984375" style="279" customWidth="1"/>
    <col min="1551" max="1551" width="2.6328125" style="279" customWidth="1"/>
    <col min="1552" max="1552" width="11.08984375" style="279" customWidth="1"/>
    <col min="1553" max="1553" width="2.6328125" style="279" customWidth="1"/>
    <col min="1554" max="1554" width="11.6328125" style="279" customWidth="1"/>
    <col min="1555" max="1555" width="2.6328125" style="279" customWidth="1"/>
    <col min="1556" max="1556" width="13" style="279" customWidth="1"/>
    <col min="1557" max="1557" width="2.6328125" style="279" customWidth="1"/>
    <col min="1558" max="1558" width="13" style="279" customWidth="1"/>
    <col min="1559" max="1792" width="10.6328125" style="279"/>
    <col min="1793" max="1793" width="4.6328125" style="279" customWidth="1"/>
    <col min="1794" max="1794" width="25.7265625" style="279" customWidth="1"/>
    <col min="1795" max="1795" width="2.6328125" style="279" customWidth="1"/>
    <col min="1796" max="1796" width="11.08984375" style="279" customWidth="1"/>
    <col min="1797" max="1797" width="2.6328125" style="279" customWidth="1"/>
    <col min="1798" max="1798" width="11.08984375" style="279" customWidth="1"/>
    <col min="1799" max="1799" width="2.6328125" style="279" customWidth="1"/>
    <col min="1800" max="1800" width="11.08984375" style="279" customWidth="1"/>
    <col min="1801" max="1801" width="2.6328125" style="279" customWidth="1"/>
    <col min="1802" max="1802" width="11.08984375" style="279" customWidth="1"/>
    <col min="1803" max="1803" width="2.6328125" style="279" customWidth="1"/>
    <col min="1804" max="1804" width="19.26953125" style="279" customWidth="1"/>
    <col min="1805" max="1805" width="2.6328125" style="279" customWidth="1"/>
    <col min="1806" max="1806" width="11.08984375" style="279" customWidth="1"/>
    <col min="1807" max="1807" width="2.6328125" style="279" customWidth="1"/>
    <col min="1808" max="1808" width="11.08984375" style="279" customWidth="1"/>
    <col min="1809" max="1809" width="2.6328125" style="279" customWidth="1"/>
    <col min="1810" max="1810" width="11.6328125" style="279" customWidth="1"/>
    <col min="1811" max="1811" width="2.6328125" style="279" customWidth="1"/>
    <col min="1812" max="1812" width="13" style="279" customWidth="1"/>
    <col min="1813" max="1813" width="2.6328125" style="279" customWidth="1"/>
    <col min="1814" max="1814" width="13" style="279" customWidth="1"/>
    <col min="1815" max="2048" width="10.6328125" style="279"/>
    <col min="2049" max="2049" width="4.6328125" style="279" customWidth="1"/>
    <col min="2050" max="2050" width="25.7265625" style="279" customWidth="1"/>
    <col min="2051" max="2051" width="2.6328125" style="279" customWidth="1"/>
    <col min="2052" max="2052" width="11.08984375" style="279" customWidth="1"/>
    <col min="2053" max="2053" width="2.6328125" style="279" customWidth="1"/>
    <col min="2054" max="2054" width="11.08984375" style="279" customWidth="1"/>
    <col min="2055" max="2055" width="2.6328125" style="279" customWidth="1"/>
    <col min="2056" max="2056" width="11.08984375" style="279" customWidth="1"/>
    <col min="2057" max="2057" width="2.6328125" style="279" customWidth="1"/>
    <col min="2058" max="2058" width="11.08984375" style="279" customWidth="1"/>
    <col min="2059" max="2059" width="2.6328125" style="279" customWidth="1"/>
    <col min="2060" max="2060" width="19.26953125" style="279" customWidth="1"/>
    <col min="2061" max="2061" width="2.6328125" style="279" customWidth="1"/>
    <col min="2062" max="2062" width="11.08984375" style="279" customWidth="1"/>
    <col min="2063" max="2063" width="2.6328125" style="279" customWidth="1"/>
    <col min="2064" max="2064" width="11.08984375" style="279" customWidth="1"/>
    <col min="2065" max="2065" width="2.6328125" style="279" customWidth="1"/>
    <col min="2066" max="2066" width="11.6328125" style="279" customWidth="1"/>
    <col min="2067" max="2067" width="2.6328125" style="279" customWidth="1"/>
    <col min="2068" max="2068" width="13" style="279" customWidth="1"/>
    <col min="2069" max="2069" width="2.6328125" style="279" customWidth="1"/>
    <col min="2070" max="2070" width="13" style="279" customWidth="1"/>
    <col min="2071" max="2304" width="10.6328125" style="279"/>
    <col min="2305" max="2305" width="4.6328125" style="279" customWidth="1"/>
    <col min="2306" max="2306" width="25.7265625" style="279" customWidth="1"/>
    <col min="2307" max="2307" width="2.6328125" style="279" customWidth="1"/>
    <col min="2308" max="2308" width="11.08984375" style="279" customWidth="1"/>
    <col min="2309" max="2309" width="2.6328125" style="279" customWidth="1"/>
    <col min="2310" max="2310" width="11.08984375" style="279" customWidth="1"/>
    <col min="2311" max="2311" width="2.6328125" style="279" customWidth="1"/>
    <col min="2312" max="2312" width="11.08984375" style="279" customWidth="1"/>
    <col min="2313" max="2313" width="2.6328125" style="279" customWidth="1"/>
    <col min="2314" max="2314" width="11.08984375" style="279" customWidth="1"/>
    <col min="2315" max="2315" width="2.6328125" style="279" customWidth="1"/>
    <col min="2316" max="2316" width="19.26953125" style="279" customWidth="1"/>
    <col min="2317" max="2317" width="2.6328125" style="279" customWidth="1"/>
    <col min="2318" max="2318" width="11.08984375" style="279" customWidth="1"/>
    <col min="2319" max="2319" width="2.6328125" style="279" customWidth="1"/>
    <col min="2320" max="2320" width="11.08984375" style="279" customWidth="1"/>
    <col min="2321" max="2321" width="2.6328125" style="279" customWidth="1"/>
    <col min="2322" max="2322" width="11.6328125" style="279" customWidth="1"/>
    <col min="2323" max="2323" width="2.6328125" style="279" customWidth="1"/>
    <col min="2324" max="2324" width="13" style="279" customWidth="1"/>
    <col min="2325" max="2325" width="2.6328125" style="279" customWidth="1"/>
    <col min="2326" max="2326" width="13" style="279" customWidth="1"/>
    <col min="2327" max="2560" width="10.6328125" style="279"/>
    <col min="2561" max="2561" width="4.6328125" style="279" customWidth="1"/>
    <col min="2562" max="2562" width="25.7265625" style="279" customWidth="1"/>
    <col min="2563" max="2563" width="2.6328125" style="279" customWidth="1"/>
    <col min="2564" max="2564" width="11.08984375" style="279" customWidth="1"/>
    <col min="2565" max="2565" width="2.6328125" style="279" customWidth="1"/>
    <col min="2566" max="2566" width="11.08984375" style="279" customWidth="1"/>
    <col min="2567" max="2567" width="2.6328125" style="279" customWidth="1"/>
    <col min="2568" max="2568" width="11.08984375" style="279" customWidth="1"/>
    <col min="2569" max="2569" width="2.6328125" style="279" customWidth="1"/>
    <col min="2570" max="2570" width="11.08984375" style="279" customWidth="1"/>
    <col min="2571" max="2571" width="2.6328125" style="279" customWidth="1"/>
    <col min="2572" max="2572" width="19.26953125" style="279" customWidth="1"/>
    <col min="2573" max="2573" width="2.6328125" style="279" customWidth="1"/>
    <col min="2574" max="2574" width="11.08984375" style="279" customWidth="1"/>
    <col min="2575" max="2575" width="2.6328125" style="279" customWidth="1"/>
    <col min="2576" max="2576" width="11.08984375" style="279" customWidth="1"/>
    <col min="2577" max="2577" width="2.6328125" style="279" customWidth="1"/>
    <col min="2578" max="2578" width="11.6328125" style="279" customWidth="1"/>
    <col min="2579" max="2579" width="2.6328125" style="279" customWidth="1"/>
    <col min="2580" max="2580" width="13" style="279" customWidth="1"/>
    <col min="2581" max="2581" width="2.6328125" style="279" customWidth="1"/>
    <col min="2582" max="2582" width="13" style="279" customWidth="1"/>
    <col min="2583" max="2816" width="10.6328125" style="279"/>
    <col min="2817" max="2817" width="4.6328125" style="279" customWidth="1"/>
    <col min="2818" max="2818" width="25.7265625" style="279" customWidth="1"/>
    <col min="2819" max="2819" width="2.6328125" style="279" customWidth="1"/>
    <col min="2820" max="2820" width="11.08984375" style="279" customWidth="1"/>
    <col min="2821" max="2821" width="2.6328125" style="279" customWidth="1"/>
    <col min="2822" max="2822" width="11.08984375" style="279" customWidth="1"/>
    <col min="2823" max="2823" width="2.6328125" style="279" customWidth="1"/>
    <col min="2824" max="2824" width="11.08984375" style="279" customWidth="1"/>
    <col min="2825" max="2825" width="2.6328125" style="279" customWidth="1"/>
    <col min="2826" max="2826" width="11.08984375" style="279" customWidth="1"/>
    <col min="2827" max="2827" width="2.6328125" style="279" customWidth="1"/>
    <col min="2828" max="2828" width="19.26953125" style="279" customWidth="1"/>
    <col min="2829" max="2829" width="2.6328125" style="279" customWidth="1"/>
    <col min="2830" max="2830" width="11.08984375" style="279" customWidth="1"/>
    <col min="2831" max="2831" width="2.6328125" style="279" customWidth="1"/>
    <col min="2832" max="2832" width="11.08984375" style="279" customWidth="1"/>
    <col min="2833" max="2833" width="2.6328125" style="279" customWidth="1"/>
    <col min="2834" max="2834" width="11.6328125" style="279" customWidth="1"/>
    <col min="2835" max="2835" width="2.6328125" style="279" customWidth="1"/>
    <col min="2836" max="2836" width="13" style="279" customWidth="1"/>
    <col min="2837" max="2837" width="2.6328125" style="279" customWidth="1"/>
    <col min="2838" max="2838" width="13" style="279" customWidth="1"/>
    <col min="2839" max="3072" width="10.6328125" style="279"/>
    <col min="3073" max="3073" width="4.6328125" style="279" customWidth="1"/>
    <col min="3074" max="3074" width="25.7265625" style="279" customWidth="1"/>
    <col min="3075" max="3075" width="2.6328125" style="279" customWidth="1"/>
    <col min="3076" max="3076" width="11.08984375" style="279" customWidth="1"/>
    <col min="3077" max="3077" width="2.6328125" style="279" customWidth="1"/>
    <col min="3078" max="3078" width="11.08984375" style="279" customWidth="1"/>
    <col min="3079" max="3079" width="2.6328125" style="279" customWidth="1"/>
    <col min="3080" max="3080" width="11.08984375" style="279" customWidth="1"/>
    <col min="3081" max="3081" width="2.6328125" style="279" customWidth="1"/>
    <col min="3082" max="3082" width="11.08984375" style="279" customWidth="1"/>
    <col min="3083" max="3083" width="2.6328125" style="279" customWidth="1"/>
    <col min="3084" max="3084" width="19.26953125" style="279" customWidth="1"/>
    <col min="3085" max="3085" width="2.6328125" style="279" customWidth="1"/>
    <col min="3086" max="3086" width="11.08984375" style="279" customWidth="1"/>
    <col min="3087" max="3087" width="2.6328125" style="279" customWidth="1"/>
    <col min="3088" max="3088" width="11.08984375" style="279" customWidth="1"/>
    <col min="3089" max="3089" width="2.6328125" style="279" customWidth="1"/>
    <col min="3090" max="3090" width="11.6328125" style="279" customWidth="1"/>
    <col min="3091" max="3091" width="2.6328125" style="279" customWidth="1"/>
    <col min="3092" max="3092" width="13" style="279" customWidth="1"/>
    <col min="3093" max="3093" width="2.6328125" style="279" customWidth="1"/>
    <col min="3094" max="3094" width="13" style="279" customWidth="1"/>
    <col min="3095" max="3328" width="10.6328125" style="279"/>
    <col min="3329" max="3329" width="4.6328125" style="279" customWidth="1"/>
    <col min="3330" max="3330" width="25.7265625" style="279" customWidth="1"/>
    <col min="3331" max="3331" width="2.6328125" style="279" customWidth="1"/>
    <col min="3332" max="3332" width="11.08984375" style="279" customWidth="1"/>
    <col min="3333" max="3333" width="2.6328125" style="279" customWidth="1"/>
    <col min="3334" max="3334" width="11.08984375" style="279" customWidth="1"/>
    <col min="3335" max="3335" width="2.6328125" style="279" customWidth="1"/>
    <col min="3336" max="3336" width="11.08984375" style="279" customWidth="1"/>
    <col min="3337" max="3337" width="2.6328125" style="279" customWidth="1"/>
    <col min="3338" max="3338" width="11.08984375" style="279" customWidth="1"/>
    <col min="3339" max="3339" width="2.6328125" style="279" customWidth="1"/>
    <col min="3340" max="3340" width="19.26953125" style="279" customWidth="1"/>
    <col min="3341" max="3341" width="2.6328125" style="279" customWidth="1"/>
    <col min="3342" max="3342" width="11.08984375" style="279" customWidth="1"/>
    <col min="3343" max="3343" width="2.6328125" style="279" customWidth="1"/>
    <col min="3344" max="3344" width="11.08984375" style="279" customWidth="1"/>
    <col min="3345" max="3345" width="2.6328125" style="279" customWidth="1"/>
    <col min="3346" max="3346" width="11.6328125" style="279" customWidth="1"/>
    <col min="3347" max="3347" width="2.6328125" style="279" customWidth="1"/>
    <col min="3348" max="3348" width="13" style="279" customWidth="1"/>
    <col min="3349" max="3349" width="2.6328125" style="279" customWidth="1"/>
    <col min="3350" max="3350" width="13" style="279" customWidth="1"/>
    <col min="3351" max="3584" width="10.6328125" style="279"/>
    <col min="3585" max="3585" width="4.6328125" style="279" customWidth="1"/>
    <col min="3586" max="3586" width="25.7265625" style="279" customWidth="1"/>
    <col min="3587" max="3587" width="2.6328125" style="279" customWidth="1"/>
    <col min="3588" max="3588" width="11.08984375" style="279" customWidth="1"/>
    <col min="3589" max="3589" width="2.6328125" style="279" customWidth="1"/>
    <col min="3590" max="3590" width="11.08984375" style="279" customWidth="1"/>
    <col min="3591" max="3591" width="2.6328125" style="279" customWidth="1"/>
    <col min="3592" max="3592" width="11.08984375" style="279" customWidth="1"/>
    <col min="3593" max="3593" width="2.6328125" style="279" customWidth="1"/>
    <col min="3594" max="3594" width="11.08984375" style="279" customWidth="1"/>
    <col min="3595" max="3595" width="2.6328125" style="279" customWidth="1"/>
    <col min="3596" max="3596" width="19.26953125" style="279" customWidth="1"/>
    <col min="3597" max="3597" width="2.6328125" style="279" customWidth="1"/>
    <col min="3598" max="3598" width="11.08984375" style="279" customWidth="1"/>
    <col min="3599" max="3599" width="2.6328125" style="279" customWidth="1"/>
    <col min="3600" max="3600" width="11.08984375" style="279" customWidth="1"/>
    <col min="3601" max="3601" width="2.6328125" style="279" customWidth="1"/>
    <col min="3602" max="3602" width="11.6328125" style="279" customWidth="1"/>
    <col min="3603" max="3603" width="2.6328125" style="279" customWidth="1"/>
    <col min="3604" max="3604" width="13" style="279" customWidth="1"/>
    <col min="3605" max="3605" width="2.6328125" style="279" customWidth="1"/>
    <col min="3606" max="3606" width="13" style="279" customWidth="1"/>
    <col min="3607" max="3840" width="10.6328125" style="279"/>
    <col min="3841" max="3841" width="4.6328125" style="279" customWidth="1"/>
    <col min="3842" max="3842" width="25.7265625" style="279" customWidth="1"/>
    <col min="3843" max="3843" width="2.6328125" style="279" customWidth="1"/>
    <col min="3844" max="3844" width="11.08984375" style="279" customWidth="1"/>
    <col min="3845" max="3845" width="2.6328125" style="279" customWidth="1"/>
    <col min="3846" max="3846" width="11.08984375" style="279" customWidth="1"/>
    <col min="3847" max="3847" width="2.6328125" style="279" customWidth="1"/>
    <col min="3848" max="3848" width="11.08984375" style="279" customWidth="1"/>
    <col min="3849" max="3849" width="2.6328125" style="279" customWidth="1"/>
    <col min="3850" max="3850" width="11.08984375" style="279" customWidth="1"/>
    <col min="3851" max="3851" width="2.6328125" style="279" customWidth="1"/>
    <col min="3852" max="3852" width="19.26953125" style="279" customWidth="1"/>
    <col min="3853" max="3853" width="2.6328125" style="279" customWidth="1"/>
    <col min="3854" max="3854" width="11.08984375" style="279" customWidth="1"/>
    <col min="3855" max="3855" width="2.6328125" style="279" customWidth="1"/>
    <col min="3856" max="3856" width="11.08984375" style="279" customWidth="1"/>
    <col min="3857" max="3857" width="2.6328125" style="279" customWidth="1"/>
    <col min="3858" max="3858" width="11.6328125" style="279" customWidth="1"/>
    <col min="3859" max="3859" width="2.6328125" style="279" customWidth="1"/>
    <col min="3860" max="3860" width="13" style="279" customWidth="1"/>
    <col min="3861" max="3861" width="2.6328125" style="279" customWidth="1"/>
    <col min="3862" max="3862" width="13" style="279" customWidth="1"/>
    <col min="3863" max="4096" width="10.6328125" style="279"/>
    <col min="4097" max="4097" width="4.6328125" style="279" customWidth="1"/>
    <col min="4098" max="4098" width="25.7265625" style="279" customWidth="1"/>
    <col min="4099" max="4099" width="2.6328125" style="279" customWidth="1"/>
    <col min="4100" max="4100" width="11.08984375" style="279" customWidth="1"/>
    <col min="4101" max="4101" width="2.6328125" style="279" customWidth="1"/>
    <col min="4102" max="4102" width="11.08984375" style="279" customWidth="1"/>
    <col min="4103" max="4103" width="2.6328125" style="279" customWidth="1"/>
    <col min="4104" max="4104" width="11.08984375" style="279" customWidth="1"/>
    <col min="4105" max="4105" width="2.6328125" style="279" customWidth="1"/>
    <col min="4106" max="4106" width="11.08984375" style="279" customWidth="1"/>
    <col min="4107" max="4107" width="2.6328125" style="279" customWidth="1"/>
    <col min="4108" max="4108" width="19.26953125" style="279" customWidth="1"/>
    <col min="4109" max="4109" width="2.6328125" style="279" customWidth="1"/>
    <col min="4110" max="4110" width="11.08984375" style="279" customWidth="1"/>
    <col min="4111" max="4111" width="2.6328125" style="279" customWidth="1"/>
    <col min="4112" max="4112" width="11.08984375" style="279" customWidth="1"/>
    <col min="4113" max="4113" width="2.6328125" style="279" customWidth="1"/>
    <col min="4114" max="4114" width="11.6328125" style="279" customWidth="1"/>
    <col min="4115" max="4115" width="2.6328125" style="279" customWidth="1"/>
    <col min="4116" max="4116" width="13" style="279" customWidth="1"/>
    <col min="4117" max="4117" width="2.6328125" style="279" customWidth="1"/>
    <col min="4118" max="4118" width="13" style="279" customWidth="1"/>
    <col min="4119" max="4352" width="10.6328125" style="279"/>
    <col min="4353" max="4353" width="4.6328125" style="279" customWidth="1"/>
    <col min="4354" max="4354" width="25.7265625" style="279" customWidth="1"/>
    <col min="4355" max="4355" width="2.6328125" style="279" customWidth="1"/>
    <col min="4356" max="4356" width="11.08984375" style="279" customWidth="1"/>
    <col min="4357" max="4357" width="2.6328125" style="279" customWidth="1"/>
    <col min="4358" max="4358" width="11.08984375" style="279" customWidth="1"/>
    <col min="4359" max="4359" width="2.6328125" style="279" customWidth="1"/>
    <col min="4360" max="4360" width="11.08984375" style="279" customWidth="1"/>
    <col min="4361" max="4361" width="2.6328125" style="279" customWidth="1"/>
    <col min="4362" max="4362" width="11.08984375" style="279" customWidth="1"/>
    <col min="4363" max="4363" width="2.6328125" style="279" customWidth="1"/>
    <col min="4364" max="4364" width="19.26953125" style="279" customWidth="1"/>
    <col min="4365" max="4365" width="2.6328125" style="279" customWidth="1"/>
    <col min="4366" max="4366" width="11.08984375" style="279" customWidth="1"/>
    <col min="4367" max="4367" width="2.6328125" style="279" customWidth="1"/>
    <col min="4368" max="4368" width="11.08984375" style="279" customWidth="1"/>
    <col min="4369" max="4369" width="2.6328125" style="279" customWidth="1"/>
    <col min="4370" max="4370" width="11.6328125" style="279" customWidth="1"/>
    <col min="4371" max="4371" width="2.6328125" style="279" customWidth="1"/>
    <col min="4372" max="4372" width="13" style="279" customWidth="1"/>
    <col min="4373" max="4373" width="2.6328125" style="279" customWidth="1"/>
    <col min="4374" max="4374" width="13" style="279" customWidth="1"/>
    <col min="4375" max="4608" width="10.6328125" style="279"/>
    <col min="4609" max="4609" width="4.6328125" style="279" customWidth="1"/>
    <col min="4610" max="4610" width="25.7265625" style="279" customWidth="1"/>
    <col min="4611" max="4611" width="2.6328125" style="279" customWidth="1"/>
    <col min="4612" max="4612" width="11.08984375" style="279" customWidth="1"/>
    <col min="4613" max="4613" width="2.6328125" style="279" customWidth="1"/>
    <col min="4614" max="4614" width="11.08984375" style="279" customWidth="1"/>
    <col min="4615" max="4615" width="2.6328125" style="279" customWidth="1"/>
    <col min="4616" max="4616" width="11.08984375" style="279" customWidth="1"/>
    <col min="4617" max="4617" width="2.6328125" style="279" customWidth="1"/>
    <col min="4618" max="4618" width="11.08984375" style="279" customWidth="1"/>
    <col min="4619" max="4619" width="2.6328125" style="279" customWidth="1"/>
    <col min="4620" max="4620" width="19.26953125" style="279" customWidth="1"/>
    <col min="4621" max="4621" width="2.6328125" style="279" customWidth="1"/>
    <col min="4622" max="4622" width="11.08984375" style="279" customWidth="1"/>
    <col min="4623" max="4623" width="2.6328125" style="279" customWidth="1"/>
    <col min="4624" max="4624" width="11.08984375" style="279" customWidth="1"/>
    <col min="4625" max="4625" width="2.6328125" style="279" customWidth="1"/>
    <col min="4626" max="4626" width="11.6328125" style="279" customWidth="1"/>
    <col min="4627" max="4627" width="2.6328125" style="279" customWidth="1"/>
    <col min="4628" max="4628" width="13" style="279" customWidth="1"/>
    <col min="4629" max="4629" width="2.6328125" style="279" customWidth="1"/>
    <col min="4630" max="4630" width="13" style="279" customWidth="1"/>
    <col min="4631" max="4864" width="10.6328125" style="279"/>
    <col min="4865" max="4865" width="4.6328125" style="279" customWidth="1"/>
    <col min="4866" max="4866" width="25.7265625" style="279" customWidth="1"/>
    <col min="4867" max="4867" width="2.6328125" style="279" customWidth="1"/>
    <col min="4868" max="4868" width="11.08984375" style="279" customWidth="1"/>
    <col min="4869" max="4869" width="2.6328125" style="279" customWidth="1"/>
    <col min="4870" max="4870" width="11.08984375" style="279" customWidth="1"/>
    <col min="4871" max="4871" width="2.6328125" style="279" customWidth="1"/>
    <col min="4872" max="4872" width="11.08984375" style="279" customWidth="1"/>
    <col min="4873" max="4873" width="2.6328125" style="279" customWidth="1"/>
    <col min="4874" max="4874" width="11.08984375" style="279" customWidth="1"/>
    <col min="4875" max="4875" width="2.6328125" style="279" customWidth="1"/>
    <col min="4876" max="4876" width="19.26953125" style="279" customWidth="1"/>
    <col min="4877" max="4877" width="2.6328125" style="279" customWidth="1"/>
    <col min="4878" max="4878" width="11.08984375" style="279" customWidth="1"/>
    <col min="4879" max="4879" width="2.6328125" style="279" customWidth="1"/>
    <col min="4880" max="4880" width="11.08984375" style="279" customWidth="1"/>
    <col min="4881" max="4881" width="2.6328125" style="279" customWidth="1"/>
    <col min="4882" max="4882" width="11.6328125" style="279" customWidth="1"/>
    <col min="4883" max="4883" width="2.6328125" style="279" customWidth="1"/>
    <col min="4884" max="4884" width="13" style="279" customWidth="1"/>
    <col min="4885" max="4885" width="2.6328125" style="279" customWidth="1"/>
    <col min="4886" max="4886" width="13" style="279" customWidth="1"/>
    <col min="4887" max="5120" width="10.6328125" style="279"/>
    <col min="5121" max="5121" width="4.6328125" style="279" customWidth="1"/>
    <col min="5122" max="5122" width="25.7265625" style="279" customWidth="1"/>
    <col min="5123" max="5123" width="2.6328125" style="279" customWidth="1"/>
    <col min="5124" max="5124" width="11.08984375" style="279" customWidth="1"/>
    <col min="5125" max="5125" width="2.6328125" style="279" customWidth="1"/>
    <col min="5126" max="5126" width="11.08984375" style="279" customWidth="1"/>
    <col min="5127" max="5127" width="2.6328125" style="279" customWidth="1"/>
    <col min="5128" max="5128" width="11.08984375" style="279" customWidth="1"/>
    <col min="5129" max="5129" width="2.6328125" style="279" customWidth="1"/>
    <col min="5130" max="5130" width="11.08984375" style="279" customWidth="1"/>
    <col min="5131" max="5131" width="2.6328125" style="279" customWidth="1"/>
    <col min="5132" max="5132" width="19.26953125" style="279" customWidth="1"/>
    <col min="5133" max="5133" width="2.6328125" style="279" customWidth="1"/>
    <col min="5134" max="5134" width="11.08984375" style="279" customWidth="1"/>
    <col min="5135" max="5135" width="2.6328125" style="279" customWidth="1"/>
    <col min="5136" max="5136" width="11.08984375" style="279" customWidth="1"/>
    <col min="5137" max="5137" width="2.6328125" style="279" customWidth="1"/>
    <col min="5138" max="5138" width="11.6328125" style="279" customWidth="1"/>
    <col min="5139" max="5139" width="2.6328125" style="279" customWidth="1"/>
    <col min="5140" max="5140" width="13" style="279" customWidth="1"/>
    <col min="5141" max="5141" width="2.6328125" style="279" customWidth="1"/>
    <col min="5142" max="5142" width="13" style="279" customWidth="1"/>
    <col min="5143" max="5376" width="10.6328125" style="279"/>
    <col min="5377" max="5377" width="4.6328125" style="279" customWidth="1"/>
    <col min="5378" max="5378" width="25.7265625" style="279" customWidth="1"/>
    <col min="5379" max="5379" width="2.6328125" style="279" customWidth="1"/>
    <col min="5380" max="5380" width="11.08984375" style="279" customWidth="1"/>
    <col min="5381" max="5381" width="2.6328125" style="279" customWidth="1"/>
    <col min="5382" max="5382" width="11.08984375" style="279" customWidth="1"/>
    <col min="5383" max="5383" width="2.6328125" style="279" customWidth="1"/>
    <col min="5384" max="5384" width="11.08984375" style="279" customWidth="1"/>
    <col min="5385" max="5385" width="2.6328125" style="279" customWidth="1"/>
    <col min="5386" max="5386" width="11.08984375" style="279" customWidth="1"/>
    <col min="5387" max="5387" width="2.6328125" style="279" customWidth="1"/>
    <col min="5388" max="5388" width="19.26953125" style="279" customWidth="1"/>
    <col min="5389" max="5389" width="2.6328125" style="279" customWidth="1"/>
    <col min="5390" max="5390" width="11.08984375" style="279" customWidth="1"/>
    <col min="5391" max="5391" width="2.6328125" style="279" customWidth="1"/>
    <col min="5392" max="5392" width="11.08984375" style="279" customWidth="1"/>
    <col min="5393" max="5393" width="2.6328125" style="279" customWidth="1"/>
    <col min="5394" max="5394" width="11.6328125" style="279" customWidth="1"/>
    <col min="5395" max="5395" width="2.6328125" style="279" customWidth="1"/>
    <col min="5396" max="5396" width="13" style="279" customWidth="1"/>
    <col min="5397" max="5397" width="2.6328125" style="279" customWidth="1"/>
    <col min="5398" max="5398" width="13" style="279" customWidth="1"/>
    <col min="5399" max="5632" width="10.6328125" style="279"/>
    <col min="5633" max="5633" width="4.6328125" style="279" customWidth="1"/>
    <col min="5634" max="5634" width="25.7265625" style="279" customWidth="1"/>
    <col min="5635" max="5635" width="2.6328125" style="279" customWidth="1"/>
    <col min="5636" max="5636" width="11.08984375" style="279" customWidth="1"/>
    <col min="5637" max="5637" width="2.6328125" style="279" customWidth="1"/>
    <col min="5638" max="5638" width="11.08984375" style="279" customWidth="1"/>
    <col min="5639" max="5639" width="2.6328125" style="279" customWidth="1"/>
    <col min="5640" max="5640" width="11.08984375" style="279" customWidth="1"/>
    <col min="5641" max="5641" width="2.6328125" style="279" customWidth="1"/>
    <col min="5642" max="5642" width="11.08984375" style="279" customWidth="1"/>
    <col min="5643" max="5643" width="2.6328125" style="279" customWidth="1"/>
    <col min="5644" max="5644" width="19.26953125" style="279" customWidth="1"/>
    <col min="5645" max="5645" width="2.6328125" style="279" customWidth="1"/>
    <col min="5646" max="5646" width="11.08984375" style="279" customWidth="1"/>
    <col min="5647" max="5647" width="2.6328125" style="279" customWidth="1"/>
    <col min="5648" max="5648" width="11.08984375" style="279" customWidth="1"/>
    <col min="5649" max="5649" width="2.6328125" style="279" customWidth="1"/>
    <col min="5650" max="5650" width="11.6328125" style="279" customWidth="1"/>
    <col min="5651" max="5651" width="2.6328125" style="279" customWidth="1"/>
    <col min="5652" max="5652" width="13" style="279" customWidth="1"/>
    <col min="5653" max="5653" width="2.6328125" style="279" customWidth="1"/>
    <col min="5654" max="5654" width="13" style="279" customWidth="1"/>
    <col min="5655" max="5888" width="10.6328125" style="279"/>
    <col min="5889" max="5889" width="4.6328125" style="279" customWidth="1"/>
    <col min="5890" max="5890" width="25.7265625" style="279" customWidth="1"/>
    <col min="5891" max="5891" width="2.6328125" style="279" customWidth="1"/>
    <col min="5892" max="5892" width="11.08984375" style="279" customWidth="1"/>
    <col min="5893" max="5893" width="2.6328125" style="279" customWidth="1"/>
    <col min="5894" max="5894" width="11.08984375" style="279" customWidth="1"/>
    <col min="5895" max="5895" width="2.6328125" style="279" customWidth="1"/>
    <col min="5896" max="5896" width="11.08984375" style="279" customWidth="1"/>
    <col min="5897" max="5897" width="2.6328125" style="279" customWidth="1"/>
    <col min="5898" max="5898" width="11.08984375" style="279" customWidth="1"/>
    <col min="5899" max="5899" width="2.6328125" style="279" customWidth="1"/>
    <col min="5900" max="5900" width="19.26953125" style="279" customWidth="1"/>
    <col min="5901" max="5901" width="2.6328125" style="279" customWidth="1"/>
    <col min="5902" max="5902" width="11.08984375" style="279" customWidth="1"/>
    <col min="5903" max="5903" width="2.6328125" style="279" customWidth="1"/>
    <col min="5904" max="5904" width="11.08984375" style="279" customWidth="1"/>
    <col min="5905" max="5905" width="2.6328125" style="279" customWidth="1"/>
    <col min="5906" max="5906" width="11.6328125" style="279" customWidth="1"/>
    <col min="5907" max="5907" width="2.6328125" style="279" customWidth="1"/>
    <col min="5908" max="5908" width="13" style="279" customWidth="1"/>
    <col min="5909" max="5909" width="2.6328125" style="279" customWidth="1"/>
    <col min="5910" max="5910" width="13" style="279" customWidth="1"/>
    <col min="5911" max="6144" width="10.6328125" style="279"/>
    <col min="6145" max="6145" width="4.6328125" style="279" customWidth="1"/>
    <col min="6146" max="6146" width="25.7265625" style="279" customWidth="1"/>
    <col min="6147" max="6147" width="2.6328125" style="279" customWidth="1"/>
    <col min="6148" max="6148" width="11.08984375" style="279" customWidth="1"/>
    <col min="6149" max="6149" width="2.6328125" style="279" customWidth="1"/>
    <col min="6150" max="6150" width="11.08984375" style="279" customWidth="1"/>
    <col min="6151" max="6151" width="2.6328125" style="279" customWidth="1"/>
    <col min="6152" max="6152" width="11.08984375" style="279" customWidth="1"/>
    <col min="6153" max="6153" width="2.6328125" style="279" customWidth="1"/>
    <col min="6154" max="6154" width="11.08984375" style="279" customWidth="1"/>
    <col min="6155" max="6155" width="2.6328125" style="279" customWidth="1"/>
    <col min="6156" max="6156" width="19.26953125" style="279" customWidth="1"/>
    <col min="6157" max="6157" width="2.6328125" style="279" customWidth="1"/>
    <col min="6158" max="6158" width="11.08984375" style="279" customWidth="1"/>
    <col min="6159" max="6159" width="2.6328125" style="279" customWidth="1"/>
    <col min="6160" max="6160" width="11.08984375" style="279" customWidth="1"/>
    <col min="6161" max="6161" width="2.6328125" style="279" customWidth="1"/>
    <col min="6162" max="6162" width="11.6328125" style="279" customWidth="1"/>
    <col min="6163" max="6163" width="2.6328125" style="279" customWidth="1"/>
    <col min="6164" max="6164" width="13" style="279" customWidth="1"/>
    <col min="6165" max="6165" width="2.6328125" style="279" customWidth="1"/>
    <col min="6166" max="6166" width="13" style="279" customWidth="1"/>
    <col min="6167" max="6400" width="10.6328125" style="279"/>
    <col min="6401" max="6401" width="4.6328125" style="279" customWidth="1"/>
    <col min="6402" max="6402" width="25.7265625" style="279" customWidth="1"/>
    <col min="6403" max="6403" width="2.6328125" style="279" customWidth="1"/>
    <col min="6404" max="6404" width="11.08984375" style="279" customWidth="1"/>
    <col min="6405" max="6405" width="2.6328125" style="279" customWidth="1"/>
    <col min="6406" max="6406" width="11.08984375" style="279" customWidth="1"/>
    <col min="6407" max="6407" width="2.6328125" style="279" customWidth="1"/>
    <col min="6408" max="6408" width="11.08984375" style="279" customWidth="1"/>
    <col min="6409" max="6409" width="2.6328125" style="279" customWidth="1"/>
    <col min="6410" max="6410" width="11.08984375" style="279" customWidth="1"/>
    <col min="6411" max="6411" width="2.6328125" style="279" customWidth="1"/>
    <col min="6412" max="6412" width="19.26953125" style="279" customWidth="1"/>
    <col min="6413" max="6413" width="2.6328125" style="279" customWidth="1"/>
    <col min="6414" max="6414" width="11.08984375" style="279" customWidth="1"/>
    <col min="6415" max="6415" width="2.6328125" style="279" customWidth="1"/>
    <col min="6416" max="6416" width="11.08984375" style="279" customWidth="1"/>
    <col min="6417" max="6417" width="2.6328125" style="279" customWidth="1"/>
    <col min="6418" max="6418" width="11.6328125" style="279" customWidth="1"/>
    <col min="6419" max="6419" width="2.6328125" style="279" customWidth="1"/>
    <col min="6420" max="6420" width="13" style="279" customWidth="1"/>
    <col min="6421" max="6421" width="2.6328125" style="279" customWidth="1"/>
    <col min="6422" max="6422" width="13" style="279" customWidth="1"/>
    <col min="6423" max="6656" width="10.6328125" style="279"/>
    <col min="6657" max="6657" width="4.6328125" style="279" customWidth="1"/>
    <col min="6658" max="6658" width="25.7265625" style="279" customWidth="1"/>
    <col min="6659" max="6659" width="2.6328125" style="279" customWidth="1"/>
    <col min="6660" max="6660" width="11.08984375" style="279" customWidth="1"/>
    <col min="6661" max="6661" width="2.6328125" style="279" customWidth="1"/>
    <col min="6662" max="6662" width="11.08984375" style="279" customWidth="1"/>
    <col min="6663" max="6663" width="2.6328125" style="279" customWidth="1"/>
    <col min="6664" max="6664" width="11.08984375" style="279" customWidth="1"/>
    <col min="6665" max="6665" width="2.6328125" style="279" customWidth="1"/>
    <col min="6666" max="6666" width="11.08984375" style="279" customWidth="1"/>
    <col min="6667" max="6667" width="2.6328125" style="279" customWidth="1"/>
    <col min="6668" max="6668" width="19.26953125" style="279" customWidth="1"/>
    <col min="6669" max="6669" width="2.6328125" style="279" customWidth="1"/>
    <col min="6670" max="6670" width="11.08984375" style="279" customWidth="1"/>
    <col min="6671" max="6671" width="2.6328125" style="279" customWidth="1"/>
    <col min="6672" max="6672" width="11.08984375" style="279" customWidth="1"/>
    <col min="6673" max="6673" width="2.6328125" style="279" customWidth="1"/>
    <col min="6674" max="6674" width="11.6328125" style="279" customWidth="1"/>
    <col min="6675" max="6675" width="2.6328125" style="279" customWidth="1"/>
    <col min="6676" max="6676" width="13" style="279" customWidth="1"/>
    <col min="6677" max="6677" width="2.6328125" style="279" customWidth="1"/>
    <col min="6678" max="6678" width="13" style="279" customWidth="1"/>
    <col min="6679" max="6912" width="10.6328125" style="279"/>
    <col min="6913" max="6913" width="4.6328125" style="279" customWidth="1"/>
    <col min="6914" max="6914" width="25.7265625" style="279" customWidth="1"/>
    <col min="6915" max="6915" width="2.6328125" style="279" customWidth="1"/>
    <col min="6916" max="6916" width="11.08984375" style="279" customWidth="1"/>
    <col min="6917" max="6917" width="2.6328125" style="279" customWidth="1"/>
    <col min="6918" max="6918" width="11.08984375" style="279" customWidth="1"/>
    <col min="6919" max="6919" width="2.6328125" style="279" customWidth="1"/>
    <col min="6920" max="6920" width="11.08984375" style="279" customWidth="1"/>
    <col min="6921" max="6921" width="2.6328125" style="279" customWidth="1"/>
    <col min="6922" max="6922" width="11.08984375" style="279" customWidth="1"/>
    <col min="6923" max="6923" width="2.6328125" style="279" customWidth="1"/>
    <col min="6924" max="6924" width="19.26953125" style="279" customWidth="1"/>
    <col min="6925" max="6925" width="2.6328125" style="279" customWidth="1"/>
    <col min="6926" max="6926" width="11.08984375" style="279" customWidth="1"/>
    <col min="6927" max="6927" width="2.6328125" style="279" customWidth="1"/>
    <col min="6928" max="6928" width="11.08984375" style="279" customWidth="1"/>
    <col min="6929" max="6929" width="2.6328125" style="279" customWidth="1"/>
    <col min="6930" max="6930" width="11.6328125" style="279" customWidth="1"/>
    <col min="6931" max="6931" width="2.6328125" style="279" customWidth="1"/>
    <col min="6932" max="6932" width="13" style="279" customWidth="1"/>
    <col min="6933" max="6933" width="2.6328125" style="279" customWidth="1"/>
    <col min="6934" max="6934" width="13" style="279" customWidth="1"/>
    <col min="6935" max="7168" width="10.6328125" style="279"/>
    <col min="7169" max="7169" width="4.6328125" style="279" customWidth="1"/>
    <col min="7170" max="7170" width="25.7265625" style="279" customWidth="1"/>
    <col min="7171" max="7171" width="2.6328125" style="279" customWidth="1"/>
    <col min="7172" max="7172" width="11.08984375" style="279" customWidth="1"/>
    <col min="7173" max="7173" width="2.6328125" style="279" customWidth="1"/>
    <col min="7174" max="7174" width="11.08984375" style="279" customWidth="1"/>
    <col min="7175" max="7175" width="2.6328125" style="279" customWidth="1"/>
    <col min="7176" max="7176" width="11.08984375" style="279" customWidth="1"/>
    <col min="7177" max="7177" width="2.6328125" style="279" customWidth="1"/>
    <col min="7178" max="7178" width="11.08984375" style="279" customWidth="1"/>
    <col min="7179" max="7179" width="2.6328125" style="279" customWidth="1"/>
    <col min="7180" max="7180" width="19.26953125" style="279" customWidth="1"/>
    <col min="7181" max="7181" width="2.6328125" style="279" customWidth="1"/>
    <col min="7182" max="7182" width="11.08984375" style="279" customWidth="1"/>
    <col min="7183" max="7183" width="2.6328125" style="279" customWidth="1"/>
    <col min="7184" max="7184" width="11.08984375" style="279" customWidth="1"/>
    <col min="7185" max="7185" width="2.6328125" style="279" customWidth="1"/>
    <col min="7186" max="7186" width="11.6328125" style="279" customWidth="1"/>
    <col min="7187" max="7187" width="2.6328125" style="279" customWidth="1"/>
    <col min="7188" max="7188" width="13" style="279" customWidth="1"/>
    <col min="7189" max="7189" width="2.6328125" style="279" customWidth="1"/>
    <col min="7190" max="7190" width="13" style="279" customWidth="1"/>
    <col min="7191" max="7424" width="10.6328125" style="279"/>
    <col min="7425" max="7425" width="4.6328125" style="279" customWidth="1"/>
    <col min="7426" max="7426" width="25.7265625" style="279" customWidth="1"/>
    <col min="7427" max="7427" width="2.6328125" style="279" customWidth="1"/>
    <col min="7428" max="7428" width="11.08984375" style="279" customWidth="1"/>
    <col min="7429" max="7429" width="2.6328125" style="279" customWidth="1"/>
    <col min="7430" max="7430" width="11.08984375" style="279" customWidth="1"/>
    <col min="7431" max="7431" width="2.6328125" style="279" customWidth="1"/>
    <col min="7432" max="7432" width="11.08984375" style="279" customWidth="1"/>
    <col min="7433" max="7433" width="2.6328125" style="279" customWidth="1"/>
    <col min="7434" max="7434" width="11.08984375" style="279" customWidth="1"/>
    <col min="7435" max="7435" width="2.6328125" style="279" customWidth="1"/>
    <col min="7436" max="7436" width="19.26953125" style="279" customWidth="1"/>
    <col min="7437" max="7437" width="2.6328125" style="279" customWidth="1"/>
    <col min="7438" max="7438" width="11.08984375" style="279" customWidth="1"/>
    <col min="7439" max="7439" width="2.6328125" style="279" customWidth="1"/>
    <col min="7440" max="7440" width="11.08984375" style="279" customWidth="1"/>
    <col min="7441" max="7441" width="2.6328125" style="279" customWidth="1"/>
    <col min="7442" max="7442" width="11.6328125" style="279" customWidth="1"/>
    <col min="7443" max="7443" width="2.6328125" style="279" customWidth="1"/>
    <col min="7444" max="7444" width="13" style="279" customWidth="1"/>
    <col min="7445" max="7445" width="2.6328125" style="279" customWidth="1"/>
    <col min="7446" max="7446" width="13" style="279" customWidth="1"/>
    <col min="7447" max="7680" width="10.6328125" style="279"/>
    <col min="7681" max="7681" width="4.6328125" style="279" customWidth="1"/>
    <col min="7682" max="7682" width="25.7265625" style="279" customWidth="1"/>
    <col min="7683" max="7683" width="2.6328125" style="279" customWidth="1"/>
    <col min="7684" max="7684" width="11.08984375" style="279" customWidth="1"/>
    <col min="7685" max="7685" width="2.6328125" style="279" customWidth="1"/>
    <col min="7686" max="7686" width="11.08984375" style="279" customWidth="1"/>
    <col min="7687" max="7687" width="2.6328125" style="279" customWidth="1"/>
    <col min="7688" max="7688" width="11.08984375" style="279" customWidth="1"/>
    <col min="7689" max="7689" width="2.6328125" style="279" customWidth="1"/>
    <col min="7690" max="7690" width="11.08984375" style="279" customWidth="1"/>
    <col min="7691" max="7691" width="2.6328125" style="279" customWidth="1"/>
    <col min="7692" max="7692" width="19.26953125" style="279" customWidth="1"/>
    <col min="7693" max="7693" width="2.6328125" style="279" customWidth="1"/>
    <col min="7694" max="7694" width="11.08984375" style="279" customWidth="1"/>
    <col min="7695" max="7695" width="2.6328125" style="279" customWidth="1"/>
    <col min="7696" max="7696" width="11.08984375" style="279" customWidth="1"/>
    <col min="7697" max="7697" width="2.6328125" style="279" customWidth="1"/>
    <col min="7698" max="7698" width="11.6328125" style="279" customWidth="1"/>
    <col min="7699" max="7699" width="2.6328125" style="279" customWidth="1"/>
    <col min="7700" max="7700" width="13" style="279" customWidth="1"/>
    <col min="7701" max="7701" width="2.6328125" style="279" customWidth="1"/>
    <col min="7702" max="7702" width="13" style="279" customWidth="1"/>
    <col min="7703" max="7936" width="10.6328125" style="279"/>
    <col min="7937" max="7937" width="4.6328125" style="279" customWidth="1"/>
    <col min="7938" max="7938" width="25.7265625" style="279" customWidth="1"/>
    <col min="7939" max="7939" width="2.6328125" style="279" customWidth="1"/>
    <col min="7940" max="7940" width="11.08984375" style="279" customWidth="1"/>
    <col min="7941" max="7941" width="2.6328125" style="279" customWidth="1"/>
    <col min="7942" max="7942" width="11.08984375" style="279" customWidth="1"/>
    <col min="7943" max="7943" width="2.6328125" style="279" customWidth="1"/>
    <col min="7944" max="7944" width="11.08984375" style="279" customWidth="1"/>
    <col min="7945" max="7945" width="2.6328125" style="279" customWidth="1"/>
    <col min="7946" max="7946" width="11.08984375" style="279" customWidth="1"/>
    <col min="7947" max="7947" width="2.6328125" style="279" customWidth="1"/>
    <col min="7948" max="7948" width="19.26953125" style="279" customWidth="1"/>
    <col min="7949" max="7949" width="2.6328125" style="279" customWidth="1"/>
    <col min="7950" max="7950" width="11.08984375" style="279" customWidth="1"/>
    <col min="7951" max="7951" width="2.6328125" style="279" customWidth="1"/>
    <col min="7952" max="7952" width="11.08984375" style="279" customWidth="1"/>
    <col min="7953" max="7953" width="2.6328125" style="279" customWidth="1"/>
    <col min="7954" max="7954" width="11.6328125" style="279" customWidth="1"/>
    <col min="7955" max="7955" width="2.6328125" style="279" customWidth="1"/>
    <col min="7956" max="7956" width="13" style="279" customWidth="1"/>
    <col min="7957" max="7957" width="2.6328125" style="279" customWidth="1"/>
    <col min="7958" max="7958" width="13" style="279" customWidth="1"/>
    <col min="7959" max="8192" width="10.6328125" style="279"/>
    <col min="8193" max="8193" width="4.6328125" style="279" customWidth="1"/>
    <col min="8194" max="8194" width="25.7265625" style="279" customWidth="1"/>
    <col min="8195" max="8195" width="2.6328125" style="279" customWidth="1"/>
    <col min="8196" max="8196" width="11.08984375" style="279" customWidth="1"/>
    <col min="8197" max="8197" width="2.6328125" style="279" customWidth="1"/>
    <col min="8198" max="8198" width="11.08984375" style="279" customWidth="1"/>
    <col min="8199" max="8199" width="2.6328125" style="279" customWidth="1"/>
    <col min="8200" max="8200" width="11.08984375" style="279" customWidth="1"/>
    <col min="8201" max="8201" width="2.6328125" style="279" customWidth="1"/>
    <col min="8202" max="8202" width="11.08984375" style="279" customWidth="1"/>
    <col min="8203" max="8203" width="2.6328125" style="279" customWidth="1"/>
    <col min="8204" max="8204" width="19.26953125" style="279" customWidth="1"/>
    <col min="8205" max="8205" width="2.6328125" style="279" customWidth="1"/>
    <col min="8206" max="8206" width="11.08984375" style="279" customWidth="1"/>
    <col min="8207" max="8207" width="2.6328125" style="279" customWidth="1"/>
    <col min="8208" max="8208" width="11.08984375" style="279" customWidth="1"/>
    <col min="8209" max="8209" width="2.6328125" style="279" customWidth="1"/>
    <col min="8210" max="8210" width="11.6328125" style="279" customWidth="1"/>
    <col min="8211" max="8211" width="2.6328125" style="279" customWidth="1"/>
    <col min="8212" max="8212" width="13" style="279" customWidth="1"/>
    <col min="8213" max="8213" width="2.6328125" style="279" customWidth="1"/>
    <col min="8214" max="8214" width="13" style="279" customWidth="1"/>
    <col min="8215" max="8448" width="10.6328125" style="279"/>
    <col min="8449" max="8449" width="4.6328125" style="279" customWidth="1"/>
    <col min="8450" max="8450" width="25.7265625" style="279" customWidth="1"/>
    <col min="8451" max="8451" width="2.6328125" style="279" customWidth="1"/>
    <col min="8452" max="8452" width="11.08984375" style="279" customWidth="1"/>
    <col min="8453" max="8453" width="2.6328125" style="279" customWidth="1"/>
    <col min="8454" max="8454" width="11.08984375" style="279" customWidth="1"/>
    <col min="8455" max="8455" width="2.6328125" style="279" customWidth="1"/>
    <col min="8456" max="8456" width="11.08984375" style="279" customWidth="1"/>
    <col min="8457" max="8457" width="2.6328125" style="279" customWidth="1"/>
    <col min="8458" max="8458" width="11.08984375" style="279" customWidth="1"/>
    <col min="8459" max="8459" width="2.6328125" style="279" customWidth="1"/>
    <col min="8460" max="8460" width="19.26953125" style="279" customWidth="1"/>
    <col min="8461" max="8461" width="2.6328125" style="279" customWidth="1"/>
    <col min="8462" max="8462" width="11.08984375" style="279" customWidth="1"/>
    <col min="8463" max="8463" width="2.6328125" style="279" customWidth="1"/>
    <col min="8464" max="8464" width="11.08984375" style="279" customWidth="1"/>
    <col min="8465" max="8465" width="2.6328125" style="279" customWidth="1"/>
    <col min="8466" max="8466" width="11.6328125" style="279" customWidth="1"/>
    <col min="8467" max="8467" width="2.6328125" style="279" customWidth="1"/>
    <col min="8468" max="8468" width="13" style="279" customWidth="1"/>
    <col min="8469" max="8469" width="2.6328125" style="279" customWidth="1"/>
    <col min="8470" max="8470" width="13" style="279" customWidth="1"/>
    <col min="8471" max="8704" width="10.6328125" style="279"/>
    <col min="8705" max="8705" width="4.6328125" style="279" customWidth="1"/>
    <col min="8706" max="8706" width="25.7265625" style="279" customWidth="1"/>
    <col min="8707" max="8707" width="2.6328125" style="279" customWidth="1"/>
    <col min="8708" max="8708" width="11.08984375" style="279" customWidth="1"/>
    <col min="8709" max="8709" width="2.6328125" style="279" customWidth="1"/>
    <col min="8710" max="8710" width="11.08984375" style="279" customWidth="1"/>
    <col min="8711" max="8711" width="2.6328125" style="279" customWidth="1"/>
    <col min="8712" max="8712" width="11.08984375" style="279" customWidth="1"/>
    <col min="8713" max="8713" width="2.6328125" style="279" customWidth="1"/>
    <col min="8714" max="8714" width="11.08984375" style="279" customWidth="1"/>
    <col min="8715" max="8715" width="2.6328125" style="279" customWidth="1"/>
    <col min="8716" max="8716" width="19.26953125" style="279" customWidth="1"/>
    <col min="8717" max="8717" width="2.6328125" style="279" customWidth="1"/>
    <col min="8718" max="8718" width="11.08984375" style="279" customWidth="1"/>
    <col min="8719" max="8719" width="2.6328125" style="279" customWidth="1"/>
    <col min="8720" max="8720" width="11.08984375" style="279" customWidth="1"/>
    <col min="8721" max="8721" width="2.6328125" style="279" customWidth="1"/>
    <col min="8722" max="8722" width="11.6328125" style="279" customWidth="1"/>
    <col min="8723" max="8723" width="2.6328125" style="279" customWidth="1"/>
    <col min="8724" max="8724" width="13" style="279" customWidth="1"/>
    <col min="8725" max="8725" width="2.6328125" style="279" customWidth="1"/>
    <col min="8726" max="8726" width="13" style="279" customWidth="1"/>
    <col min="8727" max="8960" width="10.6328125" style="279"/>
    <col min="8961" max="8961" width="4.6328125" style="279" customWidth="1"/>
    <col min="8962" max="8962" width="25.7265625" style="279" customWidth="1"/>
    <col min="8963" max="8963" width="2.6328125" style="279" customWidth="1"/>
    <col min="8964" max="8964" width="11.08984375" style="279" customWidth="1"/>
    <col min="8965" max="8965" width="2.6328125" style="279" customWidth="1"/>
    <col min="8966" max="8966" width="11.08984375" style="279" customWidth="1"/>
    <col min="8967" max="8967" width="2.6328125" style="279" customWidth="1"/>
    <col min="8968" max="8968" width="11.08984375" style="279" customWidth="1"/>
    <col min="8969" max="8969" width="2.6328125" style="279" customWidth="1"/>
    <col min="8970" max="8970" width="11.08984375" style="279" customWidth="1"/>
    <col min="8971" max="8971" width="2.6328125" style="279" customWidth="1"/>
    <col min="8972" max="8972" width="19.26953125" style="279" customWidth="1"/>
    <col min="8973" max="8973" width="2.6328125" style="279" customWidth="1"/>
    <col min="8974" max="8974" width="11.08984375" style="279" customWidth="1"/>
    <col min="8975" max="8975" width="2.6328125" style="279" customWidth="1"/>
    <col min="8976" max="8976" width="11.08984375" style="279" customWidth="1"/>
    <col min="8977" max="8977" width="2.6328125" style="279" customWidth="1"/>
    <col min="8978" max="8978" width="11.6328125" style="279" customWidth="1"/>
    <col min="8979" max="8979" width="2.6328125" style="279" customWidth="1"/>
    <col min="8980" max="8980" width="13" style="279" customWidth="1"/>
    <col min="8981" max="8981" width="2.6328125" style="279" customWidth="1"/>
    <col min="8982" max="8982" width="13" style="279" customWidth="1"/>
    <col min="8983" max="9216" width="10.6328125" style="279"/>
    <col min="9217" max="9217" width="4.6328125" style="279" customWidth="1"/>
    <col min="9218" max="9218" width="25.7265625" style="279" customWidth="1"/>
    <col min="9219" max="9219" width="2.6328125" style="279" customWidth="1"/>
    <col min="9220" max="9220" width="11.08984375" style="279" customWidth="1"/>
    <col min="9221" max="9221" width="2.6328125" style="279" customWidth="1"/>
    <col min="9222" max="9222" width="11.08984375" style="279" customWidth="1"/>
    <col min="9223" max="9223" width="2.6328125" style="279" customWidth="1"/>
    <col min="9224" max="9224" width="11.08984375" style="279" customWidth="1"/>
    <col min="9225" max="9225" width="2.6328125" style="279" customWidth="1"/>
    <col min="9226" max="9226" width="11.08984375" style="279" customWidth="1"/>
    <col min="9227" max="9227" width="2.6328125" style="279" customWidth="1"/>
    <col min="9228" max="9228" width="19.26953125" style="279" customWidth="1"/>
    <col min="9229" max="9229" width="2.6328125" style="279" customWidth="1"/>
    <col min="9230" max="9230" width="11.08984375" style="279" customWidth="1"/>
    <col min="9231" max="9231" width="2.6328125" style="279" customWidth="1"/>
    <col min="9232" max="9232" width="11.08984375" style="279" customWidth="1"/>
    <col min="9233" max="9233" width="2.6328125" style="279" customWidth="1"/>
    <col min="9234" max="9234" width="11.6328125" style="279" customWidth="1"/>
    <col min="9235" max="9235" width="2.6328125" style="279" customWidth="1"/>
    <col min="9236" max="9236" width="13" style="279" customWidth="1"/>
    <col min="9237" max="9237" width="2.6328125" style="279" customWidth="1"/>
    <col min="9238" max="9238" width="13" style="279" customWidth="1"/>
    <col min="9239" max="9472" width="10.6328125" style="279"/>
    <col min="9473" max="9473" width="4.6328125" style="279" customWidth="1"/>
    <col min="9474" max="9474" width="25.7265625" style="279" customWidth="1"/>
    <col min="9475" max="9475" width="2.6328125" style="279" customWidth="1"/>
    <col min="9476" max="9476" width="11.08984375" style="279" customWidth="1"/>
    <col min="9477" max="9477" width="2.6328125" style="279" customWidth="1"/>
    <col min="9478" max="9478" width="11.08984375" style="279" customWidth="1"/>
    <col min="9479" max="9479" width="2.6328125" style="279" customWidth="1"/>
    <col min="9480" max="9480" width="11.08984375" style="279" customWidth="1"/>
    <col min="9481" max="9481" width="2.6328125" style="279" customWidth="1"/>
    <col min="9482" max="9482" width="11.08984375" style="279" customWidth="1"/>
    <col min="9483" max="9483" width="2.6328125" style="279" customWidth="1"/>
    <col min="9484" max="9484" width="19.26953125" style="279" customWidth="1"/>
    <col min="9485" max="9485" width="2.6328125" style="279" customWidth="1"/>
    <col min="9486" max="9486" width="11.08984375" style="279" customWidth="1"/>
    <col min="9487" max="9487" width="2.6328125" style="279" customWidth="1"/>
    <col min="9488" max="9488" width="11.08984375" style="279" customWidth="1"/>
    <col min="9489" max="9489" width="2.6328125" style="279" customWidth="1"/>
    <col min="9490" max="9490" width="11.6328125" style="279" customWidth="1"/>
    <col min="9491" max="9491" width="2.6328125" style="279" customWidth="1"/>
    <col min="9492" max="9492" width="13" style="279" customWidth="1"/>
    <col min="9493" max="9493" width="2.6328125" style="279" customWidth="1"/>
    <col min="9494" max="9494" width="13" style="279" customWidth="1"/>
    <col min="9495" max="9728" width="10.6328125" style="279"/>
    <col min="9729" max="9729" width="4.6328125" style="279" customWidth="1"/>
    <col min="9730" max="9730" width="25.7265625" style="279" customWidth="1"/>
    <col min="9731" max="9731" width="2.6328125" style="279" customWidth="1"/>
    <col min="9732" max="9732" width="11.08984375" style="279" customWidth="1"/>
    <col min="9733" max="9733" width="2.6328125" style="279" customWidth="1"/>
    <col min="9734" max="9734" width="11.08984375" style="279" customWidth="1"/>
    <col min="9735" max="9735" width="2.6328125" style="279" customWidth="1"/>
    <col min="9736" max="9736" width="11.08984375" style="279" customWidth="1"/>
    <col min="9737" max="9737" width="2.6328125" style="279" customWidth="1"/>
    <col min="9738" max="9738" width="11.08984375" style="279" customWidth="1"/>
    <col min="9739" max="9739" width="2.6328125" style="279" customWidth="1"/>
    <col min="9740" max="9740" width="19.26953125" style="279" customWidth="1"/>
    <col min="9741" max="9741" width="2.6328125" style="279" customWidth="1"/>
    <col min="9742" max="9742" width="11.08984375" style="279" customWidth="1"/>
    <col min="9743" max="9743" width="2.6328125" style="279" customWidth="1"/>
    <col min="9744" max="9744" width="11.08984375" style="279" customWidth="1"/>
    <col min="9745" max="9745" width="2.6328125" style="279" customWidth="1"/>
    <col min="9746" max="9746" width="11.6328125" style="279" customWidth="1"/>
    <col min="9747" max="9747" width="2.6328125" style="279" customWidth="1"/>
    <col min="9748" max="9748" width="13" style="279" customWidth="1"/>
    <col min="9749" max="9749" width="2.6328125" style="279" customWidth="1"/>
    <col min="9750" max="9750" width="13" style="279" customWidth="1"/>
    <col min="9751" max="9984" width="10.6328125" style="279"/>
    <col min="9985" max="9985" width="4.6328125" style="279" customWidth="1"/>
    <col min="9986" max="9986" width="25.7265625" style="279" customWidth="1"/>
    <col min="9987" max="9987" width="2.6328125" style="279" customWidth="1"/>
    <col min="9988" max="9988" width="11.08984375" style="279" customWidth="1"/>
    <col min="9989" max="9989" width="2.6328125" style="279" customWidth="1"/>
    <col min="9990" max="9990" width="11.08984375" style="279" customWidth="1"/>
    <col min="9991" max="9991" width="2.6328125" style="279" customWidth="1"/>
    <col min="9992" max="9992" width="11.08984375" style="279" customWidth="1"/>
    <col min="9993" max="9993" width="2.6328125" style="279" customWidth="1"/>
    <col min="9994" max="9994" width="11.08984375" style="279" customWidth="1"/>
    <col min="9995" max="9995" width="2.6328125" style="279" customWidth="1"/>
    <col min="9996" max="9996" width="19.26953125" style="279" customWidth="1"/>
    <col min="9997" max="9997" width="2.6328125" style="279" customWidth="1"/>
    <col min="9998" max="9998" width="11.08984375" style="279" customWidth="1"/>
    <col min="9999" max="9999" width="2.6328125" style="279" customWidth="1"/>
    <col min="10000" max="10000" width="11.08984375" style="279" customWidth="1"/>
    <col min="10001" max="10001" width="2.6328125" style="279" customWidth="1"/>
    <col min="10002" max="10002" width="11.6328125" style="279" customWidth="1"/>
    <col min="10003" max="10003" width="2.6328125" style="279" customWidth="1"/>
    <col min="10004" max="10004" width="13" style="279" customWidth="1"/>
    <col min="10005" max="10005" width="2.6328125" style="279" customWidth="1"/>
    <col min="10006" max="10006" width="13" style="279" customWidth="1"/>
    <col min="10007" max="10240" width="10.6328125" style="279"/>
    <col min="10241" max="10241" width="4.6328125" style="279" customWidth="1"/>
    <col min="10242" max="10242" width="25.7265625" style="279" customWidth="1"/>
    <col min="10243" max="10243" width="2.6328125" style="279" customWidth="1"/>
    <col min="10244" max="10244" width="11.08984375" style="279" customWidth="1"/>
    <col min="10245" max="10245" width="2.6328125" style="279" customWidth="1"/>
    <col min="10246" max="10246" width="11.08984375" style="279" customWidth="1"/>
    <col min="10247" max="10247" width="2.6328125" style="279" customWidth="1"/>
    <col min="10248" max="10248" width="11.08984375" style="279" customWidth="1"/>
    <col min="10249" max="10249" width="2.6328125" style="279" customWidth="1"/>
    <col min="10250" max="10250" width="11.08984375" style="279" customWidth="1"/>
    <col min="10251" max="10251" width="2.6328125" style="279" customWidth="1"/>
    <col min="10252" max="10252" width="19.26953125" style="279" customWidth="1"/>
    <col min="10253" max="10253" width="2.6328125" style="279" customWidth="1"/>
    <col min="10254" max="10254" width="11.08984375" style="279" customWidth="1"/>
    <col min="10255" max="10255" width="2.6328125" style="279" customWidth="1"/>
    <col min="10256" max="10256" width="11.08984375" style="279" customWidth="1"/>
    <col min="10257" max="10257" width="2.6328125" style="279" customWidth="1"/>
    <col min="10258" max="10258" width="11.6328125" style="279" customWidth="1"/>
    <col min="10259" max="10259" width="2.6328125" style="279" customWidth="1"/>
    <col min="10260" max="10260" width="13" style="279" customWidth="1"/>
    <col min="10261" max="10261" width="2.6328125" style="279" customWidth="1"/>
    <col min="10262" max="10262" width="13" style="279" customWidth="1"/>
    <col min="10263" max="10496" width="10.6328125" style="279"/>
    <col min="10497" max="10497" width="4.6328125" style="279" customWidth="1"/>
    <col min="10498" max="10498" width="25.7265625" style="279" customWidth="1"/>
    <col min="10499" max="10499" width="2.6328125" style="279" customWidth="1"/>
    <col min="10500" max="10500" width="11.08984375" style="279" customWidth="1"/>
    <col min="10501" max="10501" width="2.6328125" style="279" customWidth="1"/>
    <col min="10502" max="10502" width="11.08984375" style="279" customWidth="1"/>
    <col min="10503" max="10503" width="2.6328125" style="279" customWidth="1"/>
    <col min="10504" max="10504" width="11.08984375" style="279" customWidth="1"/>
    <col min="10505" max="10505" width="2.6328125" style="279" customWidth="1"/>
    <col min="10506" max="10506" width="11.08984375" style="279" customWidth="1"/>
    <col min="10507" max="10507" width="2.6328125" style="279" customWidth="1"/>
    <col min="10508" max="10508" width="19.26953125" style="279" customWidth="1"/>
    <col min="10509" max="10509" width="2.6328125" style="279" customWidth="1"/>
    <col min="10510" max="10510" width="11.08984375" style="279" customWidth="1"/>
    <col min="10511" max="10511" width="2.6328125" style="279" customWidth="1"/>
    <col min="10512" max="10512" width="11.08984375" style="279" customWidth="1"/>
    <col min="10513" max="10513" width="2.6328125" style="279" customWidth="1"/>
    <col min="10514" max="10514" width="11.6328125" style="279" customWidth="1"/>
    <col min="10515" max="10515" width="2.6328125" style="279" customWidth="1"/>
    <col min="10516" max="10516" width="13" style="279" customWidth="1"/>
    <col min="10517" max="10517" width="2.6328125" style="279" customWidth="1"/>
    <col min="10518" max="10518" width="13" style="279" customWidth="1"/>
    <col min="10519" max="10752" width="10.6328125" style="279"/>
    <col min="10753" max="10753" width="4.6328125" style="279" customWidth="1"/>
    <col min="10754" max="10754" width="25.7265625" style="279" customWidth="1"/>
    <col min="10755" max="10755" width="2.6328125" style="279" customWidth="1"/>
    <col min="10756" max="10756" width="11.08984375" style="279" customWidth="1"/>
    <col min="10757" max="10757" width="2.6328125" style="279" customWidth="1"/>
    <col min="10758" max="10758" width="11.08984375" style="279" customWidth="1"/>
    <col min="10759" max="10759" width="2.6328125" style="279" customWidth="1"/>
    <col min="10760" max="10760" width="11.08984375" style="279" customWidth="1"/>
    <col min="10761" max="10761" width="2.6328125" style="279" customWidth="1"/>
    <col min="10762" max="10762" width="11.08984375" style="279" customWidth="1"/>
    <col min="10763" max="10763" width="2.6328125" style="279" customWidth="1"/>
    <col min="10764" max="10764" width="19.26953125" style="279" customWidth="1"/>
    <col min="10765" max="10765" width="2.6328125" style="279" customWidth="1"/>
    <col min="10766" max="10766" width="11.08984375" style="279" customWidth="1"/>
    <col min="10767" max="10767" width="2.6328125" style="279" customWidth="1"/>
    <col min="10768" max="10768" width="11.08984375" style="279" customWidth="1"/>
    <col min="10769" max="10769" width="2.6328125" style="279" customWidth="1"/>
    <col min="10770" max="10770" width="11.6328125" style="279" customWidth="1"/>
    <col min="10771" max="10771" width="2.6328125" style="279" customWidth="1"/>
    <col min="10772" max="10772" width="13" style="279" customWidth="1"/>
    <col min="10773" max="10773" width="2.6328125" style="279" customWidth="1"/>
    <col min="10774" max="10774" width="13" style="279" customWidth="1"/>
    <col min="10775" max="11008" width="10.6328125" style="279"/>
    <col min="11009" max="11009" width="4.6328125" style="279" customWidth="1"/>
    <col min="11010" max="11010" width="25.7265625" style="279" customWidth="1"/>
    <col min="11011" max="11011" width="2.6328125" style="279" customWidth="1"/>
    <col min="11012" max="11012" width="11.08984375" style="279" customWidth="1"/>
    <col min="11013" max="11013" width="2.6328125" style="279" customWidth="1"/>
    <col min="11014" max="11014" width="11.08984375" style="279" customWidth="1"/>
    <col min="11015" max="11015" width="2.6328125" style="279" customWidth="1"/>
    <col min="11016" max="11016" width="11.08984375" style="279" customWidth="1"/>
    <col min="11017" max="11017" width="2.6328125" style="279" customWidth="1"/>
    <col min="11018" max="11018" width="11.08984375" style="279" customWidth="1"/>
    <col min="11019" max="11019" width="2.6328125" style="279" customWidth="1"/>
    <col min="11020" max="11020" width="19.26953125" style="279" customWidth="1"/>
    <col min="11021" max="11021" width="2.6328125" style="279" customWidth="1"/>
    <col min="11022" max="11022" width="11.08984375" style="279" customWidth="1"/>
    <col min="11023" max="11023" width="2.6328125" style="279" customWidth="1"/>
    <col min="11024" max="11024" width="11.08984375" style="279" customWidth="1"/>
    <col min="11025" max="11025" width="2.6328125" style="279" customWidth="1"/>
    <col min="11026" max="11026" width="11.6328125" style="279" customWidth="1"/>
    <col min="11027" max="11027" width="2.6328125" style="279" customWidth="1"/>
    <col min="11028" max="11028" width="13" style="279" customWidth="1"/>
    <col min="11029" max="11029" width="2.6328125" style="279" customWidth="1"/>
    <col min="11030" max="11030" width="13" style="279" customWidth="1"/>
    <col min="11031" max="11264" width="10.6328125" style="279"/>
    <col min="11265" max="11265" width="4.6328125" style="279" customWidth="1"/>
    <col min="11266" max="11266" width="25.7265625" style="279" customWidth="1"/>
    <col min="11267" max="11267" width="2.6328125" style="279" customWidth="1"/>
    <col min="11268" max="11268" width="11.08984375" style="279" customWidth="1"/>
    <col min="11269" max="11269" width="2.6328125" style="279" customWidth="1"/>
    <col min="11270" max="11270" width="11.08984375" style="279" customWidth="1"/>
    <col min="11271" max="11271" width="2.6328125" style="279" customWidth="1"/>
    <col min="11272" max="11272" width="11.08984375" style="279" customWidth="1"/>
    <col min="11273" max="11273" width="2.6328125" style="279" customWidth="1"/>
    <col min="11274" max="11274" width="11.08984375" style="279" customWidth="1"/>
    <col min="11275" max="11275" width="2.6328125" style="279" customWidth="1"/>
    <col min="11276" max="11276" width="19.26953125" style="279" customWidth="1"/>
    <col min="11277" max="11277" width="2.6328125" style="279" customWidth="1"/>
    <col min="11278" max="11278" width="11.08984375" style="279" customWidth="1"/>
    <col min="11279" max="11279" width="2.6328125" style="279" customWidth="1"/>
    <col min="11280" max="11280" width="11.08984375" style="279" customWidth="1"/>
    <col min="11281" max="11281" width="2.6328125" style="279" customWidth="1"/>
    <col min="11282" max="11282" width="11.6328125" style="279" customWidth="1"/>
    <col min="11283" max="11283" width="2.6328125" style="279" customWidth="1"/>
    <col min="11284" max="11284" width="13" style="279" customWidth="1"/>
    <col min="11285" max="11285" width="2.6328125" style="279" customWidth="1"/>
    <col min="11286" max="11286" width="13" style="279" customWidth="1"/>
    <col min="11287" max="11520" width="10.6328125" style="279"/>
    <col min="11521" max="11521" width="4.6328125" style="279" customWidth="1"/>
    <col min="11522" max="11522" width="25.7265625" style="279" customWidth="1"/>
    <col min="11523" max="11523" width="2.6328125" style="279" customWidth="1"/>
    <col min="11524" max="11524" width="11.08984375" style="279" customWidth="1"/>
    <col min="11525" max="11525" width="2.6328125" style="279" customWidth="1"/>
    <col min="11526" max="11526" width="11.08984375" style="279" customWidth="1"/>
    <col min="11527" max="11527" width="2.6328125" style="279" customWidth="1"/>
    <col min="11528" max="11528" width="11.08984375" style="279" customWidth="1"/>
    <col min="11529" max="11529" width="2.6328125" style="279" customWidth="1"/>
    <col min="11530" max="11530" width="11.08984375" style="279" customWidth="1"/>
    <col min="11531" max="11531" width="2.6328125" style="279" customWidth="1"/>
    <col min="11532" max="11532" width="19.26953125" style="279" customWidth="1"/>
    <col min="11533" max="11533" width="2.6328125" style="279" customWidth="1"/>
    <col min="11534" max="11534" width="11.08984375" style="279" customWidth="1"/>
    <col min="11535" max="11535" width="2.6328125" style="279" customWidth="1"/>
    <col min="11536" max="11536" width="11.08984375" style="279" customWidth="1"/>
    <col min="11537" max="11537" width="2.6328125" style="279" customWidth="1"/>
    <col min="11538" max="11538" width="11.6328125" style="279" customWidth="1"/>
    <col min="11539" max="11539" width="2.6328125" style="279" customWidth="1"/>
    <col min="11540" max="11540" width="13" style="279" customWidth="1"/>
    <col min="11541" max="11541" width="2.6328125" style="279" customWidth="1"/>
    <col min="11542" max="11542" width="13" style="279" customWidth="1"/>
    <col min="11543" max="11776" width="10.6328125" style="279"/>
    <col min="11777" max="11777" width="4.6328125" style="279" customWidth="1"/>
    <col min="11778" max="11778" width="25.7265625" style="279" customWidth="1"/>
    <col min="11779" max="11779" width="2.6328125" style="279" customWidth="1"/>
    <col min="11780" max="11780" width="11.08984375" style="279" customWidth="1"/>
    <col min="11781" max="11781" width="2.6328125" style="279" customWidth="1"/>
    <col min="11782" max="11782" width="11.08984375" style="279" customWidth="1"/>
    <col min="11783" max="11783" width="2.6328125" style="279" customWidth="1"/>
    <col min="11784" max="11784" width="11.08984375" style="279" customWidth="1"/>
    <col min="11785" max="11785" width="2.6328125" style="279" customWidth="1"/>
    <col min="11786" max="11786" width="11.08984375" style="279" customWidth="1"/>
    <col min="11787" max="11787" width="2.6328125" style="279" customWidth="1"/>
    <col min="11788" max="11788" width="19.26953125" style="279" customWidth="1"/>
    <col min="11789" max="11789" width="2.6328125" style="279" customWidth="1"/>
    <col min="11790" max="11790" width="11.08984375" style="279" customWidth="1"/>
    <col min="11791" max="11791" width="2.6328125" style="279" customWidth="1"/>
    <col min="11792" max="11792" width="11.08984375" style="279" customWidth="1"/>
    <col min="11793" max="11793" width="2.6328125" style="279" customWidth="1"/>
    <col min="11794" max="11794" width="11.6328125" style="279" customWidth="1"/>
    <col min="11795" max="11795" width="2.6328125" style="279" customWidth="1"/>
    <col min="11796" max="11796" width="13" style="279" customWidth="1"/>
    <col min="11797" max="11797" width="2.6328125" style="279" customWidth="1"/>
    <col min="11798" max="11798" width="13" style="279" customWidth="1"/>
    <col min="11799" max="12032" width="10.6328125" style="279"/>
    <col min="12033" max="12033" width="4.6328125" style="279" customWidth="1"/>
    <col min="12034" max="12034" width="25.7265625" style="279" customWidth="1"/>
    <col min="12035" max="12035" width="2.6328125" style="279" customWidth="1"/>
    <col min="12036" max="12036" width="11.08984375" style="279" customWidth="1"/>
    <col min="12037" max="12037" width="2.6328125" style="279" customWidth="1"/>
    <col min="12038" max="12038" width="11.08984375" style="279" customWidth="1"/>
    <col min="12039" max="12039" width="2.6328125" style="279" customWidth="1"/>
    <col min="12040" max="12040" width="11.08984375" style="279" customWidth="1"/>
    <col min="12041" max="12041" width="2.6328125" style="279" customWidth="1"/>
    <col min="12042" max="12042" width="11.08984375" style="279" customWidth="1"/>
    <col min="12043" max="12043" width="2.6328125" style="279" customWidth="1"/>
    <col min="12044" max="12044" width="19.26953125" style="279" customWidth="1"/>
    <col min="12045" max="12045" width="2.6328125" style="279" customWidth="1"/>
    <col min="12046" max="12046" width="11.08984375" style="279" customWidth="1"/>
    <col min="12047" max="12047" width="2.6328125" style="279" customWidth="1"/>
    <col min="12048" max="12048" width="11.08984375" style="279" customWidth="1"/>
    <col min="12049" max="12049" width="2.6328125" style="279" customWidth="1"/>
    <col min="12050" max="12050" width="11.6328125" style="279" customWidth="1"/>
    <col min="12051" max="12051" width="2.6328125" style="279" customWidth="1"/>
    <col min="12052" max="12052" width="13" style="279" customWidth="1"/>
    <col min="12053" max="12053" width="2.6328125" style="279" customWidth="1"/>
    <col min="12054" max="12054" width="13" style="279" customWidth="1"/>
    <col min="12055" max="12288" width="10.6328125" style="279"/>
    <col min="12289" max="12289" width="4.6328125" style="279" customWidth="1"/>
    <col min="12290" max="12290" width="25.7265625" style="279" customWidth="1"/>
    <col min="12291" max="12291" width="2.6328125" style="279" customWidth="1"/>
    <col min="12292" max="12292" width="11.08984375" style="279" customWidth="1"/>
    <col min="12293" max="12293" width="2.6328125" style="279" customWidth="1"/>
    <col min="12294" max="12294" width="11.08984375" style="279" customWidth="1"/>
    <col min="12295" max="12295" width="2.6328125" style="279" customWidth="1"/>
    <col min="12296" max="12296" width="11.08984375" style="279" customWidth="1"/>
    <col min="12297" max="12297" width="2.6328125" style="279" customWidth="1"/>
    <col min="12298" max="12298" width="11.08984375" style="279" customWidth="1"/>
    <col min="12299" max="12299" width="2.6328125" style="279" customWidth="1"/>
    <col min="12300" max="12300" width="19.26953125" style="279" customWidth="1"/>
    <col min="12301" max="12301" width="2.6328125" style="279" customWidth="1"/>
    <col min="12302" max="12302" width="11.08984375" style="279" customWidth="1"/>
    <col min="12303" max="12303" width="2.6328125" style="279" customWidth="1"/>
    <col min="12304" max="12304" width="11.08984375" style="279" customWidth="1"/>
    <col min="12305" max="12305" width="2.6328125" style="279" customWidth="1"/>
    <col min="12306" max="12306" width="11.6328125" style="279" customWidth="1"/>
    <col min="12307" max="12307" width="2.6328125" style="279" customWidth="1"/>
    <col min="12308" max="12308" width="13" style="279" customWidth="1"/>
    <col min="12309" max="12309" width="2.6328125" style="279" customWidth="1"/>
    <col min="12310" max="12310" width="13" style="279" customWidth="1"/>
    <col min="12311" max="12544" width="10.6328125" style="279"/>
    <col min="12545" max="12545" width="4.6328125" style="279" customWidth="1"/>
    <col min="12546" max="12546" width="25.7265625" style="279" customWidth="1"/>
    <col min="12547" max="12547" width="2.6328125" style="279" customWidth="1"/>
    <col min="12548" max="12548" width="11.08984375" style="279" customWidth="1"/>
    <col min="12549" max="12549" width="2.6328125" style="279" customWidth="1"/>
    <col min="12550" max="12550" width="11.08984375" style="279" customWidth="1"/>
    <col min="12551" max="12551" width="2.6328125" style="279" customWidth="1"/>
    <col min="12552" max="12552" width="11.08984375" style="279" customWidth="1"/>
    <col min="12553" max="12553" width="2.6328125" style="279" customWidth="1"/>
    <col min="12554" max="12554" width="11.08984375" style="279" customWidth="1"/>
    <col min="12555" max="12555" width="2.6328125" style="279" customWidth="1"/>
    <col min="12556" max="12556" width="19.26953125" style="279" customWidth="1"/>
    <col min="12557" max="12557" width="2.6328125" style="279" customWidth="1"/>
    <col min="12558" max="12558" width="11.08984375" style="279" customWidth="1"/>
    <col min="12559" max="12559" width="2.6328125" style="279" customWidth="1"/>
    <col min="12560" max="12560" width="11.08984375" style="279" customWidth="1"/>
    <col min="12561" max="12561" width="2.6328125" style="279" customWidth="1"/>
    <col min="12562" max="12562" width="11.6328125" style="279" customWidth="1"/>
    <col min="12563" max="12563" width="2.6328125" style="279" customWidth="1"/>
    <col min="12564" max="12564" width="13" style="279" customWidth="1"/>
    <col min="12565" max="12565" width="2.6328125" style="279" customWidth="1"/>
    <col min="12566" max="12566" width="13" style="279" customWidth="1"/>
    <col min="12567" max="12800" width="10.6328125" style="279"/>
    <col min="12801" max="12801" width="4.6328125" style="279" customWidth="1"/>
    <col min="12802" max="12802" width="25.7265625" style="279" customWidth="1"/>
    <col min="12803" max="12803" width="2.6328125" style="279" customWidth="1"/>
    <col min="12804" max="12804" width="11.08984375" style="279" customWidth="1"/>
    <col min="12805" max="12805" width="2.6328125" style="279" customWidth="1"/>
    <col min="12806" max="12806" width="11.08984375" style="279" customWidth="1"/>
    <col min="12807" max="12807" width="2.6328125" style="279" customWidth="1"/>
    <col min="12808" max="12808" width="11.08984375" style="279" customWidth="1"/>
    <col min="12809" max="12809" width="2.6328125" style="279" customWidth="1"/>
    <col min="12810" max="12810" width="11.08984375" style="279" customWidth="1"/>
    <col min="12811" max="12811" width="2.6328125" style="279" customWidth="1"/>
    <col min="12812" max="12812" width="19.26953125" style="279" customWidth="1"/>
    <col min="12813" max="12813" width="2.6328125" style="279" customWidth="1"/>
    <col min="12814" max="12814" width="11.08984375" style="279" customWidth="1"/>
    <col min="12815" max="12815" width="2.6328125" style="279" customWidth="1"/>
    <col min="12816" max="12816" width="11.08984375" style="279" customWidth="1"/>
    <col min="12817" max="12817" width="2.6328125" style="279" customWidth="1"/>
    <col min="12818" max="12818" width="11.6328125" style="279" customWidth="1"/>
    <col min="12819" max="12819" width="2.6328125" style="279" customWidth="1"/>
    <col min="12820" max="12820" width="13" style="279" customWidth="1"/>
    <col min="12821" max="12821" width="2.6328125" style="279" customWidth="1"/>
    <col min="12822" max="12822" width="13" style="279" customWidth="1"/>
    <col min="12823" max="13056" width="10.6328125" style="279"/>
    <col min="13057" max="13057" width="4.6328125" style="279" customWidth="1"/>
    <col min="13058" max="13058" width="25.7265625" style="279" customWidth="1"/>
    <col min="13059" max="13059" width="2.6328125" style="279" customWidth="1"/>
    <col min="13060" max="13060" width="11.08984375" style="279" customWidth="1"/>
    <col min="13061" max="13061" width="2.6328125" style="279" customWidth="1"/>
    <col min="13062" max="13062" width="11.08984375" style="279" customWidth="1"/>
    <col min="13063" max="13063" width="2.6328125" style="279" customWidth="1"/>
    <col min="13064" max="13064" width="11.08984375" style="279" customWidth="1"/>
    <col min="13065" max="13065" width="2.6328125" style="279" customWidth="1"/>
    <col min="13066" max="13066" width="11.08984375" style="279" customWidth="1"/>
    <col min="13067" max="13067" width="2.6328125" style="279" customWidth="1"/>
    <col min="13068" max="13068" width="19.26953125" style="279" customWidth="1"/>
    <col min="13069" max="13069" width="2.6328125" style="279" customWidth="1"/>
    <col min="13070" max="13070" width="11.08984375" style="279" customWidth="1"/>
    <col min="13071" max="13071" width="2.6328125" style="279" customWidth="1"/>
    <col min="13072" max="13072" width="11.08984375" style="279" customWidth="1"/>
    <col min="13073" max="13073" width="2.6328125" style="279" customWidth="1"/>
    <col min="13074" max="13074" width="11.6328125" style="279" customWidth="1"/>
    <col min="13075" max="13075" width="2.6328125" style="279" customWidth="1"/>
    <col min="13076" max="13076" width="13" style="279" customWidth="1"/>
    <col min="13077" max="13077" width="2.6328125" style="279" customWidth="1"/>
    <col min="13078" max="13078" width="13" style="279" customWidth="1"/>
    <col min="13079" max="13312" width="10.6328125" style="279"/>
    <col min="13313" max="13313" width="4.6328125" style="279" customWidth="1"/>
    <col min="13314" max="13314" width="25.7265625" style="279" customWidth="1"/>
    <col min="13315" max="13315" width="2.6328125" style="279" customWidth="1"/>
    <col min="13316" max="13316" width="11.08984375" style="279" customWidth="1"/>
    <col min="13317" max="13317" width="2.6328125" style="279" customWidth="1"/>
    <col min="13318" max="13318" width="11.08984375" style="279" customWidth="1"/>
    <col min="13319" max="13319" width="2.6328125" style="279" customWidth="1"/>
    <col min="13320" max="13320" width="11.08984375" style="279" customWidth="1"/>
    <col min="13321" max="13321" width="2.6328125" style="279" customWidth="1"/>
    <col min="13322" max="13322" width="11.08984375" style="279" customWidth="1"/>
    <col min="13323" max="13323" width="2.6328125" style="279" customWidth="1"/>
    <col min="13324" max="13324" width="19.26953125" style="279" customWidth="1"/>
    <col min="13325" max="13325" width="2.6328125" style="279" customWidth="1"/>
    <col min="13326" max="13326" width="11.08984375" style="279" customWidth="1"/>
    <col min="13327" max="13327" width="2.6328125" style="279" customWidth="1"/>
    <col min="13328" max="13328" width="11.08984375" style="279" customWidth="1"/>
    <col min="13329" max="13329" width="2.6328125" style="279" customWidth="1"/>
    <col min="13330" max="13330" width="11.6328125" style="279" customWidth="1"/>
    <col min="13331" max="13331" width="2.6328125" style="279" customWidth="1"/>
    <col min="13332" max="13332" width="13" style="279" customWidth="1"/>
    <col min="13333" max="13333" width="2.6328125" style="279" customWidth="1"/>
    <col min="13334" max="13334" width="13" style="279" customWidth="1"/>
    <col min="13335" max="13568" width="10.6328125" style="279"/>
    <col min="13569" max="13569" width="4.6328125" style="279" customWidth="1"/>
    <col min="13570" max="13570" width="25.7265625" style="279" customWidth="1"/>
    <col min="13571" max="13571" width="2.6328125" style="279" customWidth="1"/>
    <col min="13572" max="13572" width="11.08984375" style="279" customWidth="1"/>
    <col min="13573" max="13573" width="2.6328125" style="279" customWidth="1"/>
    <col min="13574" max="13574" width="11.08984375" style="279" customWidth="1"/>
    <col min="13575" max="13575" width="2.6328125" style="279" customWidth="1"/>
    <col min="13576" max="13576" width="11.08984375" style="279" customWidth="1"/>
    <col min="13577" max="13577" width="2.6328125" style="279" customWidth="1"/>
    <col min="13578" max="13578" width="11.08984375" style="279" customWidth="1"/>
    <col min="13579" max="13579" width="2.6328125" style="279" customWidth="1"/>
    <col min="13580" max="13580" width="19.26953125" style="279" customWidth="1"/>
    <col min="13581" max="13581" width="2.6328125" style="279" customWidth="1"/>
    <col min="13582" max="13582" width="11.08984375" style="279" customWidth="1"/>
    <col min="13583" max="13583" width="2.6328125" style="279" customWidth="1"/>
    <col min="13584" max="13584" width="11.08984375" style="279" customWidth="1"/>
    <col min="13585" max="13585" width="2.6328125" style="279" customWidth="1"/>
    <col min="13586" max="13586" width="11.6328125" style="279" customWidth="1"/>
    <col min="13587" max="13587" width="2.6328125" style="279" customWidth="1"/>
    <col min="13588" max="13588" width="13" style="279" customWidth="1"/>
    <col min="13589" max="13589" width="2.6328125" style="279" customWidth="1"/>
    <col min="13590" max="13590" width="13" style="279" customWidth="1"/>
    <col min="13591" max="13824" width="10.6328125" style="279"/>
    <col min="13825" max="13825" width="4.6328125" style="279" customWidth="1"/>
    <col min="13826" max="13826" width="25.7265625" style="279" customWidth="1"/>
    <col min="13827" max="13827" width="2.6328125" style="279" customWidth="1"/>
    <col min="13828" max="13828" width="11.08984375" style="279" customWidth="1"/>
    <col min="13829" max="13829" width="2.6328125" style="279" customWidth="1"/>
    <col min="13830" max="13830" width="11.08984375" style="279" customWidth="1"/>
    <col min="13831" max="13831" width="2.6328125" style="279" customWidth="1"/>
    <col min="13832" max="13832" width="11.08984375" style="279" customWidth="1"/>
    <col min="13833" max="13833" width="2.6328125" style="279" customWidth="1"/>
    <col min="13834" max="13834" width="11.08984375" style="279" customWidth="1"/>
    <col min="13835" max="13835" width="2.6328125" style="279" customWidth="1"/>
    <col min="13836" max="13836" width="19.26953125" style="279" customWidth="1"/>
    <col min="13837" max="13837" width="2.6328125" style="279" customWidth="1"/>
    <col min="13838" max="13838" width="11.08984375" style="279" customWidth="1"/>
    <col min="13839" max="13839" width="2.6328125" style="279" customWidth="1"/>
    <col min="13840" max="13840" width="11.08984375" style="279" customWidth="1"/>
    <col min="13841" max="13841" width="2.6328125" style="279" customWidth="1"/>
    <col min="13842" max="13842" width="11.6328125" style="279" customWidth="1"/>
    <col min="13843" max="13843" width="2.6328125" style="279" customWidth="1"/>
    <col min="13844" max="13844" width="13" style="279" customWidth="1"/>
    <col min="13845" max="13845" width="2.6328125" style="279" customWidth="1"/>
    <col min="13846" max="13846" width="13" style="279" customWidth="1"/>
    <col min="13847" max="14080" width="10.6328125" style="279"/>
    <col min="14081" max="14081" width="4.6328125" style="279" customWidth="1"/>
    <col min="14082" max="14082" width="25.7265625" style="279" customWidth="1"/>
    <col min="14083" max="14083" width="2.6328125" style="279" customWidth="1"/>
    <col min="14084" max="14084" width="11.08984375" style="279" customWidth="1"/>
    <col min="14085" max="14085" width="2.6328125" style="279" customWidth="1"/>
    <col min="14086" max="14086" width="11.08984375" style="279" customWidth="1"/>
    <col min="14087" max="14087" width="2.6328125" style="279" customWidth="1"/>
    <col min="14088" max="14088" width="11.08984375" style="279" customWidth="1"/>
    <col min="14089" max="14089" width="2.6328125" style="279" customWidth="1"/>
    <col min="14090" max="14090" width="11.08984375" style="279" customWidth="1"/>
    <col min="14091" max="14091" width="2.6328125" style="279" customWidth="1"/>
    <col min="14092" max="14092" width="19.26953125" style="279" customWidth="1"/>
    <col min="14093" max="14093" width="2.6328125" style="279" customWidth="1"/>
    <col min="14094" max="14094" width="11.08984375" style="279" customWidth="1"/>
    <col min="14095" max="14095" width="2.6328125" style="279" customWidth="1"/>
    <col min="14096" max="14096" width="11.08984375" style="279" customWidth="1"/>
    <col min="14097" max="14097" width="2.6328125" style="279" customWidth="1"/>
    <col min="14098" max="14098" width="11.6328125" style="279" customWidth="1"/>
    <col min="14099" max="14099" width="2.6328125" style="279" customWidth="1"/>
    <col min="14100" max="14100" width="13" style="279" customWidth="1"/>
    <col min="14101" max="14101" width="2.6328125" style="279" customWidth="1"/>
    <col min="14102" max="14102" width="13" style="279" customWidth="1"/>
    <col min="14103" max="14336" width="10.6328125" style="279"/>
    <col min="14337" max="14337" width="4.6328125" style="279" customWidth="1"/>
    <col min="14338" max="14338" width="25.7265625" style="279" customWidth="1"/>
    <col min="14339" max="14339" width="2.6328125" style="279" customWidth="1"/>
    <col min="14340" max="14340" width="11.08984375" style="279" customWidth="1"/>
    <col min="14341" max="14341" width="2.6328125" style="279" customWidth="1"/>
    <col min="14342" max="14342" width="11.08984375" style="279" customWidth="1"/>
    <col min="14343" max="14343" width="2.6328125" style="279" customWidth="1"/>
    <col min="14344" max="14344" width="11.08984375" style="279" customWidth="1"/>
    <col min="14345" max="14345" width="2.6328125" style="279" customWidth="1"/>
    <col min="14346" max="14346" width="11.08984375" style="279" customWidth="1"/>
    <col min="14347" max="14347" width="2.6328125" style="279" customWidth="1"/>
    <col min="14348" max="14348" width="19.26953125" style="279" customWidth="1"/>
    <col min="14349" max="14349" width="2.6328125" style="279" customWidth="1"/>
    <col min="14350" max="14350" width="11.08984375" style="279" customWidth="1"/>
    <col min="14351" max="14351" width="2.6328125" style="279" customWidth="1"/>
    <col min="14352" max="14352" width="11.08984375" style="279" customWidth="1"/>
    <col min="14353" max="14353" width="2.6328125" style="279" customWidth="1"/>
    <col min="14354" max="14354" width="11.6328125" style="279" customWidth="1"/>
    <col min="14355" max="14355" width="2.6328125" style="279" customWidth="1"/>
    <col min="14356" max="14356" width="13" style="279" customWidth="1"/>
    <col min="14357" max="14357" width="2.6328125" style="279" customWidth="1"/>
    <col min="14358" max="14358" width="13" style="279" customWidth="1"/>
    <col min="14359" max="14592" width="10.6328125" style="279"/>
    <col min="14593" max="14593" width="4.6328125" style="279" customWidth="1"/>
    <col min="14594" max="14594" width="25.7265625" style="279" customWidth="1"/>
    <col min="14595" max="14595" width="2.6328125" style="279" customWidth="1"/>
    <col min="14596" max="14596" width="11.08984375" style="279" customWidth="1"/>
    <col min="14597" max="14597" width="2.6328125" style="279" customWidth="1"/>
    <col min="14598" max="14598" width="11.08984375" style="279" customWidth="1"/>
    <col min="14599" max="14599" width="2.6328125" style="279" customWidth="1"/>
    <col min="14600" max="14600" width="11.08984375" style="279" customWidth="1"/>
    <col min="14601" max="14601" width="2.6328125" style="279" customWidth="1"/>
    <col min="14602" max="14602" width="11.08984375" style="279" customWidth="1"/>
    <col min="14603" max="14603" width="2.6328125" style="279" customWidth="1"/>
    <col min="14604" max="14604" width="19.26953125" style="279" customWidth="1"/>
    <col min="14605" max="14605" width="2.6328125" style="279" customWidth="1"/>
    <col min="14606" max="14606" width="11.08984375" style="279" customWidth="1"/>
    <col min="14607" max="14607" width="2.6328125" style="279" customWidth="1"/>
    <col min="14608" max="14608" width="11.08984375" style="279" customWidth="1"/>
    <col min="14609" max="14609" width="2.6328125" style="279" customWidth="1"/>
    <col min="14610" max="14610" width="11.6328125" style="279" customWidth="1"/>
    <col min="14611" max="14611" width="2.6328125" style="279" customWidth="1"/>
    <col min="14612" max="14612" width="13" style="279" customWidth="1"/>
    <col min="14613" max="14613" width="2.6328125" style="279" customWidth="1"/>
    <col min="14614" max="14614" width="13" style="279" customWidth="1"/>
    <col min="14615" max="14848" width="10.6328125" style="279"/>
    <col min="14849" max="14849" width="4.6328125" style="279" customWidth="1"/>
    <col min="14850" max="14850" width="25.7265625" style="279" customWidth="1"/>
    <col min="14851" max="14851" width="2.6328125" style="279" customWidth="1"/>
    <col min="14852" max="14852" width="11.08984375" style="279" customWidth="1"/>
    <col min="14853" max="14853" width="2.6328125" style="279" customWidth="1"/>
    <col min="14854" max="14854" width="11.08984375" style="279" customWidth="1"/>
    <col min="14855" max="14855" width="2.6328125" style="279" customWidth="1"/>
    <col min="14856" max="14856" width="11.08984375" style="279" customWidth="1"/>
    <col min="14857" max="14857" width="2.6328125" style="279" customWidth="1"/>
    <col min="14858" max="14858" width="11.08984375" style="279" customWidth="1"/>
    <col min="14859" max="14859" width="2.6328125" style="279" customWidth="1"/>
    <col min="14860" max="14860" width="19.26953125" style="279" customWidth="1"/>
    <col min="14861" max="14861" width="2.6328125" style="279" customWidth="1"/>
    <col min="14862" max="14862" width="11.08984375" style="279" customWidth="1"/>
    <col min="14863" max="14863" width="2.6328125" style="279" customWidth="1"/>
    <col min="14864" max="14864" width="11.08984375" style="279" customWidth="1"/>
    <col min="14865" max="14865" width="2.6328125" style="279" customWidth="1"/>
    <col min="14866" max="14866" width="11.6328125" style="279" customWidth="1"/>
    <col min="14867" max="14867" width="2.6328125" style="279" customWidth="1"/>
    <col min="14868" max="14868" width="13" style="279" customWidth="1"/>
    <col min="14869" max="14869" width="2.6328125" style="279" customWidth="1"/>
    <col min="14870" max="14870" width="13" style="279" customWidth="1"/>
    <col min="14871" max="15104" width="10.6328125" style="279"/>
    <col min="15105" max="15105" width="4.6328125" style="279" customWidth="1"/>
    <col min="15106" max="15106" width="25.7265625" style="279" customWidth="1"/>
    <col min="15107" max="15107" width="2.6328125" style="279" customWidth="1"/>
    <col min="15108" max="15108" width="11.08984375" style="279" customWidth="1"/>
    <col min="15109" max="15109" width="2.6328125" style="279" customWidth="1"/>
    <col min="15110" max="15110" width="11.08984375" style="279" customWidth="1"/>
    <col min="15111" max="15111" width="2.6328125" style="279" customWidth="1"/>
    <col min="15112" max="15112" width="11.08984375" style="279" customWidth="1"/>
    <col min="15113" max="15113" width="2.6328125" style="279" customWidth="1"/>
    <col min="15114" max="15114" width="11.08984375" style="279" customWidth="1"/>
    <col min="15115" max="15115" width="2.6328125" style="279" customWidth="1"/>
    <col min="15116" max="15116" width="19.26953125" style="279" customWidth="1"/>
    <col min="15117" max="15117" width="2.6328125" style="279" customWidth="1"/>
    <col min="15118" max="15118" width="11.08984375" style="279" customWidth="1"/>
    <col min="15119" max="15119" width="2.6328125" style="279" customWidth="1"/>
    <col min="15120" max="15120" width="11.08984375" style="279" customWidth="1"/>
    <col min="15121" max="15121" width="2.6328125" style="279" customWidth="1"/>
    <col min="15122" max="15122" width="11.6328125" style="279" customWidth="1"/>
    <col min="15123" max="15123" width="2.6328125" style="279" customWidth="1"/>
    <col min="15124" max="15124" width="13" style="279" customWidth="1"/>
    <col min="15125" max="15125" width="2.6328125" style="279" customWidth="1"/>
    <col min="15126" max="15126" width="13" style="279" customWidth="1"/>
    <col min="15127" max="15360" width="10.6328125" style="279"/>
    <col min="15361" max="15361" width="4.6328125" style="279" customWidth="1"/>
    <col min="15362" max="15362" width="25.7265625" style="279" customWidth="1"/>
    <col min="15363" max="15363" width="2.6328125" style="279" customWidth="1"/>
    <col min="15364" max="15364" width="11.08984375" style="279" customWidth="1"/>
    <col min="15365" max="15365" width="2.6328125" style="279" customWidth="1"/>
    <col min="15366" max="15366" width="11.08984375" style="279" customWidth="1"/>
    <col min="15367" max="15367" width="2.6328125" style="279" customWidth="1"/>
    <col min="15368" max="15368" width="11.08984375" style="279" customWidth="1"/>
    <col min="15369" max="15369" width="2.6328125" style="279" customWidth="1"/>
    <col min="15370" max="15370" width="11.08984375" style="279" customWidth="1"/>
    <col min="15371" max="15371" width="2.6328125" style="279" customWidth="1"/>
    <col min="15372" max="15372" width="19.26953125" style="279" customWidth="1"/>
    <col min="15373" max="15373" width="2.6328125" style="279" customWidth="1"/>
    <col min="15374" max="15374" width="11.08984375" style="279" customWidth="1"/>
    <col min="15375" max="15375" width="2.6328125" style="279" customWidth="1"/>
    <col min="15376" max="15376" width="11.08984375" style="279" customWidth="1"/>
    <col min="15377" max="15377" width="2.6328125" style="279" customWidth="1"/>
    <col min="15378" max="15378" width="11.6328125" style="279" customWidth="1"/>
    <col min="15379" max="15379" width="2.6328125" style="279" customWidth="1"/>
    <col min="15380" max="15380" width="13" style="279" customWidth="1"/>
    <col min="15381" max="15381" width="2.6328125" style="279" customWidth="1"/>
    <col min="15382" max="15382" width="13" style="279" customWidth="1"/>
    <col min="15383" max="15616" width="10.6328125" style="279"/>
    <col min="15617" max="15617" width="4.6328125" style="279" customWidth="1"/>
    <col min="15618" max="15618" width="25.7265625" style="279" customWidth="1"/>
    <col min="15619" max="15619" width="2.6328125" style="279" customWidth="1"/>
    <col min="15620" max="15620" width="11.08984375" style="279" customWidth="1"/>
    <col min="15621" max="15621" width="2.6328125" style="279" customWidth="1"/>
    <col min="15622" max="15622" width="11.08984375" style="279" customWidth="1"/>
    <col min="15623" max="15623" width="2.6328125" style="279" customWidth="1"/>
    <col min="15624" max="15624" width="11.08984375" style="279" customWidth="1"/>
    <col min="15625" max="15625" width="2.6328125" style="279" customWidth="1"/>
    <col min="15626" max="15626" width="11.08984375" style="279" customWidth="1"/>
    <col min="15627" max="15627" width="2.6328125" style="279" customWidth="1"/>
    <col min="15628" max="15628" width="19.26953125" style="279" customWidth="1"/>
    <col min="15629" max="15629" width="2.6328125" style="279" customWidth="1"/>
    <col min="15630" max="15630" width="11.08984375" style="279" customWidth="1"/>
    <col min="15631" max="15631" width="2.6328125" style="279" customWidth="1"/>
    <col min="15632" max="15632" width="11.08984375" style="279" customWidth="1"/>
    <col min="15633" max="15633" width="2.6328125" style="279" customWidth="1"/>
    <col min="15634" max="15634" width="11.6328125" style="279" customWidth="1"/>
    <col min="15635" max="15635" width="2.6328125" style="279" customWidth="1"/>
    <col min="15636" max="15636" width="13" style="279" customWidth="1"/>
    <col min="15637" max="15637" width="2.6328125" style="279" customWidth="1"/>
    <col min="15638" max="15638" width="13" style="279" customWidth="1"/>
    <col min="15639" max="15872" width="10.6328125" style="279"/>
    <col min="15873" max="15873" width="4.6328125" style="279" customWidth="1"/>
    <col min="15874" max="15874" width="25.7265625" style="279" customWidth="1"/>
    <col min="15875" max="15875" width="2.6328125" style="279" customWidth="1"/>
    <col min="15876" max="15876" width="11.08984375" style="279" customWidth="1"/>
    <col min="15877" max="15877" width="2.6328125" style="279" customWidth="1"/>
    <col min="15878" max="15878" width="11.08984375" style="279" customWidth="1"/>
    <col min="15879" max="15879" width="2.6328125" style="279" customWidth="1"/>
    <col min="15880" max="15880" width="11.08984375" style="279" customWidth="1"/>
    <col min="15881" max="15881" width="2.6328125" style="279" customWidth="1"/>
    <col min="15882" max="15882" width="11.08984375" style="279" customWidth="1"/>
    <col min="15883" max="15883" width="2.6328125" style="279" customWidth="1"/>
    <col min="15884" max="15884" width="19.26953125" style="279" customWidth="1"/>
    <col min="15885" max="15885" width="2.6328125" style="279" customWidth="1"/>
    <col min="15886" max="15886" width="11.08984375" style="279" customWidth="1"/>
    <col min="15887" max="15887" width="2.6328125" style="279" customWidth="1"/>
    <col min="15888" max="15888" width="11.08984375" style="279" customWidth="1"/>
    <col min="15889" max="15889" width="2.6328125" style="279" customWidth="1"/>
    <col min="15890" max="15890" width="11.6328125" style="279" customWidth="1"/>
    <col min="15891" max="15891" width="2.6328125" style="279" customWidth="1"/>
    <col min="15892" max="15892" width="13" style="279" customWidth="1"/>
    <col min="15893" max="15893" width="2.6328125" style="279" customWidth="1"/>
    <col min="15894" max="15894" width="13" style="279" customWidth="1"/>
    <col min="15895" max="16128" width="10.6328125" style="279"/>
    <col min="16129" max="16129" width="4.6328125" style="279" customWidth="1"/>
    <col min="16130" max="16130" width="25.7265625" style="279" customWidth="1"/>
    <col min="16131" max="16131" width="2.6328125" style="279" customWidth="1"/>
    <col min="16132" max="16132" width="11.08984375" style="279" customWidth="1"/>
    <col min="16133" max="16133" width="2.6328125" style="279" customWidth="1"/>
    <col min="16134" max="16134" width="11.08984375" style="279" customWidth="1"/>
    <col min="16135" max="16135" width="2.6328125" style="279" customWidth="1"/>
    <col min="16136" max="16136" width="11.08984375" style="279" customWidth="1"/>
    <col min="16137" max="16137" width="2.6328125" style="279" customWidth="1"/>
    <col min="16138" max="16138" width="11.08984375" style="279" customWidth="1"/>
    <col min="16139" max="16139" width="2.6328125" style="279" customWidth="1"/>
    <col min="16140" max="16140" width="19.26953125" style="279" customWidth="1"/>
    <col min="16141" max="16141" width="2.6328125" style="279" customWidth="1"/>
    <col min="16142" max="16142" width="11.08984375" style="279" customWidth="1"/>
    <col min="16143" max="16143" width="2.6328125" style="279" customWidth="1"/>
    <col min="16144" max="16144" width="11.08984375" style="279" customWidth="1"/>
    <col min="16145" max="16145" width="2.6328125" style="279" customWidth="1"/>
    <col min="16146" max="16146" width="11.6328125" style="279" customWidth="1"/>
    <col min="16147" max="16147" width="2.6328125" style="279" customWidth="1"/>
    <col min="16148" max="16148" width="13" style="279" customWidth="1"/>
    <col min="16149" max="16149" width="2.6328125" style="279" customWidth="1"/>
    <col min="16150" max="16150" width="13" style="279" customWidth="1"/>
    <col min="16151" max="16384" width="10.6328125" style="279"/>
  </cols>
  <sheetData>
    <row r="1" spans="1:22" s="459" customFormat="1" ht="14" thickTop="1" thickBot="1">
      <c r="C1" s="215"/>
      <c r="D1" s="728" t="s">
        <v>170</v>
      </c>
      <c r="E1" s="729"/>
      <c r="F1" s="729"/>
      <c r="G1" s="729"/>
      <c r="H1" s="729"/>
      <c r="I1" s="729"/>
      <c r="J1" s="729"/>
      <c r="K1" s="729"/>
      <c r="L1" s="729"/>
      <c r="M1" s="729"/>
      <c r="N1" s="729"/>
      <c r="O1" s="729"/>
      <c r="P1" s="730"/>
      <c r="Q1" s="225" t="s">
        <v>129</v>
      </c>
      <c r="R1" s="226" t="s">
        <v>130</v>
      </c>
      <c r="S1" s="227"/>
      <c r="T1" s="228"/>
      <c r="U1" s="225" t="s">
        <v>129</v>
      </c>
      <c r="V1" s="297" t="s">
        <v>171</v>
      </c>
    </row>
    <row r="2" spans="1:22" ht="15.4" customHeight="1" thickTop="1">
      <c r="A2" s="230" t="s">
        <v>130</v>
      </c>
      <c r="C2" s="231"/>
      <c r="D2" s="231"/>
      <c r="E2" s="231"/>
      <c r="F2" s="231"/>
      <c r="G2" s="231"/>
      <c r="H2" s="231"/>
      <c r="I2" s="231"/>
      <c r="J2" s="231"/>
      <c r="K2" s="231"/>
      <c r="L2" s="231"/>
      <c r="M2" s="231"/>
      <c r="N2" s="231"/>
      <c r="O2" s="298"/>
      <c r="P2" s="298"/>
      <c r="Q2" s="231"/>
      <c r="R2" s="231"/>
      <c r="S2" s="231"/>
      <c r="T2" s="231"/>
      <c r="U2" s="231"/>
      <c r="V2" s="231"/>
    </row>
    <row r="3" spans="1:22" s="459" customFormat="1" ht="26.25" customHeight="1">
      <c r="A3" s="299" t="s">
        <v>172</v>
      </c>
      <c r="C3" s="215"/>
      <c r="D3" s="215"/>
      <c r="E3" s="215"/>
      <c r="F3" s="215"/>
      <c r="G3" s="215"/>
      <c r="H3" s="215"/>
      <c r="I3" s="215"/>
      <c r="J3" s="215"/>
      <c r="K3" s="215"/>
      <c r="L3" s="215"/>
      <c r="M3" s="233"/>
      <c r="N3" s="300" t="s">
        <v>181</v>
      </c>
      <c r="O3" s="301"/>
      <c r="P3" s="302" t="s">
        <v>182</v>
      </c>
      <c r="Q3" s="233"/>
      <c r="R3" s="303" t="s">
        <v>183</v>
      </c>
      <c r="S3" s="233"/>
      <c r="T3" s="234" t="s">
        <v>184</v>
      </c>
      <c r="U3" s="233"/>
      <c r="V3" s="304" t="s">
        <v>185</v>
      </c>
    </row>
    <row r="4" spans="1:22" ht="13.5" thickBot="1">
      <c r="B4" s="238" t="str">
        <f>"単位："&amp;入力シート!L20</f>
        <v>単位：億円</v>
      </c>
      <c r="C4" s="231"/>
      <c r="D4" s="231"/>
      <c r="E4" s="231"/>
      <c r="F4" s="231"/>
      <c r="G4" s="231"/>
      <c r="H4" s="231"/>
      <c r="I4" s="231"/>
      <c r="J4" s="231"/>
      <c r="K4" s="231"/>
      <c r="L4" s="231"/>
      <c r="M4" s="239"/>
      <c r="N4" s="240" t="s">
        <v>132</v>
      </c>
      <c r="O4" s="239"/>
      <c r="P4" s="240" t="s">
        <v>132</v>
      </c>
      <c r="Q4" s="239"/>
      <c r="R4" s="240" t="s">
        <v>132</v>
      </c>
      <c r="S4" s="239"/>
      <c r="T4" s="240" t="s">
        <v>132</v>
      </c>
      <c r="U4" s="239"/>
      <c r="V4" s="240" t="s">
        <v>132</v>
      </c>
    </row>
    <row r="5" spans="1:22">
      <c r="A5" s="471"/>
      <c r="B5" s="472"/>
      <c r="C5" s="231"/>
      <c r="D5" s="305" t="str">
        <f>'１次効果'!X5</f>
        <v>県内需要計</v>
      </c>
      <c r="E5" s="231"/>
      <c r="F5" s="306" t="str">
        <f>'１次効果'!AD5</f>
        <v>生産誘発額</v>
      </c>
      <c r="G5" s="231"/>
      <c r="H5" s="305" t="str">
        <f>'１次効果'!AF5</f>
        <v>生産増加額</v>
      </c>
      <c r="I5" s="231"/>
      <c r="J5" s="306" t="str">
        <f>'１次効果'!AJ5</f>
        <v>生産誘発額</v>
      </c>
      <c r="K5" s="231"/>
      <c r="L5" s="305" t="str">
        <f>D5&amp;"＋"&amp;H5</f>
        <v>県内需要計＋生産増加額</v>
      </c>
      <c r="M5" s="231"/>
      <c r="N5" s="307" t="s">
        <v>173</v>
      </c>
      <c r="O5" s="298"/>
      <c r="P5" s="308" t="s">
        <v>174</v>
      </c>
      <c r="Q5" s="231"/>
      <c r="R5" s="247" t="s">
        <v>133</v>
      </c>
      <c r="S5" s="231"/>
      <c r="T5" s="247" t="s">
        <v>133</v>
      </c>
      <c r="U5" s="231"/>
      <c r="V5" s="309" t="s">
        <v>34</v>
      </c>
    </row>
    <row r="6" spans="1:22">
      <c r="A6" s="250" t="s">
        <v>186</v>
      </c>
      <c r="B6" s="473"/>
      <c r="C6" s="231"/>
      <c r="D6" s="310" t="str">
        <f>'１次効果'!X6</f>
        <v>(直接効果)</v>
      </c>
      <c r="E6" s="252" t="s">
        <v>125</v>
      </c>
      <c r="F6" s="311" t="str">
        <f>'１次効果'!AD6</f>
        <v>(間接1次)</v>
      </c>
      <c r="G6" s="252" t="s">
        <v>125</v>
      </c>
      <c r="H6" s="310" t="str">
        <f>'１次効果'!AF6</f>
        <v>（直接効果）</v>
      </c>
      <c r="I6" s="252" t="s">
        <v>125</v>
      </c>
      <c r="J6" s="311" t="str">
        <f>'１次効果'!AJ6</f>
        <v>(間接1次)</v>
      </c>
      <c r="K6" s="252" t="s">
        <v>128</v>
      </c>
      <c r="L6" s="311" t="str">
        <f>F5</f>
        <v>生産誘発額</v>
      </c>
      <c r="M6" s="312"/>
      <c r="N6" s="313" t="s">
        <v>175</v>
      </c>
      <c r="O6" s="298"/>
      <c r="P6" s="314" t="s">
        <v>176</v>
      </c>
      <c r="Q6" s="231"/>
      <c r="R6" s="259" t="s">
        <v>177</v>
      </c>
      <c r="S6" s="231"/>
      <c r="T6" s="259" t="s">
        <v>178</v>
      </c>
      <c r="U6" s="231"/>
      <c r="V6" s="315" t="s">
        <v>179</v>
      </c>
    </row>
    <row r="7" spans="1:22" ht="13.5" thickBot="1">
      <c r="A7" s="474"/>
      <c r="B7" s="475"/>
      <c r="C7" s="231"/>
      <c r="D7" s="316" t="str">
        <f>'１次効果'!X7</f>
        <v>F</v>
      </c>
      <c r="E7" s="231"/>
      <c r="F7" s="317" t="str">
        <f>'１次効果'!AD7</f>
        <v>X1</v>
      </c>
      <c r="G7" s="231"/>
      <c r="H7" s="316" t="str">
        <f>'１次効果'!AF7</f>
        <v>Ⅹ0</v>
      </c>
      <c r="I7" s="231"/>
      <c r="J7" s="317" t="str">
        <f>'１次効果'!AJ7</f>
        <v>X11</v>
      </c>
      <c r="K7" s="231"/>
      <c r="L7" s="318" t="str">
        <f>"Δ"&amp;F7</f>
        <v>ΔX1</v>
      </c>
      <c r="M7" s="231"/>
      <c r="N7" s="319" t="str">
        <f>各種係数!J7&amp;L7</f>
        <v>wΔX1</v>
      </c>
      <c r="O7" s="298"/>
      <c r="P7" s="320" t="str">
        <f>"k"&amp;N7</f>
        <v>kwΔX1</v>
      </c>
      <c r="Q7" s="231"/>
      <c r="R7" s="269" t="str">
        <f>各種係数!K7&amp;"∑"&amp;P7</f>
        <v>c∑kwΔX1</v>
      </c>
      <c r="S7" s="231"/>
      <c r="T7" s="321" t="str">
        <f>"("&amp;各種係数!F7&amp;")×"&amp;R7</f>
        <v>(I-m)×c∑kwΔX1</v>
      </c>
      <c r="U7" s="231"/>
      <c r="V7" s="322" t="s">
        <v>180</v>
      </c>
    </row>
    <row r="8" spans="1:22" ht="15.4" customHeight="1">
      <c r="A8" s="272" t="s">
        <v>271</v>
      </c>
      <c r="B8" s="538" t="s">
        <v>272</v>
      </c>
      <c r="D8" s="323">
        <f>'１次効果'!X8</f>
        <v>0</v>
      </c>
      <c r="F8" s="323">
        <f>'１次効果'!AD8</f>
        <v>0.11140166037979056</v>
      </c>
      <c r="H8" s="323">
        <f>'１次効果'!AF8</f>
        <v>0</v>
      </c>
      <c r="J8" s="323">
        <f>'１次効果'!AJ8</f>
        <v>5.7139727966481514E-3</v>
      </c>
      <c r="L8" s="323">
        <f>D8+F8+H8+J8</f>
        <v>0.11711563317643871</v>
      </c>
      <c r="N8" s="323">
        <f>各種係数!$J8*L8</f>
        <v>2.3847436207856437E-2</v>
      </c>
      <c r="O8" s="324"/>
      <c r="P8" s="325">
        <f>入力シート!L$3*N8</f>
        <v>1.1703439335676248E-2</v>
      </c>
      <c r="R8" s="326">
        <f>各種係数!$K8*'２次効果'!P$53</f>
        <v>0.62529659721343245</v>
      </c>
      <c r="T8" s="326">
        <f>各種係数!$F8*R8</f>
        <v>0.28982721620090968</v>
      </c>
      <c r="V8" s="325">
        <f t="array" ref="V8:V52">MMULT('逆行列(IM)'!D5:AV49,'２次効果'!T8:T52)</f>
        <v>0.43253484011199483</v>
      </c>
    </row>
    <row r="9" spans="1:22" ht="15.4" customHeight="1">
      <c r="A9" s="272" t="s">
        <v>273</v>
      </c>
      <c r="B9" s="538" t="s">
        <v>274</v>
      </c>
      <c r="D9" s="323">
        <f>'１次効果'!X9</f>
        <v>0</v>
      </c>
      <c r="F9" s="323">
        <f>'１次効果'!AD9</f>
        <v>7.3651691198347909E-3</v>
      </c>
      <c r="H9" s="323">
        <f>'１次効果'!AF9</f>
        <v>0</v>
      </c>
      <c r="J9" s="323">
        <f>'１次効果'!AJ9</f>
        <v>6.1925132249161137E-3</v>
      </c>
      <c r="L9" s="323">
        <f t="shared" ref="L9:L52" si="0">D9+F9+H9+J9</f>
        <v>1.3557682344750905E-2</v>
      </c>
      <c r="N9" s="323">
        <f>各種係数!$J9*L9</f>
        <v>5.1505901064617405E-3</v>
      </c>
      <c r="O9" s="324"/>
      <c r="P9" s="327">
        <f>入力シート!L$3*N9</f>
        <v>2.527719052417483E-3</v>
      </c>
      <c r="R9" s="323">
        <f>各種係数!$K9*'２次効果'!P$53</f>
        <v>-8.7809686757613363E-4</v>
      </c>
      <c r="T9" s="323">
        <f>各種係数!$F9*R9</f>
        <v>-4.6114947673454505E-6</v>
      </c>
      <c r="V9" s="327">
        <v>1.867194540943973E-3</v>
      </c>
    </row>
    <row r="10" spans="1:22" ht="15.4" customHeight="1">
      <c r="A10" s="272" t="s">
        <v>275</v>
      </c>
      <c r="B10" s="538" t="s">
        <v>276</v>
      </c>
      <c r="D10" s="323">
        <f>'１次効果'!X10</f>
        <v>0</v>
      </c>
      <c r="F10" s="323">
        <f>'１次効果'!AD10</f>
        <v>9.3154730803526684E-3</v>
      </c>
      <c r="H10" s="323">
        <f>'１次効果'!AF10</f>
        <v>0</v>
      </c>
      <c r="J10" s="323">
        <f>'１次効果'!AJ10</f>
        <v>2.3503111428258435E-3</v>
      </c>
      <c r="L10" s="323">
        <f t="shared" si="0"/>
        <v>1.1665784223178512E-2</v>
      </c>
      <c r="N10" s="323">
        <f>各種係数!$J10*L10</f>
        <v>1.6233436280822984E-3</v>
      </c>
      <c r="O10" s="324"/>
      <c r="P10" s="327">
        <f>入力シート!L$3*N10</f>
        <v>7.96676988948553E-4</v>
      </c>
      <c r="R10" s="323">
        <f>各種係数!$K10*'２次効果'!P$53</f>
        <v>4.9044077097857048</v>
      </c>
      <c r="T10" s="323">
        <f>各種係数!$F10*R10</f>
        <v>0.93025220642185857</v>
      </c>
      <c r="V10" s="327">
        <v>1.0807520751377566</v>
      </c>
    </row>
    <row r="11" spans="1:22" ht="15.4" customHeight="1">
      <c r="A11" s="272" t="s">
        <v>277</v>
      </c>
      <c r="B11" s="538" t="s">
        <v>278</v>
      </c>
      <c r="D11" s="323">
        <f>'１次効果'!X11</f>
        <v>0</v>
      </c>
      <c r="F11" s="323">
        <f>'１次効果'!AD11</f>
        <v>5.1458645167579767E-2</v>
      </c>
      <c r="H11" s="323">
        <f>'１次効果'!AF11</f>
        <v>0</v>
      </c>
      <c r="J11" s="323">
        <f>'１次効果'!AJ11</f>
        <v>7.5597048875582426E-3</v>
      </c>
      <c r="L11" s="323">
        <f t="shared" si="0"/>
        <v>5.9018350055138009E-2</v>
      </c>
      <c r="N11" s="323">
        <f>各種係数!$J11*L11</f>
        <v>1.4250739776826204E-2</v>
      </c>
      <c r="O11" s="324"/>
      <c r="P11" s="327">
        <f>入力シート!L$3*N11</f>
        <v>6.9937358050945588E-3</v>
      </c>
      <c r="R11" s="323">
        <f>各種係数!$K11*'２次効果'!P$53</f>
        <v>1.4064821131089028E-2</v>
      </c>
      <c r="T11" s="323">
        <f>各種係数!$F11*R11</f>
        <v>4.6930982781122899E-3</v>
      </c>
      <c r="V11" s="327">
        <v>1.8273474923301617E-2</v>
      </c>
    </row>
    <row r="12" spans="1:22" ht="15.4" customHeight="1">
      <c r="A12" s="273" t="s">
        <v>279</v>
      </c>
      <c r="B12" s="538" t="s">
        <v>280</v>
      </c>
      <c r="D12" s="328">
        <f>'１次効果'!X12</f>
        <v>0</v>
      </c>
      <c r="F12" s="328">
        <f>'１次効果'!AD12</f>
        <v>8.0755853382457402E-2</v>
      </c>
      <c r="H12" s="328">
        <f>'１次効果'!AF12</f>
        <v>0</v>
      </c>
      <c r="J12" s="328">
        <f>'１次効果'!AJ12</f>
        <v>4.016590324770096E-2</v>
      </c>
      <c r="L12" s="328">
        <f t="shared" si="0"/>
        <v>0.12092175663015836</v>
      </c>
      <c r="N12" s="328">
        <f>各種係数!$J12*L12</f>
        <v>3.2025480813204055E-2</v>
      </c>
      <c r="O12" s="324"/>
      <c r="P12" s="329">
        <f>入力シート!L$3*N12</f>
        <v>1.5716921040330463E-2</v>
      </c>
      <c r="R12" s="328">
        <f>各種係数!$K12*'２次効果'!P$53</f>
        <v>0.61288870669333495</v>
      </c>
      <c r="T12" s="328">
        <f>各種係数!$F12*R12</f>
        <v>0.11753843523781944</v>
      </c>
      <c r="V12" s="329">
        <v>0.1346146972637032</v>
      </c>
    </row>
    <row r="13" spans="1:22" ht="15.4" customHeight="1">
      <c r="A13" s="272" t="s">
        <v>281</v>
      </c>
      <c r="B13" s="539" t="s">
        <v>282</v>
      </c>
      <c r="D13" s="323">
        <f>'１次効果'!X13</f>
        <v>0</v>
      </c>
      <c r="F13" s="323">
        <f>'１次効果'!AD13</f>
        <v>1.3972876165462742</v>
      </c>
      <c r="H13" s="323">
        <f>'１次効果'!AF13</f>
        <v>0</v>
      </c>
      <c r="J13" s="323">
        <f>'１次効果'!AJ13</f>
        <v>4.5396686216665975E-2</v>
      </c>
      <c r="L13" s="323">
        <f t="shared" si="0"/>
        <v>1.4426843027629401</v>
      </c>
      <c r="N13" s="323">
        <f>各種係数!$J13*L13</f>
        <v>0.2137388641149979</v>
      </c>
      <c r="O13" s="324"/>
      <c r="P13" s="327">
        <f>入力シート!L$3*N13</f>
        <v>0.10489512616966871</v>
      </c>
      <c r="R13" s="323">
        <f>各種係数!$K13*'２次効果'!P$53</f>
        <v>8.9031386747284499E-3</v>
      </c>
      <c r="T13" s="323">
        <f>各種係数!$F13*R13</f>
        <v>4.1085003734537872E-3</v>
      </c>
      <c r="V13" s="327">
        <v>2.4353301289829321E-2</v>
      </c>
    </row>
    <row r="14" spans="1:22" ht="15.4" customHeight="1">
      <c r="A14" s="272" t="s">
        <v>283</v>
      </c>
      <c r="B14" s="538" t="s">
        <v>284</v>
      </c>
      <c r="D14" s="323">
        <f>'１次効果'!X14</f>
        <v>0</v>
      </c>
      <c r="F14" s="323">
        <f>'１次効果'!AD14</f>
        <v>0.2502419040446881</v>
      </c>
      <c r="H14" s="323">
        <f>'１次効果'!AF14</f>
        <v>0</v>
      </c>
      <c r="J14" s="323">
        <f>'１次効果'!AJ14</f>
        <v>2.9359785022341472E-2</v>
      </c>
      <c r="L14" s="323">
        <f t="shared" si="0"/>
        <v>0.27960168906702959</v>
      </c>
      <c r="N14" s="323">
        <f>各種係数!$J14*L14</f>
        <v>6.2081039825366148E-2</v>
      </c>
      <c r="O14" s="324"/>
      <c r="P14" s="327">
        <f>入力シート!L$3*N14</f>
        <v>3.0467077347816167E-2</v>
      </c>
      <c r="R14" s="323">
        <f>各種係数!$K14*'２次効果'!P$53</f>
        <v>1.5805743616370403E-2</v>
      </c>
      <c r="T14" s="323">
        <f>各種係数!$F14*R14</f>
        <v>4.1285333153285499E-3</v>
      </c>
      <c r="V14" s="327">
        <v>2.4590683857915418E-2</v>
      </c>
    </row>
    <row r="15" spans="1:22" ht="15.4" customHeight="1">
      <c r="A15" s="272" t="s">
        <v>285</v>
      </c>
      <c r="B15" s="538" t="s">
        <v>286</v>
      </c>
      <c r="D15" s="323">
        <f>'１次効果'!X15</f>
        <v>0</v>
      </c>
      <c r="F15" s="323">
        <f>'１次効果'!AD15</f>
        <v>0.21073918758357685</v>
      </c>
      <c r="H15" s="323">
        <f>'１次効果'!AF15</f>
        <v>0</v>
      </c>
      <c r="J15" s="323">
        <f>'１次効果'!AJ15</f>
        <v>0.27053804114708746</v>
      </c>
      <c r="L15" s="323">
        <f t="shared" si="0"/>
        <v>0.48127722873066431</v>
      </c>
      <c r="N15" s="323">
        <f>各種係数!$J15*L15</f>
        <v>5.7635362070903126E-2</v>
      </c>
      <c r="O15" s="324"/>
      <c r="P15" s="327">
        <f>入力シート!L$3*N15</f>
        <v>2.8285303196002632E-2</v>
      </c>
      <c r="R15" s="323">
        <f>各種係数!$K15*'２次効果'!P$53</f>
        <v>4.1812682146494848E-2</v>
      </c>
      <c r="T15" s="323">
        <f>各種係数!$F15*R15</f>
        <v>1.325446051996269E-2</v>
      </c>
      <c r="V15" s="327">
        <v>8.1076902418652938E-2</v>
      </c>
    </row>
    <row r="16" spans="1:22" ht="15.4" customHeight="1">
      <c r="A16" s="272" t="s">
        <v>287</v>
      </c>
      <c r="B16" s="538" t="s">
        <v>288</v>
      </c>
      <c r="D16" s="323">
        <f>'１次効果'!X16</f>
        <v>0</v>
      </c>
      <c r="F16" s="323">
        <f>'１次効果'!AD16</f>
        <v>0.18607829381034371</v>
      </c>
      <c r="H16" s="323">
        <f>'１次効果'!AF16</f>
        <v>0</v>
      </c>
      <c r="J16" s="323">
        <f>'１次効果'!AJ16</f>
        <v>8.1528182402607174E-2</v>
      </c>
      <c r="L16" s="323">
        <f t="shared" si="0"/>
        <v>0.26760647621295086</v>
      </c>
      <c r="N16" s="323">
        <f>各種係数!$J16*L16</f>
        <v>7.0177585997405562E-2</v>
      </c>
      <c r="O16" s="324"/>
      <c r="P16" s="327">
        <f>入力シート!L$3*N16</f>
        <v>3.4440562636844745E-2</v>
      </c>
      <c r="R16" s="323">
        <f>各種係数!$K16*'２次効果'!P$53</f>
        <v>6.3681111961608299E-3</v>
      </c>
      <c r="T16" s="323">
        <f>各種係数!$F16*R16</f>
        <v>3.6256857022703278E-3</v>
      </c>
      <c r="V16" s="327">
        <v>0.1187890513058468</v>
      </c>
    </row>
    <row r="17" spans="1:22" ht="15.4" customHeight="1">
      <c r="A17" s="273" t="s">
        <v>289</v>
      </c>
      <c r="B17" s="540" t="s">
        <v>290</v>
      </c>
      <c r="D17" s="328">
        <f>'１次効果'!X17</f>
        <v>0</v>
      </c>
      <c r="F17" s="328">
        <f>'１次効果'!AD17</f>
        <v>9.9070065043735736E-2</v>
      </c>
      <c r="H17" s="328">
        <f>'１次効果'!AF17</f>
        <v>0</v>
      </c>
      <c r="J17" s="328">
        <f>'１次効果'!AJ17</f>
        <v>0.12665563064160099</v>
      </c>
      <c r="L17" s="328">
        <f t="shared" si="0"/>
        <v>0.22572569568533674</v>
      </c>
      <c r="N17" s="328">
        <f>各種係数!$J17*L17</f>
        <v>2.3338446072921282E-2</v>
      </c>
      <c r="O17" s="324"/>
      <c r="P17" s="329">
        <f>入力シート!L$3*N17</f>
        <v>1.1453645810085067E-2</v>
      </c>
      <c r="R17" s="328">
        <f>各種係数!$K17*'２次効果'!P$53</f>
        <v>0.47319494849937527</v>
      </c>
      <c r="T17" s="328">
        <f>各種係数!$F17*R17</f>
        <v>3.9298544239679968E-2</v>
      </c>
      <c r="V17" s="329">
        <v>8.9388258487861597E-2</v>
      </c>
    </row>
    <row r="18" spans="1:22" ht="15.4" customHeight="1">
      <c r="A18" s="272" t="s">
        <v>291</v>
      </c>
      <c r="B18" s="538" t="s">
        <v>292</v>
      </c>
      <c r="D18" s="323">
        <f>'１次効果'!X18</f>
        <v>0</v>
      </c>
      <c r="F18" s="323">
        <f>'１次効果'!AD18</f>
        <v>0.38404734628607834</v>
      </c>
      <c r="H18" s="323">
        <f>'１次効果'!AF18</f>
        <v>0</v>
      </c>
      <c r="J18" s="323">
        <f>'１次効果'!AJ18</f>
        <v>0.11721513440985029</v>
      </c>
      <c r="L18" s="323">
        <f t="shared" si="0"/>
        <v>0.5012624806959286</v>
      </c>
      <c r="N18" s="323">
        <f>各種係数!$J18*L18</f>
        <v>9.6469037475332489E-3</v>
      </c>
      <c r="O18" s="324"/>
      <c r="P18" s="327">
        <f>入力シート!L$3*N18</f>
        <v>4.7343434238506597E-3</v>
      </c>
      <c r="R18" s="323">
        <f>各種係数!$K18*'２次効果'!P$53</f>
        <v>0.56901440581426999</v>
      </c>
      <c r="T18" s="323">
        <f>各種係数!$F18*R18</f>
        <v>9.5944925823162067E-2</v>
      </c>
      <c r="V18" s="327">
        <v>0.15379358429626341</v>
      </c>
    </row>
    <row r="19" spans="1:22" ht="15.4" customHeight="1">
      <c r="A19" s="272" t="s">
        <v>293</v>
      </c>
      <c r="B19" s="538" t="s">
        <v>294</v>
      </c>
      <c r="D19" s="323">
        <f>'１次効果'!X19</f>
        <v>0</v>
      </c>
      <c r="F19" s="323">
        <f>'１次効果'!AD19</f>
        <v>0.80115013834379656</v>
      </c>
      <c r="H19" s="323">
        <f>'１次効果'!AF19</f>
        <v>0</v>
      </c>
      <c r="J19" s="323">
        <f>'１次効果'!AJ19</f>
        <v>2.6291313836734558</v>
      </c>
      <c r="L19" s="323">
        <f t="shared" si="0"/>
        <v>3.4302815220172524</v>
      </c>
      <c r="N19" s="323">
        <f>各種係数!$J19*L19</f>
        <v>0.70056343607038241</v>
      </c>
      <c r="O19" s="324"/>
      <c r="P19" s="327">
        <f>入力シート!L$3*N19</f>
        <v>0.34381061357620907</v>
      </c>
      <c r="R19" s="323">
        <f>各種係数!$K19*'２次効果'!P$53</f>
        <v>7.1568712519922612E-2</v>
      </c>
      <c r="T19" s="323">
        <f>各種係数!$F19*R19</f>
        <v>2.950348950550119E-2</v>
      </c>
      <c r="V19" s="327">
        <v>0.11664260014259886</v>
      </c>
    </row>
    <row r="20" spans="1:22" ht="15.4" customHeight="1">
      <c r="A20" s="272" t="s">
        <v>295</v>
      </c>
      <c r="B20" s="538" t="s">
        <v>296</v>
      </c>
      <c r="D20" s="323">
        <f>'１次効果'!X20</f>
        <v>0</v>
      </c>
      <c r="F20" s="323">
        <f>'１次効果'!AD20</f>
        <v>0.18905418038600669</v>
      </c>
      <c r="H20" s="323">
        <f>'１次効果'!AF20</f>
        <v>0</v>
      </c>
      <c r="J20" s="323">
        <f>'１次効果'!AJ20</f>
        <v>0.11808064792790411</v>
      </c>
      <c r="L20" s="323">
        <f t="shared" si="0"/>
        <v>0.30713482831391081</v>
      </c>
      <c r="N20" s="323">
        <f>各種係数!$J20*L20</f>
        <v>7.9079577319725161E-2</v>
      </c>
      <c r="O20" s="324"/>
      <c r="P20" s="327">
        <f>入力シート!L$3*N20</f>
        <v>3.880933060416028E-2</v>
      </c>
      <c r="R20" s="323">
        <f>各種係数!$K20*'２次効果'!P$53</f>
        <v>6.0023647617530318E-2</v>
      </c>
      <c r="T20" s="323">
        <f>各種係数!$F20*R20</f>
        <v>1.0897794022823329E-2</v>
      </c>
      <c r="V20" s="327">
        <v>2.0681257226070317E-2</v>
      </c>
    </row>
    <row r="21" spans="1:22" ht="15.4" customHeight="1">
      <c r="A21" s="272" t="s">
        <v>297</v>
      </c>
      <c r="B21" s="538" t="s">
        <v>298</v>
      </c>
      <c r="D21" s="323">
        <f>'１次効果'!X21</f>
        <v>0</v>
      </c>
      <c r="F21" s="323">
        <f>'１次効果'!AD21</f>
        <v>6.1621934354055613E-4</v>
      </c>
      <c r="H21" s="323">
        <f>'１次効果'!AF21</f>
        <v>0</v>
      </c>
      <c r="J21" s="323">
        <f>'１次効果'!AJ21</f>
        <v>2.3799361621763606E-4</v>
      </c>
      <c r="L21" s="323">
        <f t="shared" si="0"/>
        <v>8.5421295975819222E-4</v>
      </c>
      <c r="N21" s="323">
        <f>各種係数!$J21*L21</f>
        <v>3.2231244967003406E-4</v>
      </c>
      <c r="O21" s="324"/>
      <c r="P21" s="327">
        <f>入力シート!L$3*N21</f>
        <v>1.5817902473741493E-4</v>
      </c>
      <c r="R21" s="323">
        <f>各種係数!$K21*'２次効果'!P$53</f>
        <v>0.12976744577788166</v>
      </c>
      <c r="T21" s="323">
        <f>各種係数!$F21*R21</f>
        <v>9.7652431476911022E-3</v>
      </c>
      <c r="V21" s="327">
        <v>9.9819061650804654E-3</v>
      </c>
    </row>
    <row r="22" spans="1:22" ht="15.4" customHeight="1">
      <c r="A22" s="273" t="s">
        <v>299</v>
      </c>
      <c r="B22" s="538" t="s">
        <v>300</v>
      </c>
      <c r="D22" s="328">
        <f>'１次効果'!X22</f>
        <v>0</v>
      </c>
      <c r="F22" s="328">
        <f>'１次効果'!AD22</f>
        <v>1.7971158120233275</v>
      </c>
      <c r="H22" s="328">
        <f>'１次効果'!AF22</f>
        <v>0</v>
      </c>
      <c r="J22" s="328">
        <f>'１次効果'!AJ22</f>
        <v>0.24856851623361798</v>
      </c>
      <c r="L22" s="328">
        <f t="shared" si="0"/>
        <v>2.0456843282569457</v>
      </c>
      <c r="N22" s="328">
        <f>各種係数!$J22*L22</f>
        <v>0.40788598180922775</v>
      </c>
      <c r="O22" s="324"/>
      <c r="P22" s="329">
        <f>入力シート!L$3*N22</f>
        <v>0.20017534809064205</v>
      </c>
      <c r="R22" s="328">
        <f>各種係数!$K22*'２次効果'!P$53</f>
        <v>1.5897371115595742E-2</v>
      </c>
      <c r="T22" s="328">
        <f>各種係数!$F22*R22</f>
        <v>5.058193950445624E-3</v>
      </c>
      <c r="V22" s="329">
        <v>2.0472544869195912E-2</v>
      </c>
    </row>
    <row r="23" spans="1:22" ht="15.4" customHeight="1">
      <c r="A23" s="272" t="s">
        <v>301</v>
      </c>
      <c r="B23" s="539" t="s">
        <v>302</v>
      </c>
      <c r="D23" s="323">
        <f>'１次効果'!X23</f>
        <v>0</v>
      </c>
      <c r="F23" s="323">
        <f>'１次効果'!AD23</f>
        <v>8.135340103412636</v>
      </c>
      <c r="H23" s="323">
        <f>'１次効果'!AF23</f>
        <v>0</v>
      </c>
      <c r="J23" s="323">
        <f>'１次効果'!AJ23</f>
        <v>7.8084416663514666</v>
      </c>
      <c r="L23" s="323">
        <f t="shared" si="0"/>
        <v>15.943781769764103</v>
      </c>
      <c r="N23" s="323">
        <f>各種係数!$J23*L23</f>
        <v>0.83931957007407565</v>
      </c>
      <c r="O23" s="324"/>
      <c r="P23" s="327">
        <f>入力シート!L$3*N23</f>
        <v>0.4119069901682636</v>
      </c>
      <c r="R23" s="323">
        <f>各種係数!$K23*'２次効果'!P$53</f>
        <v>-5.6503624522290345E-3</v>
      </c>
      <c r="T23" s="323">
        <f>各種係数!$F23*R23</f>
        <v>-4.7236816021518236E-3</v>
      </c>
      <c r="V23" s="327">
        <v>5.5217193088070333E-2</v>
      </c>
    </row>
    <row r="24" spans="1:22" ht="15.4" customHeight="1">
      <c r="A24" s="272" t="s">
        <v>303</v>
      </c>
      <c r="B24" s="538" t="s">
        <v>304</v>
      </c>
      <c r="D24" s="323">
        <f>'１次効果'!X24</f>
        <v>0</v>
      </c>
      <c r="F24" s="323">
        <f>'１次効果'!AD24</f>
        <v>0.34759283647702155</v>
      </c>
      <c r="H24" s="323">
        <f>'１次効果'!AF24</f>
        <v>0</v>
      </c>
      <c r="J24" s="323">
        <f>'１次効果'!AJ24</f>
        <v>0.9972248241556162</v>
      </c>
      <c r="L24" s="323">
        <f t="shared" si="0"/>
        <v>1.3448176606326379</v>
      </c>
      <c r="N24" s="323">
        <f>各種係数!$J24*L24</f>
        <v>0.17012758592944818</v>
      </c>
      <c r="O24" s="324"/>
      <c r="P24" s="327">
        <f>入力シート!L$3*N24</f>
        <v>8.3492324453493777E-2</v>
      </c>
      <c r="R24" s="323">
        <f>各種係数!$K24*'２次効果'!P$53</f>
        <v>2.8939018505335184E-2</v>
      </c>
      <c r="T24" s="323">
        <f>各種係数!$F24*R24</f>
        <v>5.3443178261823017E-3</v>
      </c>
      <c r="V24" s="327">
        <v>1.2273528620213367E-2</v>
      </c>
    </row>
    <row r="25" spans="1:22" ht="15.4" customHeight="1">
      <c r="A25" s="272" t="s">
        <v>305</v>
      </c>
      <c r="B25" s="538" t="s">
        <v>306</v>
      </c>
      <c r="D25" s="323">
        <f>'１次効果'!X25</f>
        <v>0</v>
      </c>
      <c r="F25" s="323">
        <f>'１次効果'!AD25</f>
        <v>3.1183995980012287</v>
      </c>
      <c r="H25" s="323">
        <f>'１次効果'!AF25</f>
        <v>0</v>
      </c>
      <c r="J25" s="323">
        <f>'１次効果'!AJ25</f>
        <v>0.92610903135097078</v>
      </c>
      <c r="L25" s="323">
        <f t="shared" si="0"/>
        <v>4.0445086293521992</v>
      </c>
      <c r="N25" s="323">
        <f>各種係数!$J25*L25</f>
        <v>1.1766951778567825</v>
      </c>
      <c r="O25" s="324"/>
      <c r="P25" s="327">
        <f>入力シート!L$3*N25</f>
        <v>0.57747845557052813</v>
      </c>
      <c r="R25" s="323">
        <f>各種係数!$K25*'２次効果'!P$53</f>
        <v>4.7142348351435208E-2</v>
      </c>
      <c r="T25" s="323">
        <f>各種係数!$F25*R25</f>
        <v>1.367517387072394E-2</v>
      </c>
      <c r="V25" s="327">
        <v>4.4813507722491548E-2</v>
      </c>
    </row>
    <row r="26" spans="1:22" ht="15.4" customHeight="1">
      <c r="A26" s="272" t="s">
        <v>307</v>
      </c>
      <c r="B26" s="538" t="s">
        <v>308</v>
      </c>
      <c r="D26" s="323">
        <f>'１次効果'!X26</f>
        <v>0</v>
      </c>
      <c r="F26" s="323">
        <f>'１次効果'!AD26</f>
        <v>0.22544801403432368</v>
      </c>
      <c r="H26" s="323">
        <f>'１次効果'!AF26</f>
        <v>0</v>
      </c>
      <c r="J26" s="323">
        <f>'１次効果'!AJ26</f>
        <v>6.1351000963686377E-2</v>
      </c>
      <c r="L26" s="323">
        <f t="shared" si="0"/>
        <v>0.28679901499801008</v>
      </c>
      <c r="N26" s="323">
        <f>各種係数!$J26*L26</f>
        <v>5.4907709925109106E-2</v>
      </c>
      <c r="O26" s="324"/>
      <c r="P26" s="327">
        <f>入力シート!L$3*N26</f>
        <v>2.694667244597632E-2</v>
      </c>
      <c r="R26" s="323">
        <f>各種係数!$K26*'２次効果'!P$53</f>
        <v>2.33650123024606E-3</v>
      </c>
      <c r="T26" s="323">
        <f>各種係数!$F26*R26</f>
        <v>2.3906087585013662E-4</v>
      </c>
      <c r="V26" s="327">
        <v>4.8656359504530688E-3</v>
      </c>
    </row>
    <row r="27" spans="1:22" ht="15.4" customHeight="1">
      <c r="A27" s="273" t="s">
        <v>309</v>
      </c>
      <c r="B27" s="540" t="s">
        <v>310</v>
      </c>
      <c r="D27" s="328">
        <f>'１次効果'!X27</f>
        <v>34.156892521800003</v>
      </c>
      <c r="F27" s="328">
        <f>'１次効果'!AD27</f>
        <v>1.1551220333683601</v>
      </c>
      <c r="H27" s="328">
        <f>'１次効果'!AF27</f>
        <v>0</v>
      </c>
      <c r="J27" s="328">
        <f>'１次効果'!AJ27</f>
        <v>7.6366643694162975E-2</v>
      </c>
      <c r="L27" s="328">
        <f t="shared" si="0"/>
        <v>35.388381198862525</v>
      </c>
      <c r="N27" s="328">
        <f>各種係数!$J27*L27</f>
        <v>8.5722396604137483</v>
      </c>
      <c r="O27" s="324"/>
      <c r="P27" s="329">
        <f>入力シート!L$3*N27</f>
        <v>4.2069380524636326</v>
      </c>
      <c r="R27" s="328">
        <f>各種係数!$K27*'２次効果'!P$53</f>
        <v>7.3301999380268545E-4</v>
      </c>
      <c r="T27" s="328">
        <f>各種係数!$F27*R27</f>
        <v>1.2024728447607096E-4</v>
      </c>
      <c r="V27" s="329">
        <v>9.1522955080205193E-3</v>
      </c>
    </row>
    <row r="28" spans="1:22" ht="15.4" customHeight="1">
      <c r="A28" s="272" t="s">
        <v>311</v>
      </c>
      <c r="B28" s="538" t="s">
        <v>312</v>
      </c>
      <c r="D28" s="323">
        <f>'１次効果'!X28</f>
        <v>0</v>
      </c>
      <c r="F28" s="323">
        <f>'１次効果'!AD28</f>
        <v>3.2709174312331987E-2</v>
      </c>
      <c r="H28" s="323">
        <f>'１次効果'!AF28</f>
        <v>0</v>
      </c>
      <c r="J28" s="323">
        <f>'１次効果'!AJ28</f>
        <v>1.7455842261995761E-2</v>
      </c>
      <c r="L28" s="323">
        <f t="shared" si="0"/>
        <v>5.0165016574327745E-2</v>
      </c>
      <c r="N28" s="323">
        <f>各種係数!$J28*L28</f>
        <v>1.0851020812971507E-2</v>
      </c>
      <c r="O28" s="324"/>
      <c r="P28" s="327">
        <f>入力シート!L$3*N28</f>
        <v>5.3252795272363358E-3</v>
      </c>
      <c r="R28" s="323">
        <f>各種係数!$K28*'２次効果'!P$53</f>
        <v>1.1117469906007397E-2</v>
      </c>
      <c r="T28" s="323">
        <f>各種係数!$F28*R28</f>
        <v>1.0940737408138769E-3</v>
      </c>
      <c r="V28" s="327">
        <v>7.2748597417749998E-3</v>
      </c>
    </row>
    <row r="29" spans="1:22" ht="15.4" customHeight="1">
      <c r="A29" s="272" t="s">
        <v>313</v>
      </c>
      <c r="B29" s="538" t="s">
        <v>314</v>
      </c>
      <c r="D29" s="323">
        <f>'１次効果'!X29</f>
        <v>0</v>
      </c>
      <c r="F29" s="323">
        <f>'１次効果'!AD29</f>
        <v>0.11633334662094599</v>
      </c>
      <c r="H29" s="323">
        <f>'１次効果'!AF29</f>
        <v>0</v>
      </c>
      <c r="J29" s="323">
        <f>'１次効果'!AJ29</f>
        <v>2.4868811309242052</v>
      </c>
      <c r="L29" s="323">
        <f t="shared" si="0"/>
        <v>2.6032144775451513</v>
      </c>
      <c r="N29" s="323">
        <f>各種係数!$J29*L29</f>
        <v>0.42730385562181955</v>
      </c>
      <c r="O29" s="324"/>
      <c r="P29" s="327">
        <f>入力シート!L$3*N29</f>
        <v>0.20970492209653102</v>
      </c>
      <c r="R29" s="323">
        <f>各種係数!$K29*'２次効果'!P$53</f>
        <v>3.8178124677223204E-3</v>
      </c>
      <c r="T29" s="323">
        <f>各種係数!$F29*R29</f>
        <v>6.2665586287576351E-4</v>
      </c>
      <c r="V29" s="327">
        <v>1.3144855296854356E-2</v>
      </c>
    </row>
    <row r="30" spans="1:22" ht="15.4" customHeight="1">
      <c r="A30" s="272" t="s">
        <v>315</v>
      </c>
      <c r="B30" s="538" t="s">
        <v>316</v>
      </c>
      <c r="D30" s="323">
        <f>'１次効果'!X30</f>
        <v>0</v>
      </c>
      <c r="F30" s="323">
        <f>'１次効果'!AD30</f>
        <v>0.11105502017129691</v>
      </c>
      <c r="H30" s="323">
        <f>'１次効果'!AF30</f>
        <v>100</v>
      </c>
      <c r="J30" s="323">
        <f>'１次効果'!AJ30</f>
        <v>0</v>
      </c>
      <c r="L30" s="323">
        <f t="shared" si="0"/>
        <v>100.11105502017129</v>
      </c>
      <c r="N30" s="323">
        <f>各種係数!$J30*L30</f>
        <v>18.382191832445265</v>
      </c>
      <c r="O30" s="324"/>
      <c r="P30" s="327">
        <f>入力シート!L$3*N30</f>
        <v>9.0212996102663361</v>
      </c>
      <c r="R30" s="323">
        <f>各種係数!$K30*'２次効果'!P$53</f>
        <v>0.47715020221593563</v>
      </c>
      <c r="T30" s="323">
        <f>各種係数!$F30*R30</f>
        <v>3.3512330818460112E-2</v>
      </c>
      <c r="V30" s="327">
        <v>3.7376445725801795E-2</v>
      </c>
    </row>
    <row r="31" spans="1:22" ht="15.4" customHeight="1">
      <c r="A31" s="272" t="s">
        <v>317</v>
      </c>
      <c r="B31" s="538" t="s">
        <v>318</v>
      </c>
      <c r="D31" s="323">
        <f>'１次効果'!X31</f>
        <v>0</v>
      </c>
      <c r="F31" s="323">
        <f>'１次効果'!AD31</f>
        <v>1.7469916584700212E-3</v>
      </c>
      <c r="H31" s="323">
        <f>'１次効果'!AF31</f>
        <v>0</v>
      </c>
      <c r="J31" s="323">
        <f>'１次効果'!AJ31</f>
        <v>1.0892310937594598E-4</v>
      </c>
      <c r="L31" s="323">
        <f t="shared" si="0"/>
        <v>1.8559147678459671E-3</v>
      </c>
      <c r="N31" s="323">
        <f>各種係数!$J31*L31</f>
        <v>3.7369007029296343E-4</v>
      </c>
      <c r="O31" s="324"/>
      <c r="P31" s="327">
        <f>入力シート!L$3*N31</f>
        <v>1.8339325996718562E-4</v>
      </c>
      <c r="R31" s="323">
        <f>各種係数!$K31*'２次効果'!P$53</f>
        <v>0.60308456427622403</v>
      </c>
      <c r="T31" s="323">
        <f>各種係数!$F31*R31</f>
        <v>4.1238237832072581E-3</v>
      </c>
      <c r="V31" s="327">
        <v>4.219026859091723E-3</v>
      </c>
    </row>
    <row r="32" spans="1:22" ht="15.4" customHeight="1">
      <c r="A32" s="273" t="s">
        <v>319</v>
      </c>
      <c r="B32" s="538" t="s">
        <v>320</v>
      </c>
      <c r="D32" s="328">
        <f>'１次効果'!X32</f>
        <v>0</v>
      </c>
      <c r="F32" s="328">
        <f>'１次効果'!AD32</f>
        <v>0.19644227445130868</v>
      </c>
      <c r="H32" s="328">
        <f>'１次効果'!AF32</f>
        <v>0</v>
      </c>
      <c r="J32" s="328">
        <f>'１次効果'!AJ32</f>
        <v>4.5209786320944551E-2</v>
      </c>
      <c r="L32" s="328">
        <f t="shared" si="0"/>
        <v>0.24165206077225324</v>
      </c>
      <c r="N32" s="328">
        <f>各種係数!$J32*L32</f>
        <v>2.9375676127351508E-2</v>
      </c>
      <c r="O32" s="324"/>
      <c r="P32" s="329">
        <f>入力シート!L$3*N32</f>
        <v>1.4416494943287408E-2</v>
      </c>
      <c r="R32" s="328">
        <f>各種係数!$K32*'２次効果'!P$53</f>
        <v>0.94487804326153246</v>
      </c>
      <c r="T32" s="328">
        <f>各種係数!$F32*R32</f>
        <v>0.32288624615475647</v>
      </c>
      <c r="V32" s="329">
        <v>0.40930820513337673</v>
      </c>
    </row>
    <row r="33" spans="1:22" ht="15.4" customHeight="1">
      <c r="A33" s="272" t="s">
        <v>321</v>
      </c>
      <c r="B33" s="539" t="s">
        <v>322</v>
      </c>
      <c r="D33" s="323">
        <f>'１次効果'!X33</f>
        <v>0</v>
      </c>
      <c r="F33" s="323">
        <f>'１次効果'!AD33</f>
        <v>1.8925714012764563E-2</v>
      </c>
      <c r="H33" s="323">
        <f>'１次効果'!AF33</f>
        <v>0</v>
      </c>
      <c r="J33" s="323">
        <f>'１次効果'!AJ33</f>
        <v>7.2606133944104661E-3</v>
      </c>
      <c r="L33" s="323">
        <f t="shared" si="0"/>
        <v>2.6186327407175029E-2</v>
      </c>
      <c r="N33" s="323">
        <f>各種係数!$J33*L33</f>
        <v>4.2496378345357032E-3</v>
      </c>
      <c r="O33" s="324"/>
      <c r="P33" s="327">
        <f>入力シート!L$3*N33</f>
        <v>2.0855650125902454E-3</v>
      </c>
      <c r="R33" s="323">
        <f>各種係数!$K33*'２次効果'!P$53</f>
        <v>2.8939018505335186E-3</v>
      </c>
      <c r="T33" s="323">
        <f>各種係数!$F33*R33</f>
        <v>1.0975287786561213E-3</v>
      </c>
      <c r="V33" s="327">
        <v>9.1311232210013245E-3</v>
      </c>
    </row>
    <row r="34" spans="1:22" ht="15.4" customHeight="1">
      <c r="A34" s="272" t="s">
        <v>323</v>
      </c>
      <c r="B34" s="538" t="s">
        <v>324</v>
      </c>
      <c r="D34" s="323">
        <f>'１次効果'!X34</f>
        <v>0</v>
      </c>
      <c r="F34" s="323">
        <f>'１次効果'!AD34</f>
        <v>1.9054774790475033E-2</v>
      </c>
      <c r="H34" s="323">
        <f>'１次効果'!AF34</f>
        <v>0</v>
      </c>
      <c r="J34" s="323">
        <f>'１次効果'!AJ34</f>
        <v>5.9752432137840511E-3</v>
      </c>
      <c r="L34" s="323">
        <f t="shared" si="0"/>
        <v>2.5030018004259084E-2</v>
      </c>
      <c r="N34" s="323">
        <f>各種係数!$J34*L34</f>
        <v>4.4237922858586876E-3</v>
      </c>
      <c r="O34" s="324"/>
      <c r="P34" s="327">
        <f>入力シート!L$3*N34</f>
        <v>2.1710335735848673E-3</v>
      </c>
      <c r="R34" s="323">
        <f>各種係数!$K34*'２次効果'!P$53</f>
        <v>2.0891069823376535E-2</v>
      </c>
      <c r="T34" s="323">
        <f>各種係数!$F34*R34</f>
        <v>5.0413093654910531E-3</v>
      </c>
      <c r="V34" s="327">
        <v>1.0649326624883831E-2</v>
      </c>
    </row>
    <row r="35" spans="1:22" ht="15.4" customHeight="1">
      <c r="A35" s="272" t="s">
        <v>325</v>
      </c>
      <c r="B35" s="538" t="s">
        <v>326</v>
      </c>
      <c r="D35" s="323">
        <f>'１次効果'!X35</f>
        <v>0</v>
      </c>
      <c r="F35" s="323">
        <f>'１次効果'!AD35</f>
        <v>0.17901281495961416</v>
      </c>
      <c r="H35" s="323">
        <f>'１次効果'!AF35</f>
        <v>0</v>
      </c>
      <c r="J35" s="323">
        <f>'１次効果'!AJ35</f>
        <v>0.13090468497636118</v>
      </c>
      <c r="L35" s="323">
        <f t="shared" si="0"/>
        <v>0.30991749993597534</v>
      </c>
      <c r="N35" s="323">
        <f>各種係数!$J35*L35</f>
        <v>7.5908312949273957E-2</v>
      </c>
      <c r="O35" s="324"/>
      <c r="P35" s="327">
        <f>入力シート!L$3*N35</f>
        <v>3.7252991387924532E-2</v>
      </c>
      <c r="R35" s="323">
        <f>各種係数!$K35*'２次効果'!P$53</f>
        <v>0.27279033644369521</v>
      </c>
      <c r="T35" s="323">
        <f>各種係数!$F35*R35</f>
        <v>9.0738117193322407E-2</v>
      </c>
      <c r="V35" s="327">
        <v>0.12243630454223955</v>
      </c>
    </row>
    <row r="36" spans="1:22" ht="15.4" customHeight="1">
      <c r="A36" s="272" t="s">
        <v>327</v>
      </c>
      <c r="B36" s="538" t="s">
        <v>328</v>
      </c>
      <c r="D36" s="323">
        <f>'１次効果'!X36</f>
        <v>100</v>
      </c>
      <c r="F36" s="323">
        <f>'１次効果'!AD36</f>
        <v>0.4850250092026071</v>
      </c>
      <c r="H36" s="323">
        <f>'１次効果'!AF36</f>
        <v>0</v>
      </c>
      <c r="J36" s="323">
        <f>'１次効果'!AJ36</f>
        <v>0.44088732671187919</v>
      </c>
      <c r="L36" s="323">
        <f t="shared" si="0"/>
        <v>100.92591233591448</v>
      </c>
      <c r="N36" s="323">
        <f>各種係数!$J36*L36</f>
        <v>40.618091910075599</v>
      </c>
      <c r="O36" s="324"/>
      <c r="P36" s="327">
        <f>入力シート!L$3*N36</f>
        <v>19.93385664006443</v>
      </c>
      <c r="R36" s="323">
        <f>各種係数!$K36*'２次効果'!P$53</f>
        <v>0</v>
      </c>
      <c r="T36" s="323">
        <f>各種係数!$F36*R36</f>
        <v>0</v>
      </c>
      <c r="V36" s="327">
        <v>0.33318283359109113</v>
      </c>
    </row>
    <row r="37" spans="1:22" ht="15.4" customHeight="1">
      <c r="A37" s="273" t="s">
        <v>329</v>
      </c>
      <c r="B37" s="540" t="s">
        <v>330</v>
      </c>
      <c r="D37" s="328">
        <f>'１次効果'!X37</f>
        <v>0</v>
      </c>
      <c r="F37" s="328">
        <f>'１次効果'!AD37</f>
        <v>1.1563067406621157</v>
      </c>
      <c r="H37" s="328">
        <f>'１次効果'!AF37</f>
        <v>0</v>
      </c>
      <c r="J37" s="328">
        <f>'１次効果'!AJ37</f>
        <v>1.1810915828354867</v>
      </c>
      <c r="L37" s="328">
        <f t="shared" si="0"/>
        <v>2.3373983234976023</v>
      </c>
      <c r="N37" s="328">
        <f>各種係数!$J37*L37</f>
        <v>0.21353473520865074</v>
      </c>
      <c r="O37" s="324"/>
      <c r="P37" s="329">
        <f>入力シート!L$3*N37</f>
        <v>0.10479494725520307</v>
      </c>
      <c r="R37" s="328">
        <f>各種係数!$K37*'２次効果'!P$53</f>
        <v>1.1398766328629177</v>
      </c>
      <c r="T37" s="328">
        <f>各種係数!$F37*R37</f>
        <v>0.76866171001706718</v>
      </c>
      <c r="V37" s="329">
        <v>1.2370451477312654</v>
      </c>
    </row>
    <row r="38" spans="1:22" ht="15.4" customHeight="1">
      <c r="A38" s="272" t="s">
        <v>331</v>
      </c>
      <c r="B38" s="538" t="s">
        <v>332</v>
      </c>
      <c r="D38" s="323">
        <f>'１次効果'!X38</f>
        <v>0</v>
      </c>
      <c r="F38" s="323">
        <f>'１次効果'!AD38</f>
        <v>0.26832682177712369</v>
      </c>
      <c r="H38" s="323">
        <f>'１次効果'!AF38</f>
        <v>0</v>
      </c>
      <c r="J38" s="323">
        <f>'１次効果'!AJ38</f>
        <v>0.14349259611605802</v>
      </c>
      <c r="L38" s="323">
        <f t="shared" si="0"/>
        <v>0.41181941789318172</v>
      </c>
      <c r="N38" s="323">
        <f>各種係数!$J38*L38</f>
        <v>5.6448461495709541E-2</v>
      </c>
      <c r="O38" s="324"/>
      <c r="P38" s="327">
        <f>入力シート!L$3*N38</f>
        <v>2.7702816309018902E-2</v>
      </c>
      <c r="R38" s="323">
        <f>各種係数!$K38*'２次効果'!P$53</f>
        <v>0.35473586325088713</v>
      </c>
      <c r="T38" s="323">
        <f>各種係数!$F38*R38</f>
        <v>0.35473586325088713</v>
      </c>
      <c r="V38" s="327">
        <v>0.53192810561538317</v>
      </c>
    </row>
    <row r="39" spans="1:22" ht="15.4" customHeight="1">
      <c r="A39" s="272" t="s">
        <v>333</v>
      </c>
      <c r="B39" s="538" t="s">
        <v>334</v>
      </c>
      <c r="D39" s="323">
        <f>'１次効果'!X39</f>
        <v>0</v>
      </c>
      <c r="F39" s="323">
        <f>'１次効果'!AD39</f>
        <v>0.512866782659822</v>
      </c>
      <c r="H39" s="323">
        <f>'１次効果'!AF39</f>
        <v>0</v>
      </c>
      <c r="J39" s="323">
        <f>'１次効果'!AJ39</f>
        <v>0.15842028770759761</v>
      </c>
      <c r="L39" s="323">
        <f t="shared" si="0"/>
        <v>0.67128707036741964</v>
      </c>
      <c r="N39" s="323">
        <f>各種係数!$J39*L39</f>
        <v>0.3377380033053331</v>
      </c>
      <c r="O39" s="324"/>
      <c r="P39" s="327">
        <f>入力シート!L$3*N39</f>
        <v>0.16574931571613519</v>
      </c>
      <c r="R39" s="323">
        <f>各種係数!$K39*'２次効果'!P$53</f>
        <v>8.2930522423864242E-2</v>
      </c>
      <c r="T39" s="323">
        <f>各種係数!$F39*R39</f>
        <v>8.2926096600635948E-2</v>
      </c>
      <c r="V39" s="327">
        <v>0.3385288856460969</v>
      </c>
    </row>
    <row r="40" spans="1:22" ht="15.4" customHeight="1">
      <c r="A40" s="272" t="s">
        <v>335</v>
      </c>
      <c r="B40" s="538" t="s">
        <v>336</v>
      </c>
      <c r="D40" s="323">
        <f>'１次効果'!X40</f>
        <v>5.3230021990335405</v>
      </c>
      <c r="F40" s="323">
        <f>'１次効果'!AD40</f>
        <v>5.6965891368336719</v>
      </c>
      <c r="H40" s="323">
        <f>'１次効果'!AF40</f>
        <v>0</v>
      </c>
      <c r="J40" s="323">
        <f>'１次効果'!AJ40</f>
        <v>4.703096809275042</v>
      </c>
      <c r="L40" s="323">
        <f t="shared" si="0"/>
        <v>15.722688145142254</v>
      </c>
      <c r="N40" s="323">
        <f>各種係数!$J40*L40</f>
        <v>6.972157929536734</v>
      </c>
      <c r="O40" s="324"/>
      <c r="P40" s="327">
        <f>入力シート!L$3*N40</f>
        <v>3.4216771419732361</v>
      </c>
      <c r="R40" s="323">
        <f>各種係数!$K40*'２次効果'!P$53</f>
        <v>8.3699200786115444</v>
      </c>
      <c r="T40" s="323">
        <f>各種係数!$F40*R40</f>
        <v>6.1977890263038695</v>
      </c>
      <c r="V40" s="327">
        <v>6.8902536988426943</v>
      </c>
    </row>
    <row r="41" spans="1:22" ht="15.4" customHeight="1">
      <c r="A41" s="272" t="s">
        <v>337</v>
      </c>
      <c r="B41" s="538" t="s">
        <v>338</v>
      </c>
      <c r="D41" s="323">
        <f>'１次効果'!X41</f>
        <v>0</v>
      </c>
      <c r="F41" s="323">
        <f>'１次効果'!AD41</f>
        <v>2.2523665984712227</v>
      </c>
      <c r="H41" s="323">
        <f>'１次効果'!AF41</f>
        <v>0</v>
      </c>
      <c r="J41" s="323">
        <f>'１次効果'!AJ41</f>
        <v>1.0122730424858413</v>
      </c>
      <c r="L41" s="323">
        <f t="shared" si="0"/>
        <v>3.2646396409570642</v>
      </c>
      <c r="N41" s="323">
        <f>各種係数!$J41*L41</f>
        <v>0.72639885345836253</v>
      </c>
      <c r="O41" s="324"/>
      <c r="P41" s="327">
        <f>入力シート!L$3*N41</f>
        <v>0.35648968051978636</v>
      </c>
      <c r="R41" s="323">
        <f>各種係数!$K41*'２次効果'!P$53</f>
        <v>2.3914242804067132</v>
      </c>
      <c r="T41" s="323">
        <f>各種係数!$F41*R41</f>
        <v>2.1589183620020549</v>
      </c>
      <c r="V41" s="327">
        <v>3.5927757327330037</v>
      </c>
    </row>
    <row r="42" spans="1:22" ht="15.4" customHeight="1">
      <c r="A42" s="273" t="s">
        <v>339</v>
      </c>
      <c r="B42" s="538" t="s">
        <v>340</v>
      </c>
      <c r="D42" s="328">
        <f>'１次効果'!X42</f>
        <v>0</v>
      </c>
      <c r="F42" s="328">
        <f>'１次効果'!AD42</f>
        <v>1.7401471580507488</v>
      </c>
      <c r="H42" s="328">
        <f>'１次効果'!AF42</f>
        <v>0</v>
      </c>
      <c r="J42" s="328">
        <f>'１次効果'!AJ42</f>
        <v>0.65758002748194422</v>
      </c>
      <c r="L42" s="328">
        <f t="shared" si="0"/>
        <v>2.3977271855326929</v>
      </c>
      <c r="N42" s="328">
        <f>各種係数!$J42*L42</f>
        <v>0.15075031232116953</v>
      </c>
      <c r="O42" s="324"/>
      <c r="P42" s="329">
        <f>入力シート!L$3*N42</f>
        <v>7.3982675525674127E-2</v>
      </c>
      <c r="R42" s="328">
        <f>各種係数!$K42*'２次効果'!P$53</f>
        <v>10.044771501326521</v>
      </c>
      <c r="T42" s="328">
        <f>各種係数!$F42*R42</f>
        <v>10.039994260187731</v>
      </c>
      <c r="V42" s="329">
        <v>11.371969865360827</v>
      </c>
    </row>
    <row r="43" spans="1:22" ht="15.4" customHeight="1">
      <c r="A43" s="272" t="s">
        <v>341</v>
      </c>
      <c r="B43" s="539" t="s">
        <v>342</v>
      </c>
      <c r="D43" s="323">
        <f>'１次効果'!X43</f>
        <v>0.52010527916645499</v>
      </c>
      <c r="F43" s="323">
        <f>'１次効果'!AD43</f>
        <v>5.807317362652503</v>
      </c>
      <c r="H43" s="323">
        <f>'１次効果'!AF43</f>
        <v>0</v>
      </c>
      <c r="J43" s="323">
        <f>'１次効果'!AJ43</f>
        <v>2.4534043325235717</v>
      </c>
      <c r="L43" s="323">
        <f t="shared" si="0"/>
        <v>8.7808269743425296</v>
      </c>
      <c r="N43" s="323">
        <f>各種係数!$J43*L43</f>
        <v>3.3387637108249284</v>
      </c>
      <c r="O43" s="324"/>
      <c r="P43" s="327">
        <f>入力シート!L$3*N43</f>
        <v>1.6385416950155745</v>
      </c>
      <c r="R43" s="323">
        <f>各種係数!$K43*'２次効果'!P$53</f>
        <v>1.6233491325254013</v>
      </c>
      <c r="T43" s="323">
        <f>各種係数!$F43*R43</f>
        <v>1.2581980240451696</v>
      </c>
      <c r="V43" s="327">
        <v>2.3537438426330008</v>
      </c>
    </row>
    <row r="44" spans="1:22" ht="15.4" customHeight="1">
      <c r="A44" s="272" t="s">
        <v>343</v>
      </c>
      <c r="B44" s="538" t="s">
        <v>344</v>
      </c>
      <c r="D44" s="323">
        <f>'１次効果'!X44</f>
        <v>0</v>
      </c>
      <c r="F44" s="323">
        <f>'１次効果'!AD44</f>
        <v>2.6809882284034963</v>
      </c>
      <c r="H44" s="323">
        <f>'１次効果'!AF44</f>
        <v>0</v>
      </c>
      <c r="J44" s="323">
        <f>'１次効果'!AJ44</f>
        <v>1.2601424102497099</v>
      </c>
      <c r="L44" s="323">
        <f t="shared" si="0"/>
        <v>3.9411306386532061</v>
      </c>
      <c r="N44" s="323">
        <f>各種係数!$J44*L44</f>
        <v>0.75938255815686295</v>
      </c>
      <c r="O44" s="324"/>
      <c r="P44" s="327">
        <f>入力シート!L$3*N44</f>
        <v>0.37267686238873654</v>
      </c>
      <c r="R44" s="323">
        <f>各種係数!$K44*'２次効果'!P$53</f>
        <v>2.3554070375862208</v>
      </c>
      <c r="T44" s="323">
        <f>各種係数!$F44*R44</f>
        <v>1.7862950406448606</v>
      </c>
      <c r="V44" s="327">
        <v>2.8631126172330981</v>
      </c>
    </row>
    <row r="45" spans="1:22" ht="15.4" customHeight="1">
      <c r="A45" s="272" t="s">
        <v>345</v>
      </c>
      <c r="B45" s="538" t="s">
        <v>346</v>
      </c>
      <c r="D45" s="323">
        <f>'１次効果'!X45</f>
        <v>0</v>
      </c>
      <c r="F45" s="323">
        <f>'１次効果'!AD45</f>
        <v>0.17135116827322114</v>
      </c>
      <c r="H45" s="323">
        <f>'１次効果'!AF45</f>
        <v>0</v>
      </c>
      <c r="J45" s="323">
        <f>'１次効果'!AJ45</f>
        <v>4.1877865759283511E-2</v>
      </c>
      <c r="L45" s="323">
        <f t="shared" si="0"/>
        <v>0.21322903403250465</v>
      </c>
      <c r="N45" s="323">
        <f>各種係数!$J45*L45</f>
        <v>7.5324615130076725E-2</v>
      </c>
      <c r="O45" s="324"/>
      <c r="P45" s="327">
        <f>入力シート!L$3*N45</f>
        <v>3.6966534095081847E-2</v>
      </c>
      <c r="R45" s="323">
        <f>各種係数!$K45*'２次効果'!P$53</f>
        <v>0.17900959098656416</v>
      </c>
      <c r="T45" s="323">
        <f>各種係数!$F45*R45</f>
        <v>0.17900959098656416</v>
      </c>
      <c r="V45" s="327">
        <v>0.19797666161182728</v>
      </c>
    </row>
    <row r="46" spans="1:22" ht="15.4" customHeight="1">
      <c r="A46" s="272" t="s">
        <v>347</v>
      </c>
      <c r="B46" s="538" t="s">
        <v>348</v>
      </c>
      <c r="D46" s="323">
        <f>'１次効果'!X46</f>
        <v>0</v>
      </c>
      <c r="F46" s="323">
        <f>'１次効果'!AD46</f>
        <v>0.11918247092685057</v>
      </c>
      <c r="H46" s="323">
        <f>'１次効果'!AF46</f>
        <v>0</v>
      </c>
      <c r="J46" s="323">
        <f>'１次効果'!AJ46</f>
        <v>0.18235784974659297</v>
      </c>
      <c r="L46" s="323">
        <f t="shared" si="0"/>
        <v>0.30154032067344355</v>
      </c>
      <c r="N46" s="323">
        <f>各種係数!$J46*L46</f>
        <v>0.14933497426011499</v>
      </c>
      <c r="O46" s="324"/>
      <c r="P46" s="327">
        <f>入力シート!L$3*N46</f>
        <v>7.3288079972816819E-2</v>
      </c>
      <c r="R46" s="323">
        <f>各種係数!$K46*'２次効果'!P$53</f>
        <v>1.552536346874088</v>
      </c>
      <c r="T46" s="323">
        <f>各種係数!$F46*R46</f>
        <v>1.4446984053868175</v>
      </c>
      <c r="V46" s="327">
        <v>1.4848749194062065</v>
      </c>
    </row>
    <row r="47" spans="1:22" ht="15.4" customHeight="1">
      <c r="A47" s="273" t="s">
        <v>349</v>
      </c>
      <c r="B47" s="540" t="s">
        <v>350</v>
      </c>
      <c r="D47" s="328">
        <f>'１次効果'!X47</f>
        <v>0</v>
      </c>
      <c r="F47" s="328">
        <f>'１次効果'!AD47</f>
        <v>6.2101554548112349E-3</v>
      </c>
      <c r="H47" s="328">
        <f>'１次効果'!AF47</f>
        <v>0</v>
      </c>
      <c r="J47" s="328">
        <f>'１次効果'!AJ47</f>
        <v>2.37461120900001E-3</v>
      </c>
      <c r="L47" s="328">
        <f t="shared" si="0"/>
        <v>8.5847666638112444E-3</v>
      </c>
      <c r="N47" s="328">
        <f>各種係数!$J47*L47</f>
        <v>4.5534004376252659E-3</v>
      </c>
      <c r="O47" s="324"/>
      <c r="P47" s="329">
        <f>入力シート!L$3*N47</f>
        <v>2.2346404589702884E-3</v>
      </c>
      <c r="R47" s="328">
        <f>各種係数!$K47*'２次効果'!P$53</f>
        <v>2.6828837198175708</v>
      </c>
      <c r="T47" s="328">
        <f>各種係数!$F47*R47</f>
        <v>2.6720445092075367</v>
      </c>
      <c r="V47" s="329">
        <v>2.7076975254153193</v>
      </c>
    </row>
    <row r="48" spans="1:22" ht="15.4" customHeight="1">
      <c r="A48" s="272" t="s">
        <v>351</v>
      </c>
      <c r="B48" s="538" t="s">
        <v>352</v>
      </c>
      <c r="D48" s="323">
        <f>'１次効果'!X48</f>
        <v>0</v>
      </c>
      <c r="F48" s="323">
        <f>'１次効果'!AD48</f>
        <v>0.1981031990424387</v>
      </c>
      <c r="H48" s="323">
        <f>'１次効果'!AF48</f>
        <v>0</v>
      </c>
      <c r="J48" s="323">
        <f>'１次効果'!AJ48</f>
        <v>0.11058563724759286</v>
      </c>
      <c r="L48" s="323">
        <f t="shared" si="0"/>
        <v>0.30868883629003158</v>
      </c>
      <c r="N48" s="323">
        <f>各種係数!$J48*L48</f>
        <v>0.19504878620783955</v>
      </c>
      <c r="O48" s="324"/>
      <c r="P48" s="327">
        <f>入力シート!L$3*N48</f>
        <v>9.5722727465717958E-2</v>
      </c>
      <c r="R48" s="323">
        <f>各種係数!$K48*'２次効果'!P$53</f>
        <v>0.573030744530314</v>
      </c>
      <c r="T48" s="323">
        <f>各種係数!$F48*R48</f>
        <v>0.55920732194403189</v>
      </c>
      <c r="V48" s="327">
        <v>0.62541577678710591</v>
      </c>
    </row>
    <row r="49" spans="1:22" ht="15.4" customHeight="1">
      <c r="A49" s="272" t="s">
        <v>353</v>
      </c>
      <c r="B49" s="538" t="s">
        <v>354</v>
      </c>
      <c r="D49" s="323">
        <f>'１次効果'!X49</f>
        <v>10</v>
      </c>
      <c r="F49" s="323">
        <f>'１次効果'!AD49</f>
        <v>16.555769847571042</v>
      </c>
      <c r="H49" s="323">
        <f>'１次効果'!AF49</f>
        <v>0</v>
      </c>
      <c r="J49" s="323">
        <f>'１次効果'!AJ49</f>
        <v>6.5683754720572241</v>
      </c>
      <c r="L49" s="323">
        <f t="shared" si="0"/>
        <v>33.124145319628269</v>
      </c>
      <c r="N49" s="323">
        <f>各種係数!$J49*L49</f>
        <v>10.50461543628095</v>
      </c>
      <c r="O49" s="324"/>
      <c r="P49" s="327">
        <f>入力シート!L$3*N49</f>
        <v>5.1552765853555478</v>
      </c>
      <c r="R49" s="323">
        <f>各種係数!$K49*'２次効果'!P$53</f>
        <v>0.51755792937430867</v>
      </c>
      <c r="T49" s="323">
        <f>各種係数!$F49*R49</f>
        <v>0.47936594704774482</v>
      </c>
      <c r="V49" s="327">
        <v>3.376765154024604</v>
      </c>
    </row>
    <row r="50" spans="1:22" ht="15.4" customHeight="1">
      <c r="A50" s="272" t="s">
        <v>355</v>
      </c>
      <c r="B50" s="538" t="s">
        <v>356</v>
      </c>
      <c r="D50" s="323">
        <f>'１次効果'!X50</f>
        <v>0</v>
      </c>
      <c r="F50" s="323">
        <f>'１次効果'!AD50</f>
        <v>0.175903274807057</v>
      </c>
      <c r="H50" s="323">
        <f>'１次効果'!AF50</f>
        <v>0</v>
      </c>
      <c r="J50" s="323">
        <f>'１次効果'!AJ50</f>
        <v>6.1664835424210473E-2</v>
      </c>
      <c r="L50" s="323">
        <f t="shared" si="0"/>
        <v>0.23756811023126748</v>
      </c>
      <c r="N50" s="323">
        <f>各種係数!$J50*L50</f>
        <v>8.8378317652458377E-2</v>
      </c>
      <c r="O50" s="324"/>
      <c r="P50" s="327">
        <f>入力シート!L$3*N50</f>
        <v>4.3372808306073429E-2</v>
      </c>
      <c r="R50" s="323">
        <f>各種係数!$K50*'２次効果'!P$53</f>
        <v>5.1207402354567231</v>
      </c>
      <c r="T50" s="323">
        <f>各種係数!$F50*R50</f>
        <v>4.7638671075218975</v>
      </c>
      <c r="V50" s="327">
        <v>5.0440294990152683</v>
      </c>
    </row>
    <row r="51" spans="1:22" ht="15.4" customHeight="1">
      <c r="A51" s="272" t="s">
        <v>357</v>
      </c>
      <c r="B51" s="538" t="s">
        <v>358</v>
      </c>
      <c r="D51" s="323">
        <f>'１次効果'!X51</f>
        <v>0</v>
      </c>
      <c r="F51" s="323">
        <f>'１次効果'!AD51</f>
        <v>0.20694644638878823</v>
      </c>
      <c r="H51" s="323">
        <f>'１次効果'!AF51</f>
        <v>0</v>
      </c>
      <c r="J51" s="323">
        <f>'１次効果'!AJ51</f>
        <v>0.13150706036982171</v>
      </c>
      <c r="L51" s="323">
        <f t="shared" si="0"/>
        <v>0.33845350675860997</v>
      </c>
      <c r="N51" s="323">
        <f>各種係数!$J51*L51</f>
        <v>0</v>
      </c>
      <c r="O51" s="324"/>
      <c r="P51" s="327">
        <f>入力シート!L$3*N51</f>
        <v>0</v>
      </c>
      <c r="R51" s="323">
        <f>各種係数!$K51*'２次効果'!P$53</f>
        <v>0</v>
      </c>
      <c r="T51" s="323">
        <f>各種係数!$F51*R51</f>
        <v>0</v>
      </c>
      <c r="V51" s="327">
        <v>7.4940009447593353E-2</v>
      </c>
    </row>
    <row r="52" spans="1:22" ht="15.4" customHeight="1" thickBot="1">
      <c r="A52" s="276" t="s">
        <v>359</v>
      </c>
      <c r="B52" s="541" t="s">
        <v>360</v>
      </c>
      <c r="D52" s="323">
        <f>'１次効果'!X52</f>
        <v>0</v>
      </c>
      <c r="F52" s="323">
        <f>'１次効果'!AD52</f>
        <v>1.6222390499116206</v>
      </c>
      <c r="H52" s="323">
        <f>'１次効果'!AF52</f>
        <v>0</v>
      </c>
      <c r="J52" s="323">
        <f>'１次効果'!AJ52</f>
        <v>0.39647178298718411</v>
      </c>
      <c r="L52" s="323">
        <f t="shared" si="0"/>
        <v>2.0187108328988046</v>
      </c>
      <c r="N52" s="323">
        <f>各種係数!$J52*L52</f>
        <v>2.1152839596567562E-2</v>
      </c>
      <c r="O52" s="324"/>
      <c r="P52" s="327">
        <f>入力シート!L$3*N52</f>
        <v>1.0381031018930287E-2</v>
      </c>
      <c r="R52" s="330">
        <f>各種係数!$K52*'２次効果'!P$53</f>
        <v>4.5050187119123375E-4</v>
      </c>
      <c r="T52" s="330">
        <f>各種係数!$F52*R52</f>
        <v>3.6821747593281643E-4</v>
      </c>
      <c r="V52" s="327">
        <v>0.17956762933522805</v>
      </c>
    </row>
    <row r="53" spans="1:22" ht="15.4" customHeight="1" thickBot="1">
      <c r="A53" s="277"/>
      <c r="B53" s="278" t="s">
        <v>151</v>
      </c>
      <c r="D53" s="331">
        <f>SUM(D8:D52)</f>
        <v>149.99999999999997</v>
      </c>
      <c r="F53" s="331">
        <f>SUM(F8:F52)</f>
        <v>58.888519711901289</v>
      </c>
      <c r="H53" s="331">
        <f>SUM(H8:H52)</f>
        <v>100</v>
      </c>
      <c r="J53" s="331">
        <f>SUM(J8:J52)</f>
        <v>35.797587327496018</v>
      </c>
      <c r="L53" s="331">
        <f>SUM(L8:L52)</f>
        <v>344.68610703939731</v>
      </c>
      <c r="N53" s="331">
        <f>SUM(N8:N52)</f>
        <v>95.661009466306069</v>
      </c>
      <c r="O53" s="324"/>
      <c r="P53" s="332">
        <f>SUM(P8:P52)</f>
        <v>46.946883988712763</v>
      </c>
      <c r="R53" s="330">
        <f>SUM(R8:R52)</f>
        <v>46.946883988712749</v>
      </c>
      <c r="T53" s="330">
        <f>SUM(T8:T52)</f>
        <v>34.777746401819712</v>
      </c>
      <c r="V53" s="332">
        <f>SUM(V8:V52)</f>
        <v>46.271482584500909</v>
      </c>
    </row>
  </sheetData>
  <mergeCells count="1">
    <mergeCell ref="D1:P1"/>
  </mergeCells>
  <phoneticPr fontId="3"/>
  <pageMargins left="0.7" right="0.7" top="0.75" bottom="0.75" header="0.3" footer="0.3"/>
  <pageSetup paperSize="9" scale="65" fitToWidth="0" orientation="landscape"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R53"/>
  <sheetViews>
    <sheetView showGridLines="0" zoomScale="70" zoomScaleNormal="70" workbookViewId="0">
      <pane xSplit="2" ySplit="7" topLeftCell="C8" activePane="bottomRight" state="frozen"/>
      <selection pane="topRight" activeCell="C1" sqref="C1"/>
      <selection pane="bottomLeft" activeCell="A8" sqref="A8"/>
      <selection pane="bottomRight"/>
    </sheetView>
  </sheetViews>
  <sheetFormatPr defaultColWidth="10.6328125" defaultRowHeight="13"/>
  <cols>
    <col min="1" max="1" width="4.6328125" style="279" customWidth="1"/>
    <col min="2" max="2" width="25.6328125" style="279" customWidth="1"/>
    <col min="3" max="3" width="2.6328125" style="279" customWidth="1"/>
    <col min="4" max="4" width="11.08984375" style="279" customWidth="1"/>
    <col min="5" max="5" width="2.6328125" style="279" customWidth="1"/>
    <col min="6" max="6" width="11.08984375" style="279" customWidth="1"/>
    <col min="7" max="7" width="2.6328125" style="279" customWidth="1"/>
    <col min="8" max="8" width="11.08984375" style="279" customWidth="1"/>
    <col min="9" max="9" width="2.6328125" style="279" customWidth="1"/>
    <col min="10" max="10" width="11.08984375" style="279" customWidth="1"/>
    <col min="11" max="11" width="2.6328125" style="279" customWidth="1"/>
    <col min="12" max="12" width="11.08984375" style="279" customWidth="1"/>
    <col min="13" max="13" width="2.6328125" style="279" customWidth="1"/>
    <col min="14" max="14" width="11.08984375" style="279" customWidth="1"/>
    <col min="15" max="15" width="4.26953125" style="279" customWidth="1"/>
    <col min="16" max="16" width="11.08984375" style="279" customWidth="1"/>
    <col min="17" max="17" width="2.6328125" style="279" customWidth="1"/>
    <col min="18" max="18" width="11.08984375" style="279" customWidth="1"/>
    <col min="19" max="256" width="10.6328125" style="279"/>
    <col min="257" max="257" width="4.6328125" style="279" customWidth="1"/>
    <col min="258" max="258" width="25.6328125" style="279" customWidth="1"/>
    <col min="259" max="259" width="2.6328125" style="279" customWidth="1"/>
    <col min="260" max="260" width="11.08984375" style="279" customWidth="1"/>
    <col min="261" max="261" width="2.6328125" style="279" customWidth="1"/>
    <col min="262" max="262" width="11.08984375" style="279" customWidth="1"/>
    <col min="263" max="263" width="2.6328125" style="279" customWidth="1"/>
    <col min="264" max="264" width="11.08984375" style="279" customWidth="1"/>
    <col min="265" max="265" width="2.6328125" style="279" customWidth="1"/>
    <col min="266" max="266" width="11.08984375" style="279" customWidth="1"/>
    <col min="267" max="267" width="2.6328125" style="279" customWidth="1"/>
    <col min="268" max="268" width="11.08984375" style="279" customWidth="1"/>
    <col min="269" max="269" width="2.6328125" style="279" customWidth="1"/>
    <col min="270" max="270" width="11.08984375" style="279" customWidth="1"/>
    <col min="271" max="271" width="4.26953125" style="279" customWidth="1"/>
    <col min="272" max="272" width="11.08984375" style="279" customWidth="1"/>
    <col min="273" max="273" width="2.6328125" style="279" customWidth="1"/>
    <col min="274" max="274" width="11.08984375" style="279" customWidth="1"/>
    <col min="275" max="512" width="10.6328125" style="279"/>
    <col min="513" max="513" width="4.6328125" style="279" customWidth="1"/>
    <col min="514" max="514" width="25.6328125" style="279" customWidth="1"/>
    <col min="515" max="515" width="2.6328125" style="279" customWidth="1"/>
    <col min="516" max="516" width="11.08984375" style="279" customWidth="1"/>
    <col min="517" max="517" width="2.6328125" style="279" customWidth="1"/>
    <col min="518" max="518" width="11.08984375" style="279" customWidth="1"/>
    <col min="519" max="519" width="2.6328125" style="279" customWidth="1"/>
    <col min="520" max="520" width="11.08984375" style="279" customWidth="1"/>
    <col min="521" max="521" width="2.6328125" style="279" customWidth="1"/>
    <col min="522" max="522" width="11.08984375" style="279" customWidth="1"/>
    <col min="523" max="523" width="2.6328125" style="279" customWidth="1"/>
    <col min="524" max="524" width="11.08984375" style="279" customWidth="1"/>
    <col min="525" max="525" width="2.6328125" style="279" customWidth="1"/>
    <col min="526" max="526" width="11.08984375" style="279" customWidth="1"/>
    <col min="527" max="527" width="4.26953125" style="279" customWidth="1"/>
    <col min="528" max="528" width="11.08984375" style="279" customWidth="1"/>
    <col min="529" max="529" width="2.6328125" style="279" customWidth="1"/>
    <col min="530" max="530" width="11.08984375" style="279" customWidth="1"/>
    <col min="531" max="768" width="10.6328125" style="279"/>
    <col min="769" max="769" width="4.6328125" style="279" customWidth="1"/>
    <col min="770" max="770" width="25.6328125" style="279" customWidth="1"/>
    <col min="771" max="771" width="2.6328125" style="279" customWidth="1"/>
    <col min="772" max="772" width="11.08984375" style="279" customWidth="1"/>
    <col min="773" max="773" width="2.6328125" style="279" customWidth="1"/>
    <col min="774" max="774" width="11.08984375" style="279" customWidth="1"/>
    <col min="775" max="775" width="2.6328125" style="279" customWidth="1"/>
    <col min="776" max="776" width="11.08984375" style="279" customWidth="1"/>
    <col min="777" max="777" width="2.6328125" style="279" customWidth="1"/>
    <col min="778" max="778" width="11.08984375" style="279" customWidth="1"/>
    <col min="779" max="779" width="2.6328125" style="279" customWidth="1"/>
    <col min="780" max="780" width="11.08984375" style="279" customWidth="1"/>
    <col min="781" max="781" width="2.6328125" style="279" customWidth="1"/>
    <col min="782" max="782" width="11.08984375" style="279" customWidth="1"/>
    <col min="783" max="783" width="4.26953125" style="279" customWidth="1"/>
    <col min="784" max="784" width="11.08984375" style="279" customWidth="1"/>
    <col min="785" max="785" width="2.6328125" style="279" customWidth="1"/>
    <col min="786" max="786" width="11.08984375" style="279" customWidth="1"/>
    <col min="787" max="1024" width="10.6328125" style="279"/>
    <col min="1025" max="1025" width="4.6328125" style="279" customWidth="1"/>
    <col min="1026" max="1026" width="25.6328125" style="279" customWidth="1"/>
    <col min="1027" max="1027" width="2.6328125" style="279" customWidth="1"/>
    <col min="1028" max="1028" width="11.08984375" style="279" customWidth="1"/>
    <col min="1029" max="1029" width="2.6328125" style="279" customWidth="1"/>
    <col min="1030" max="1030" width="11.08984375" style="279" customWidth="1"/>
    <col min="1031" max="1031" width="2.6328125" style="279" customWidth="1"/>
    <col min="1032" max="1032" width="11.08984375" style="279" customWidth="1"/>
    <col min="1033" max="1033" width="2.6328125" style="279" customWidth="1"/>
    <col min="1034" max="1034" width="11.08984375" style="279" customWidth="1"/>
    <col min="1035" max="1035" width="2.6328125" style="279" customWidth="1"/>
    <col min="1036" max="1036" width="11.08984375" style="279" customWidth="1"/>
    <col min="1037" max="1037" width="2.6328125" style="279" customWidth="1"/>
    <col min="1038" max="1038" width="11.08984375" style="279" customWidth="1"/>
    <col min="1039" max="1039" width="4.26953125" style="279" customWidth="1"/>
    <col min="1040" max="1040" width="11.08984375" style="279" customWidth="1"/>
    <col min="1041" max="1041" width="2.6328125" style="279" customWidth="1"/>
    <col min="1042" max="1042" width="11.08984375" style="279" customWidth="1"/>
    <col min="1043" max="1280" width="10.6328125" style="279"/>
    <col min="1281" max="1281" width="4.6328125" style="279" customWidth="1"/>
    <col min="1282" max="1282" width="25.6328125" style="279" customWidth="1"/>
    <col min="1283" max="1283" width="2.6328125" style="279" customWidth="1"/>
    <col min="1284" max="1284" width="11.08984375" style="279" customWidth="1"/>
    <col min="1285" max="1285" width="2.6328125" style="279" customWidth="1"/>
    <col min="1286" max="1286" width="11.08984375" style="279" customWidth="1"/>
    <col min="1287" max="1287" width="2.6328125" style="279" customWidth="1"/>
    <col min="1288" max="1288" width="11.08984375" style="279" customWidth="1"/>
    <col min="1289" max="1289" width="2.6328125" style="279" customWidth="1"/>
    <col min="1290" max="1290" width="11.08984375" style="279" customWidth="1"/>
    <col min="1291" max="1291" width="2.6328125" style="279" customWidth="1"/>
    <col min="1292" max="1292" width="11.08984375" style="279" customWidth="1"/>
    <col min="1293" max="1293" width="2.6328125" style="279" customWidth="1"/>
    <col min="1294" max="1294" width="11.08984375" style="279" customWidth="1"/>
    <col min="1295" max="1295" width="4.26953125" style="279" customWidth="1"/>
    <col min="1296" max="1296" width="11.08984375" style="279" customWidth="1"/>
    <col min="1297" max="1297" width="2.6328125" style="279" customWidth="1"/>
    <col min="1298" max="1298" width="11.08984375" style="279" customWidth="1"/>
    <col min="1299" max="1536" width="10.6328125" style="279"/>
    <col min="1537" max="1537" width="4.6328125" style="279" customWidth="1"/>
    <col min="1538" max="1538" width="25.6328125" style="279" customWidth="1"/>
    <col min="1539" max="1539" width="2.6328125" style="279" customWidth="1"/>
    <col min="1540" max="1540" width="11.08984375" style="279" customWidth="1"/>
    <col min="1541" max="1541" width="2.6328125" style="279" customWidth="1"/>
    <col min="1542" max="1542" width="11.08984375" style="279" customWidth="1"/>
    <col min="1543" max="1543" width="2.6328125" style="279" customWidth="1"/>
    <col min="1544" max="1544" width="11.08984375" style="279" customWidth="1"/>
    <col min="1545" max="1545" width="2.6328125" style="279" customWidth="1"/>
    <col min="1546" max="1546" width="11.08984375" style="279" customWidth="1"/>
    <col min="1547" max="1547" width="2.6328125" style="279" customWidth="1"/>
    <col min="1548" max="1548" width="11.08984375" style="279" customWidth="1"/>
    <col min="1549" max="1549" width="2.6328125" style="279" customWidth="1"/>
    <col min="1550" max="1550" width="11.08984375" style="279" customWidth="1"/>
    <col min="1551" max="1551" width="4.26953125" style="279" customWidth="1"/>
    <col min="1552" max="1552" width="11.08984375" style="279" customWidth="1"/>
    <col min="1553" max="1553" width="2.6328125" style="279" customWidth="1"/>
    <col min="1554" max="1554" width="11.08984375" style="279" customWidth="1"/>
    <col min="1555" max="1792" width="10.6328125" style="279"/>
    <col min="1793" max="1793" width="4.6328125" style="279" customWidth="1"/>
    <col min="1794" max="1794" width="25.6328125" style="279" customWidth="1"/>
    <col min="1795" max="1795" width="2.6328125" style="279" customWidth="1"/>
    <col min="1796" max="1796" width="11.08984375" style="279" customWidth="1"/>
    <col min="1797" max="1797" width="2.6328125" style="279" customWidth="1"/>
    <col min="1798" max="1798" width="11.08984375" style="279" customWidth="1"/>
    <col min="1799" max="1799" width="2.6328125" style="279" customWidth="1"/>
    <col min="1800" max="1800" width="11.08984375" style="279" customWidth="1"/>
    <col min="1801" max="1801" width="2.6328125" style="279" customWidth="1"/>
    <col min="1802" max="1802" width="11.08984375" style="279" customWidth="1"/>
    <col min="1803" max="1803" width="2.6328125" style="279" customWidth="1"/>
    <col min="1804" max="1804" width="11.08984375" style="279" customWidth="1"/>
    <col min="1805" max="1805" width="2.6328125" style="279" customWidth="1"/>
    <col min="1806" max="1806" width="11.08984375" style="279" customWidth="1"/>
    <col min="1807" max="1807" width="4.26953125" style="279" customWidth="1"/>
    <col min="1808" max="1808" width="11.08984375" style="279" customWidth="1"/>
    <col min="1809" max="1809" width="2.6328125" style="279" customWidth="1"/>
    <col min="1810" max="1810" width="11.08984375" style="279" customWidth="1"/>
    <col min="1811" max="2048" width="10.6328125" style="279"/>
    <col min="2049" max="2049" width="4.6328125" style="279" customWidth="1"/>
    <col min="2050" max="2050" width="25.6328125" style="279" customWidth="1"/>
    <col min="2051" max="2051" width="2.6328125" style="279" customWidth="1"/>
    <col min="2052" max="2052" width="11.08984375" style="279" customWidth="1"/>
    <col min="2053" max="2053" width="2.6328125" style="279" customWidth="1"/>
    <col min="2054" max="2054" width="11.08984375" style="279" customWidth="1"/>
    <col min="2055" max="2055" width="2.6328125" style="279" customWidth="1"/>
    <col min="2056" max="2056" width="11.08984375" style="279" customWidth="1"/>
    <col min="2057" max="2057" width="2.6328125" style="279" customWidth="1"/>
    <col min="2058" max="2058" width="11.08984375" style="279" customWidth="1"/>
    <col min="2059" max="2059" width="2.6328125" style="279" customWidth="1"/>
    <col min="2060" max="2060" width="11.08984375" style="279" customWidth="1"/>
    <col min="2061" max="2061" width="2.6328125" style="279" customWidth="1"/>
    <col min="2062" max="2062" width="11.08984375" style="279" customWidth="1"/>
    <col min="2063" max="2063" width="4.26953125" style="279" customWidth="1"/>
    <col min="2064" max="2064" width="11.08984375" style="279" customWidth="1"/>
    <col min="2065" max="2065" width="2.6328125" style="279" customWidth="1"/>
    <col min="2066" max="2066" width="11.08984375" style="279" customWidth="1"/>
    <col min="2067" max="2304" width="10.6328125" style="279"/>
    <col min="2305" max="2305" width="4.6328125" style="279" customWidth="1"/>
    <col min="2306" max="2306" width="25.6328125" style="279" customWidth="1"/>
    <col min="2307" max="2307" width="2.6328125" style="279" customWidth="1"/>
    <col min="2308" max="2308" width="11.08984375" style="279" customWidth="1"/>
    <col min="2309" max="2309" width="2.6328125" style="279" customWidth="1"/>
    <col min="2310" max="2310" width="11.08984375" style="279" customWidth="1"/>
    <col min="2311" max="2311" width="2.6328125" style="279" customWidth="1"/>
    <col min="2312" max="2312" width="11.08984375" style="279" customWidth="1"/>
    <col min="2313" max="2313" width="2.6328125" style="279" customWidth="1"/>
    <col min="2314" max="2314" width="11.08984375" style="279" customWidth="1"/>
    <col min="2315" max="2315" width="2.6328125" style="279" customWidth="1"/>
    <col min="2316" max="2316" width="11.08984375" style="279" customWidth="1"/>
    <col min="2317" max="2317" width="2.6328125" style="279" customWidth="1"/>
    <col min="2318" max="2318" width="11.08984375" style="279" customWidth="1"/>
    <col min="2319" max="2319" width="4.26953125" style="279" customWidth="1"/>
    <col min="2320" max="2320" width="11.08984375" style="279" customWidth="1"/>
    <col min="2321" max="2321" width="2.6328125" style="279" customWidth="1"/>
    <col min="2322" max="2322" width="11.08984375" style="279" customWidth="1"/>
    <col min="2323" max="2560" width="10.6328125" style="279"/>
    <col min="2561" max="2561" width="4.6328125" style="279" customWidth="1"/>
    <col min="2562" max="2562" width="25.6328125" style="279" customWidth="1"/>
    <col min="2563" max="2563" width="2.6328125" style="279" customWidth="1"/>
    <col min="2564" max="2564" width="11.08984375" style="279" customWidth="1"/>
    <col min="2565" max="2565" width="2.6328125" style="279" customWidth="1"/>
    <col min="2566" max="2566" width="11.08984375" style="279" customWidth="1"/>
    <col min="2567" max="2567" width="2.6328125" style="279" customWidth="1"/>
    <col min="2568" max="2568" width="11.08984375" style="279" customWidth="1"/>
    <col min="2569" max="2569" width="2.6328125" style="279" customWidth="1"/>
    <col min="2570" max="2570" width="11.08984375" style="279" customWidth="1"/>
    <col min="2571" max="2571" width="2.6328125" style="279" customWidth="1"/>
    <col min="2572" max="2572" width="11.08984375" style="279" customWidth="1"/>
    <col min="2573" max="2573" width="2.6328125" style="279" customWidth="1"/>
    <col min="2574" max="2574" width="11.08984375" style="279" customWidth="1"/>
    <col min="2575" max="2575" width="4.26953125" style="279" customWidth="1"/>
    <col min="2576" max="2576" width="11.08984375" style="279" customWidth="1"/>
    <col min="2577" max="2577" width="2.6328125" style="279" customWidth="1"/>
    <col min="2578" max="2578" width="11.08984375" style="279" customWidth="1"/>
    <col min="2579" max="2816" width="10.6328125" style="279"/>
    <col min="2817" max="2817" width="4.6328125" style="279" customWidth="1"/>
    <col min="2818" max="2818" width="25.6328125" style="279" customWidth="1"/>
    <col min="2819" max="2819" width="2.6328125" style="279" customWidth="1"/>
    <col min="2820" max="2820" width="11.08984375" style="279" customWidth="1"/>
    <col min="2821" max="2821" width="2.6328125" style="279" customWidth="1"/>
    <col min="2822" max="2822" width="11.08984375" style="279" customWidth="1"/>
    <col min="2823" max="2823" width="2.6328125" style="279" customWidth="1"/>
    <col min="2824" max="2824" width="11.08984375" style="279" customWidth="1"/>
    <col min="2825" max="2825" width="2.6328125" style="279" customWidth="1"/>
    <col min="2826" max="2826" width="11.08984375" style="279" customWidth="1"/>
    <col min="2827" max="2827" width="2.6328125" style="279" customWidth="1"/>
    <col min="2828" max="2828" width="11.08984375" style="279" customWidth="1"/>
    <col min="2829" max="2829" width="2.6328125" style="279" customWidth="1"/>
    <col min="2830" max="2830" width="11.08984375" style="279" customWidth="1"/>
    <col min="2831" max="2831" width="4.26953125" style="279" customWidth="1"/>
    <col min="2832" max="2832" width="11.08984375" style="279" customWidth="1"/>
    <col min="2833" max="2833" width="2.6328125" style="279" customWidth="1"/>
    <col min="2834" max="2834" width="11.08984375" style="279" customWidth="1"/>
    <col min="2835" max="3072" width="10.6328125" style="279"/>
    <col min="3073" max="3073" width="4.6328125" style="279" customWidth="1"/>
    <col min="3074" max="3074" width="25.6328125" style="279" customWidth="1"/>
    <col min="3075" max="3075" width="2.6328125" style="279" customWidth="1"/>
    <col min="3076" max="3076" width="11.08984375" style="279" customWidth="1"/>
    <col min="3077" max="3077" width="2.6328125" style="279" customWidth="1"/>
    <col min="3078" max="3078" width="11.08984375" style="279" customWidth="1"/>
    <col min="3079" max="3079" width="2.6328125" style="279" customWidth="1"/>
    <col min="3080" max="3080" width="11.08984375" style="279" customWidth="1"/>
    <col min="3081" max="3081" width="2.6328125" style="279" customWidth="1"/>
    <col min="3082" max="3082" width="11.08984375" style="279" customWidth="1"/>
    <col min="3083" max="3083" width="2.6328125" style="279" customWidth="1"/>
    <col min="3084" max="3084" width="11.08984375" style="279" customWidth="1"/>
    <col min="3085" max="3085" width="2.6328125" style="279" customWidth="1"/>
    <col min="3086" max="3086" width="11.08984375" style="279" customWidth="1"/>
    <col min="3087" max="3087" width="4.26953125" style="279" customWidth="1"/>
    <col min="3088" max="3088" width="11.08984375" style="279" customWidth="1"/>
    <col min="3089" max="3089" width="2.6328125" style="279" customWidth="1"/>
    <col min="3090" max="3090" width="11.08984375" style="279" customWidth="1"/>
    <col min="3091" max="3328" width="10.6328125" style="279"/>
    <col min="3329" max="3329" width="4.6328125" style="279" customWidth="1"/>
    <col min="3330" max="3330" width="25.6328125" style="279" customWidth="1"/>
    <col min="3331" max="3331" width="2.6328125" style="279" customWidth="1"/>
    <col min="3332" max="3332" width="11.08984375" style="279" customWidth="1"/>
    <col min="3333" max="3333" width="2.6328125" style="279" customWidth="1"/>
    <col min="3334" max="3334" width="11.08984375" style="279" customWidth="1"/>
    <col min="3335" max="3335" width="2.6328125" style="279" customWidth="1"/>
    <col min="3336" max="3336" width="11.08984375" style="279" customWidth="1"/>
    <col min="3337" max="3337" width="2.6328125" style="279" customWidth="1"/>
    <col min="3338" max="3338" width="11.08984375" style="279" customWidth="1"/>
    <col min="3339" max="3339" width="2.6328125" style="279" customWidth="1"/>
    <col min="3340" max="3340" width="11.08984375" style="279" customWidth="1"/>
    <col min="3341" max="3341" width="2.6328125" style="279" customWidth="1"/>
    <col min="3342" max="3342" width="11.08984375" style="279" customWidth="1"/>
    <col min="3343" max="3343" width="4.26953125" style="279" customWidth="1"/>
    <col min="3344" max="3344" width="11.08984375" style="279" customWidth="1"/>
    <col min="3345" max="3345" width="2.6328125" style="279" customWidth="1"/>
    <col min="3346" max="3346" width="11.08984375" style="279" customWidth="1"/>
    <col min="3347" max="3584" width="10.6328125" style="279"/>
    <col min="3585" max="3585" width="4.6328125" style="279" customWidth="1"/>
    <col min="3586" max="3586" width="25.6328125" style="279" customWidth="1"/>
    <col min="3587" max="3587" width="2.6328125" style="279" customWidth="1"/>
    <col min="3588" max="3588" width="11.08984375" style="279" customWidth="1"/>
    <col min="3589" max="3589" width="2.6328125" style="279" customWidth="1"/>
    <col min="3590" max="3590" width="11.08984375" style="279" customWidth="1"/>
    <col min="3591" max="3591" width="2.6328125" style="279" customWidth="1"/>
    <col min="3592" max="3592" width="11.08984375" style="279" customWidth="1"/>
    <col min="3593" max="3593" width="2.6328125" style="279" customWidth="1"/>
    <col min="3594" max="3594" width="11.08984375" style="279" customWidth="1"/>
    <col min="3595" max="3595" width="2.6328125" style="279" customWidth="1"/>
    <col min="3596" max="3596" width="11.08984375" style="279" customWidth="1"/>
    <col min="3597" max="3597" width="2.6328125" style="279" customWidth="1"/>
    <col min="3598" max="3598" width="11.08984375" style="279" customWidth="1"/>
    <col min="3599" max="3599" width="4.26953125" style="279" customWidth="1"/>
    <col min="3600" max="3600" width="11.08984375" style="279" customWidth="1"/>
    <col min="3601" max="3601" width="2.6328125" style="279" customWidth="1"/>
    <col min="3602" max="3602" width="11.08984375" style="279" customWidth="1"/>
    <col min="3603" max="3840" width="10.6328125" style="279"/>
    <col min="3841" max="3841" width="4.6328125" style="279" customWidth="1"/>
    <col min="3842" max="3842" width="25.6328125" style="279" customWidth="1"/>
    <col min="3843" max="3843" width="2.6328125" style="279" customWidth="1"/>
    <col min="3844" max="3844" width="11.08984375" style="279" customWidth="1"/>
    <col min="3845" max="3845" width="2.6328125" style="279" customWidth="1"/>
    <col min="3846" max="3846" width="11.08984375" style="279" customWidth="1"/>
    <col min="3847" max="3847" width="2.6328125" style="279" customWidth="1"/>
    <col min="3848" max="3848" width="11.08984375" style="279" customWidth="1"/>
    <col min="3849" max="3849" width="2.6328125" style="279" customWidth="1"/>
    <col min="3850" max="3850" width="11.08984375" style="279" customWidth="1"/>
    <col min="3851" max="3851" width="2.6328125" style="279" customWidth="1"/>
    <col min="3852" max="3852" width="11.08984375" style="279" customWidth="1"/>
    <col min="3853" max="3853" width="2.6328125" style="279" customWidth="1"/>
    <col min="3854" max="3854" width="11.08984375" style="279" customWidth="1"/>
    <col min="3855" max="3855" width="4.26953125" style="279" customWidth="1"/>
    <col min="3856" max="3856" width="11.08984375" style="279" customWidth="1"/>
    <col min="3857" max="3857" width="2.6328125" style="279" customWidth="1"/>
    <col min="3858" max="3858" width="11.08984375" style="279" customWidth="1"/>
    <col min="3859" max="4096" width="10.6328125" style="279"/>
    <col min="4097" max="4097" width="4.6328125" style="279" customWidth="1"/>
    <col min="4098" max="4098" width="25.6328125" style="279" customWidth="1"/>
    <col min="4099" max="4099" width="2.6328125" style="279" customWidth="1"/>
    <col min="4100" max="4100" width="11.08984375" style="279" customWidth="1"/>
    <col min="4101" max="4101" width="2.6328125" style="279" customWidth="1"/>
    <col min="4102" max="4102" width="11.08984375" style="279" customWidth="1"/>
    <col min="4103" max="4103" width="2.6328125" style="279" customWidth="1"/>
    <col min="4104" max="4104" width="11.08984375" style="279" customWidth="1"/>
    <col min="4105" max="4105" width="2.6328125" style="279" customWidth="1"/>
    <col min="4106" max="4106" width="11.08984375" style="279" customWidth="1"/>
    <col min="4107" max="4107" width="2.6328125" style="279" customWidth="1"/>
    <col min="4108" max="4108" width="11.08984375" style="279" customWidth="1"/>
    <col min="4109" max="4109" width="2.6328125" style="279" customWidth="1"/>
    <col min="4110" max="4110" width="11.08984375" style="279" customWidth="1"/>
    <col min="4111" max="4111" width="4.26953125" style="279" customWidth="1"/>
    <col min="4112" max="4112" width="11.08984375" style="279" customWidth="1"/>
    <col min="4113" max="4113" width="2.6328125" style="279" customWidth="1"/>
    <col min="4114" max="4114" width="11.08984375" style="279" customWidth="1"/>
    <col min="4115" max="4352" width="10.6328125" style="279"/>
    <col min="4353" max="4353" width="4.6328125" style="279" customWidth="1"/>
    <col min="4354" max="4354" width="25.6328125" style="279" customWidth="1"/>
    <col min="4355" max="4355" width="2.6328125" style="279" customWidth="1"/>
    <col min="4356" max="4356" width="11.08984375" style="279" customWidth="1"/>
    <col min="4357" max="4357" width="2.6328125" style="279" customWidth="1"/>
    <col min="4358" max="4358" width="11.08984375" style="279" customWidth="1"/>
    <col min="4359" max="4359" width="2.6328125" style="279" customWidth="1"/>
    <col min="4360" max="4360" width="11.08984375" style="279" customWidth="1"/>
    <col min="4361" max="4361" width="2.6328125" style="279" customWidth="1"/>
    <col min="4362" max="4362" width="11.08984375" style="279" customWidth="1"/>
    <col min="4363" max="4363" width="2.6328125" style="279" customWidth="1"/>
    <col min="4364" max="4364" width="11.08984375" style="279" customWidth="1"/>
    <col min="4365" max="4365" width="2.6328125" style="279" customWidth="1"/>
    <col min="4366" max="4366" width="11.08984375" style="279" customWidth="1"/>
    <col min="4367" max="4367" width="4.26953125" style="279" customWidth="1"/>
    <col min="4368" max="4368" width="11.08984375" style="279" customWidth="1"/>
    <col min="4369" max="4369" width="2.6328125" style="279" customWidth="1"/>
    <col min="4370" max="4370" width="11.08984375" style="279" customWidth="1"/>
    <col min="4371" max="4608" width="10.6328125" style="279"/>
    <col min="4609" max="4609" width="4.6328125" style="279" customWidth="1"/>
    <col min="4610" max="4610" width="25.6328125" style="279" customWidth="1"/>
    <col min="4611" max="4611" width="2.6328125" style="279" customWidth="1"/>
    <col min="4612" max="4612" width="11.08984375" style="279" customWidth="1"/>
    <col min="4613" max="4613" width="2.6328125" style="279" customWidth="1"/>
    <col min="4614" max="4614" width="11.08984375" style="279" customWidth="1"/>
    <col min="4615" max="4615" width="2.6328125" style="279" customWidth="1"/>
    <col min="4616" max="4616" width="11.08984375" style="279" customWidth="1"/>
    <col min="4617" max="4617" width="2.6328125" style="279" customWidth="1"/>
    <col min="4618" max="4618" width="11.08984375" style="279" customWidth="1"/>
    <col min="4619" max="4619" width="2.6328125" style="279" customWidth="1"/>
    <col min="4620" max="4620" width="11.08984375" style="279" customWidth="1"/>
    <col min="4621" max="4621" width="2.6328125" style="279" customWidth="1"/>
    <col min="4622" max="4622" width="11.08984375" style="279" customWidth="1"/>
    <col min="4623" max="4623" width="4.26953125" style="279" customWidth="1"/>
    <col min="4624" max="4624" width="11.08984375" style="279" customWidth="1"/>
    <col min="4625" max="4625" width="2.6328125" style="279" customWidth="1"/>
    <col min="4626" max="4626" width="11.08984375" style="279" customWidth="1"/>
    <col min="4627" max="4864" width="10.6328125" style="279"/>
    <col min="4865" max="4865" width="4.6328125" style="279" customWidth="1"/>
    <col min="4866" max="4866" width="25.6328125" style="279" customWidth="1"/>
    <col min="4867" max="4867" width="2.6328125" style="279" customWidth="1"/>
    <col min="4868" max="4868" width="11.08984375" style="279" customWidth="1"/>
    <col min="4869" max="4869" width="2.6328125" style="279" customWidth="1"/>
    <col min="4870" max="4870" width="11.08984375" style="279" customWidth="1"/>
    <col min="4871" max="4871" width="2.6328125" style="279" customWidth="1"/>
    <col min="4872" max="4872" width="11.08984375" style="279" customWidth="1"/>
    <col min="4873" max="4873" width="2.6328125" style="279" customWidth="1"/>
    <col min="4874" max="4874" width="11.08984375" style="279" customWidth="1"/>
    <col min="4875" max="4875" width="2.6328125" style="279" customWidth="1"/>
    <col min="4876" max="4876" width="11.08984375" style="279" customWidth="1"/>
    <col min="4877" max="4877" width="2.6328125" style="279" customWidth="1"/>
    <col min="4878" max="4878" width="11.08984375" style="279" customWidth="1"/>
    <col min="4879" max="4879" width="4.26953125" style="279" customWidth="1"/>
    <col min="4880" max="4880" width="11.08984375" style="279" customWidth="1"/>
    <col min="4881" max="4881" width="2.6328125" style="279" customWidth="1"/>
    <col min="4882" max="4882" width="11.08984375" style="279" customWidth="1"/>
    <col min="4883" max="5120" width="10.6328125" style="279"/>
    <col min="5121" max="5121" width="4.6328125" style="279" customWidth="1"/>
    <col min="5122" max="5122" width="25.6328125" style="279" customWidth="1"/>
    <col min="5123" max="5123" width="2.6328125" style="279" customWidth="1"/>
    <col min="5124" max="5124" width="11.08984375" style="279" customWidth="1"/>
    <col min="5125" max="5125" width="2.6328125" style="279" customWidth="1"/>
    <col min="5126" max="5126" width="11.08984375" style="279" customWidth="1"/>
    <col min="5127" max="5127" width="2.6328125" style="279" customWidth="1"/>
    <col min="5128" max="5128" width="11.08984375" style="279" customWidth="1"/>
    <col min="5129" max="5129" width="2.6328125" style="279" customWidth="1"/>
    <col min="5130" max="5130" width="11.08984375" style="279" customWidth="1"/>
    <col min="5131" max="5131" width="2.6328125" style="279" customWidth="1"/>
    <col min="5132" max="5132" width="11.08984375" style="279" customWidth="1"/>
    <col min="5133" max="5133" width="2.6328125" style="279" customWidth="1"/>
    <col min="5134" max="5134" width="11.08984375" style="279" customWidth="1"/>
    <col min="5135" max="5135" width="4.26953125" style="279" customWidth="1"/>
    <col min="5136" max="5136" width="11.08984375" style="279" customWidth="1"/>
    <col min="5137" max="5137" width="2.6328125" style="279" customWidth="1"/>
    <col min="5138" max="5138" width="11.08984375" style="279" customWidth="1"/>
    <col min="5139" max="5376" width="10.6328125" style="279"/>
    <col min="5377" max="5377" width="4.6328125" style="279" customWidth="1"/>
    <col min="5378" max="5378" width="25.6328125" style="279" customWidth="1"/>
    <col min="5379" max="5379" width="2.6328125" style="279" customWidth="1"/>
    <col min="5380" max="5380" width="11.08984375" style="279" customWidth="1"/>
    <col min="5381" max="5381" width="2.6328125" style="279" customWidth="1"/>
    <col min="5382" max="5382" width="11.08984375" style="279" customWidth="1"/>
    <col min="5383" max="5383" width="2.6328125" style="279" customWidth="1"/>
    <col min="5384" max="5384" width="11.08984375" style="279" customWidth="1"/>
    <col min="5385" max="5385" width="2.6328125" style="279" customWidth="1"/>
    <col min="5386" max="5386" width="11.08984375" style="279" customWidth="1"/>
    <col min="5387" max="5387" width="2.6328125" style="279" customWidth="1"/>
    <col min="5388" max="5388" width="11.08984375" style="279" customWidth="1"/>
    <col min="5389" max="5389" width="2.6328125" style="279" customWidth="1"/>
    <col min="5390" max="5390" width="11.08984375" style="279" customWidth="1"/>
    <col min="5391" max="5391" width="4.26953125" style="279" customWidth="1"/>
    <col min="5392" max="5392" width="11.08984375" style="279" customWidth="1"/>
    <col min="5393" max="5393" width="2.6328125" style="279" customWidth="1"/>
    <col min="5394" max="5394" width="11.08984375" style="279" customWidth="1"/>
    <col min="5395" max="5632" width="10.6328125" style="279"/>
    <col min="5633" max="5633" width="4.6328125" style="279" customWidth="1"/>
    <col min="5634" max="5634" width="25.6328125" style="279" customWidth="1"/>
    <col min="5635" max="5635" width="2.6328125" style="279" customWidth="1"/>
    <col min="5636" max="5636" width="11.08984375" style="279" customWidth="1"/>
    <col min="5637" max="5637" width="2.6328125" style="279" customWidth="1"/>
    <col min="5638" max="5638" width="11.08984375" style="279" customWidth="1"/>
    <col min="5639" max="5639" width="2.6328125" style="279" customWidth="1"/>
    <col min="5640" max="5640" width="11.08984375" style="279" customWidth="1"/>
    <col min="5641" max="5641" width="2.6328125" style="279" customWidth="1"/>
    <col min="5642" max="5642" width="11.08984375" style="279" customWidth="1"/>
    <col min="5643" max="5643" width="2.6328125" style="279" customWidth="1"/>
    <col min="5644" max="5644" width="11.08984375" style="279" customWidth="1"/>
    <col min="5645" max="5645" width="2.6328125" style="279" customWidth="1"/>
    <col min="5646" max="5646" width="11.08984375" style="279" customWidth="1"/>
    <col min="5647" max="5647" width="4.26953125" style="279" customWidth="1"/>
    <col min="5648" max="5648" width="11.08984375" style="279" customWidth="1"/>
    <col min="5649" max="5649" width="2.6328125" style="279" customWidth="1"/>
    <col min="5650" max="5650" width="11.08984375" style="279" customWidth="1"/>
    <col min="5651" max="5888" width="10.6328125" style="279"/>
    <col min="5889" max="5889" width="4.6328125" style="279" customWidth="1"/>
    <col min="5890" max="5890" width="25.6328125" style="279" customWidth="1"/>
    <col min="5891" max="5891" width="2.6328125" style="279" customWidth="1"/>
    <col min="5892" max="5892" width="11.08984375" style="279" customWidth="1"/>
    <col min="5893" max="5893" width="2.6328125" style="279" customWidth="1"/>
    <col min="5894" max="5894" width="11.08984375" style="279" customWidth="1"/>
    <col min="5895" max="5895" width="2.6328125" style="279" customWidth="1"/>
    <col min="5896" max="5896" width="11.08984375" style="279" customWidth="1"/>
    <col min="5897" max="5897" width="2.6328125" style="279" customWidth="1"/>
    <col min="5898" max="5898" width="11.08984375" style="279" customWidth="1"/>
    <col min="5899" max="5899" width="2.6328125" style="279" customWidth="1"/>
    <col min="5900" max="5900" width="11.08984375" style="279" customWidth="1"/>
    <col min="5901" max="5901" width="2.6328125" style="279" customWidth="1"/>
    <col min="5902" max="5902" width="11.08984375" style="279" customWidth="1"/>
    <col min="5903" max="5903" width="4.26953125" style="279" customWidth="1"/>
    <col min="5904" max="5904" width="11.08984375" style="279" customWidth="1"/>
    <col min="5905" max="5905" width="2.6328125" style="279" customWidth="1"/>
    <col min="5906" max="5906" width="11.08984375" style="279" customWidth="1"/>
    <col min="5907" max="6144" width="10.6328125" style="279"/>
    <col min="6145" max="6145" width="4.6328125" style="279" customWidth="1"/>
    <col min="6146" max="6146" width="25.6328125" style="279" customWidth="1"/>
    <col min="6147" max="6147" width="2.6328125" style="279" customWidth="1"/>
    <col min="6148" max="6148" width="11.08984375" style="279" customWidth="1"/>
    <col min="6149" max="6149" width="2.6328125" style="279" customWidth="1"/>
    <col min="6150" max="6150" width="11.08984375" style="279" customWidth="1"/>
    <col min="6151" max="6151" width="2.6328125" style="279" customWidth="1"/>
    <col min="6152" max="6152" width="11.08984375" style="279" customWidth="1"/>
    <col min="6153" max="6153" width="2.6328125" style="279" customWidth="1"/>
    <col min="6154" max="6154" width="11.08984375" style="279" customWidth="1"/>
    <col min="6155" max="6155" width="2.6328125" style="279" customWidth="1"/>
    <col min="6156" max="6156" width="11.08984375" style="279" customWidth="1"/>
    <col min="6157" max="6157" width="2.6328125" style="279" customWidth="1"/>
    <col min="6158" max="6158" width="11.08984375" style="279" customWidth="1"/>
    <col min="6159" max="6159" width="4.26953125" style="279" customWidth="1"/>
    <col min="6160" max="6160" width="11.08984375" style="279" customWidth="1"/>
    <col min="6161" max="6161" width="2.6328125" style="279" customWidth="1"/>
    <col min="6162" max="6162" width="11.08984375" style="279" customWidth="1"/>
    <col min="6163" max="6400" width="10.6328125" style="279"/>
    <col min="6401" max="6401" width="4.6328125" style="279" customWidth="1"/>
    <col min="6402" max="6402" width="25.6328125" style="279" customWidth="1"/>
    <col min="6403" max="6403" width="2.6328125" style="279" customWidth="1"/>
    <col min="6404" max="6404" width="11.08984375" style="279" customWidth="1"/>
    <col min="6405" max="6405" width="2.6328125" style="279" customWidth="1"/>
    <col min="6406" max="6406" width="11.08984375" style="279" customWidth="1"/>
    <col min="6407" max="6407" width="2.6328125" style="279" customWidth="1"/>
    <col min="6408" max="6408" width="11.08984375" style="279" customWidth="1"/>
    <col min="6409" max="6409" width="2.6328125" style="279" customWidth="1"/>
    <col min="6410" max="6410" width="11.08984375" style="279" customWidth="1"/>
    <col min="6411" max="6411" width="2.6328125" style="279" customWidth="1"/>
    <col min="6412" max="6412" width="11.08984375" style="279" customWidth="1"/>
    <col min="6413" max="6413" width="2.6328125" style="279" customWidth="1"/>
    <col min="6414" max="6414" width="11.08984375" style="279" customWidth="1"/>
    <col min="6415" max="6415" width="4.26953125" style="279" customWidth="1"/>
    <col min="6416" max="6416" width="11.08984375" style="279" customWidth="1"/>
    <col min="6417" max="6417" width="2.6328125" style="279" customWidth="1"/>
    <col min="6418" max="6418" width="11.08984375" style="279" customWidth="1"/>
    <col min="6419" max="6656" width="10.6328125" style="279"/>
    <col min="6657" max="6657" width="4.6328125" style="279" customWidth="1"/>
    <col min="6658" max="6658" width="25.6328125" style="279" customWidth="1"/>
    <col min="6659" max="6659" width="2.6328125" style="279" customWidth="1"/>
    <col min="6660" max="6660" width="11.08984375" style="279" customWidth="1"/>
    <col min="6661" max="6661" width="2.6328125" style="279" customWidth="1"/>
    <col min="6662" max="6662" width="11.08984375" style="279" customWidth="1"/>
    <col min="6663" max="6663" width="2.6328125" style="279" customWidth="1"/>
    <col min="6664" max="6664" width="11.08984375" style="279" customWidth="1"/>
    <col min="6665" max="6665" width="2.6328125" style="279" customWidth="1"/>
    <col min="6666" max="6666" width="11.08984375" style="279" customWidth="1"/>
    <col min="6667" max="6667" width="2.6328125" style="279" customWidth="1"/>
    <col min="6668" max="6668" width="11.08984375" style="279" customWidth="1"/>
    <col min="6669" max="6669" width="2.6328125" style="279" customWidth="1"/>
    <col min="6670" max="6670" width="11.08984375" style="279" customWidth="1"/>
    <col min="6671" max="6671" width="4.26953125" style="279" customWidth="1"/>
    <col min="6672" max="6672" width="11.08984375" style="279" customWidth="1"/>
    <col min="6673" max="6673" width="2.6328125" style="279" customWidth="1"/>
    <col min="6674" max="6674" width="11.08984375" style="279" customWidth="1"/>
    <col min="6675" max="6912" width="10.6328125" style="279"/>
    <col min="6913" max="6913" width="4.6328125" style="279" customWidth="1"/>
    <col min="6914" max="6914" width="25.6328125" style="279" customWidth="1"/>
    <col min="6915" max="6915" width="2.6328125" style="279" customWidth="1"/>
    <col min="6916" max="6916" width="11.08984375" style="279" customWidth="1"/>
    <col min="6917" max="6917" width="2.6328125" style="279" customWidth="1"/>
    <col min="6918" max="6918" width="11.08984375" style="279" customWidth="1"/>
    <col min="6919" max="6919" width="2.6328125" style="279" customWidth="1"/>
    <col min="6920" max="6920" width="11.08984375" style="279" customWidth="1"/>
    <col min="6921" max="6921" width="2.6328125" style="279" customWidth="1"/>
    <col min="6922" max="6922" width="11.08984375" style="279" customWidth="1"/>
    <col min="6923" max="6923" width="2.6328125" style="279" customWidth="1"/>
    <col min="6924" max="6924" width="11.08984375" style="279" customWidth="1"/>
    <col min="6925" max="6925" width="2.6328125" style="279" customWidth="1"/>
    <col min="6926" max="6926" width="11.08984375" style="279" customWidth="1"/>
    <col min="6927" max="6927" width="4.26953125" style="279" customWidth="1"/>
    <col min="6928" max="6928" width="11.08984375" style="279" customWidth="1"/>
    <col min="6929" max="6929" width="2.6328125" style="279" customWidth="1"/>
    <col min="6930" max="6930" width="11.08984375" style="279" customWidth="1"/>
    <col min="6931" max="7168" width="10.6328125" style="279"/>
    <col min="7169" max="7169" width="4.6328125" style="279" customWidth="1"/>
    <col min="7170" max="7170" width="25.6328125" style="279" customWidth="1"/>
    <col min="7171" max="7171" width="2.6328125" style="279" customWidth="1"/>
    <col min="7172" max="7172" width="11.08984375" style="279" customWidth="1"/>
    <col min="7173" max="7173" width="2.6328125" style="279" customWidth="1"/>
    <col min="7174" max="7174" width="11.08984375" style="279" customWidth="1"/>
    <col min="7175" max="7175" width="2.6328125" style="279" customWidth="1"/>
    <col min="7176" max="7176" width="11.08984375" style="279" customWidth="1"/>
    <col min="7177" max="7177" width="2.6328125" style="279" customWidth="1"/>
    <col min="7178" max="7178" width="11.08984375" style="279" customWidth="1"/>
    <col min="7179" max="7179" width="2.6328125" style="279" customWidth="1"/>
    <col min="7180" max="7180" width="11.08984375" style="279" customWidth="1"/>
    <col min="7181" max="7181" width="2.6328125" style="279" customWidth="1"/>
    <col min="7182" max="7182" width="11.08984375" style="279" customWidth="1"/>
    <col min="7183" max="7183" width="4.26953125" style="279" customWidth="1"/>
    <col min="7184" max="7184" width="11.08984375" style="279" customWidth="1"/>
    <col min="7185" max="7185" width="2.6328125" style="279" customWidth="1"/>
    <col min="7186" max="7186" width="11.08984375" style="279" customWidth="1"/>
    <col min="7187" max="7424" width="10.6328125" style="279"/>
    <col min="7425" max="7425" width="4.6328125" style="279" customWidth="1"/>
    <col min="7426" max="7426" width="25.6328125" style="279" customWidth="1"/>
    <col min="7427" max="7427" width="2.6328125" style="279" customWidth="1"/>
    <col min="7428" max="7428" width="11.08984375" style="279" customWidth="1"/>
    <col min="7429" max="7429" width="2.6328125" style="279" customWidth="1"/>
    <col min="7430" max="7430" width="11.08984375" style="279" customWidth="1"/>
    <col min="7431" max="7431" width="2.6328125" style="279" customWidth="1"/>
    <col min="7432" max="7432" width="11.08984375" style="279" customWidth="1"/>
    <col min="7433" max="7433" width="2.6328125" style="279" customWidth="1"/>
    <col min="7434" max="7434" width="11.08984375" style="279" customWidth="1"/>
    <col min="7435" max="7435" width="2.6328125" style="279" customWidth="1"/>
    <col min="7436" max="7436" width="11.08984375" style="279" customWidth="1"/>
    <col min="7437" max="7437" width="2.6328125" style="279" customWidth="1"/>
    <col min="7438" max="7438" width="11.08984375" style="279" customWidth="1"/>
    <col min="7439" max="7439" width="4.26953125" style="279" customWidth="1"/>
    <col min="7440" max="7440" width="11.08984375" style="279" customWidth="1"/>
    <col min="7441" max="7441" width="2.6328125" style="279" customWidth="1"/>
    <col min="7442" max="7442" width="11.08984375" style="279" customWidth="1"/>
    <col min="7443" max="7680" width="10.6328125" style="279"/>
    <col min="7681" max="7681" width="4.6328125" style="279" customWidth="1"/>
    <col min="7682" max="7682" width="25.6328125" style="279" customWidth="1"/>
    <col min="7683" max="7683" width="2.6328125" style="279" customWidth="1"/>
    <col min="7684" max="7684" width="11.08984375" style="279" customWidth="1"/>
    <col min="7685" max="7685" width="2.6328125" style="279" customWidth="1"/>
    <col min="7686" max="7686" width="11.08984375" style="279" customWidth="1"/>
    <col min="7687" max="7687" width="2.6328125" style="279" customWidth="1"/>
    <col min="7688" max="7688" width="11.08984375" style="279" customWidth="1"/>
    <col min="7689" max="7689" width="2.6328125" style="279" customWidth="1"/>
    <col min="7690" max="7690" width="11.08984375" style="279" customWidth="1"/>
    <col min="7691" max="7691" width="2.6328125" style="279" customWidth="1"/>
    <col min="7692" max="7692" width="11.08984375" style="279" customWidth="1"/>
    <col min="7693" max="7693" width="2.6328125" style="279" customWidth="1"/>
    <col min="7694" max="7694" width="11.08984375" style="279" customWidth="1"/>
    <col min="7695" max="7695" width="4.26953125" style="279" customWidth="1"/>
    <col min="7696" max="7696" width="11.08984375" style="279" customWidth="1"/>
    <col min="7697" max="7697" width="2.6328125" style="279" customWidth="1"/>
    <col min="7698" max="7698" width="11.08984375" style="279" customWidth="1"/>
    <col min="7699" max="7936" width="10.6328125" style="279"/>
    <col min="7937" max="7937" width="4.6328125" style="279" customWidth="1"/>
    <col min="7938" max="7938" width="25.6328125" style="279" customWidth="1"/>
    <col min="7939" max="7939" width="2.6328125" style="279" customWidth="1"/>
    <col min="7940" max="7940" width="11.08984375" style="279" customWidth="1"/>
    <col min="7941" max="7941" width="2.6328125" style="279" customWidth="1"/>
    <col min="7942" max="7942" width="11.08984375" style="279" customWidth="1"/>
    <col min="7943" max="7943" width="2.6328125" style="279" customWidth="1"/>
    <col min="7944" max="7944" width="11.08984375" style="279" customWidth="1"/>
    <col min="7945" max="7945" width="2.6328125" style="279" customWidth="1"/>
    <col min="7946" max="7946" width="11.08984375" style="279" customWidth="1"/>
    <col min="7947" max="7947" width="2.6328125" style="279" customWidth="1"/>
    <col min="7948" max="7948" width="11.08984375" style="279" customWidth="1"/>
    <col min="7949" max="7949" width="2.6328125" style="279" customWidth="1"/>
    <col min="7950" max="7950" width="11.08984375" style="279" customWidth="1"/>
    <col min="7951" max="7951" width="4.26953125" style="279" customWidth="1"/>
    <col min="7952" max="7952" width="11.08984375" style="279" customWidth="1"/>
    <col min="7953" max="7953" width="2.6328125" style="279" customWidth="1"/>
    <col min="7954" max="7954" width="11.08984375" style="279" customWidth="1"/>
    <col min="7955" max="8192" width="10.6328125" style="279"/>
    <col min="8193" max="8193" width="4.6328125" style="279" customWidth="1"/>
    <col min="8194" max="8194" width="25.6328125" style="279" customWidth="1"/>
    <col min="8195" max="8195" width="2.6328125" style="279" customWidth="1"/>
    <col min="8196" max="8196" width="11.08984375" style="279" customWidth="1"/>
    <col min="8197" max="8197" width="2.6328125" style="279" customWidth="1"/>
    <col min="8198" max="8198" width="11.08984375" style="279" customWidth="1"/>
    <col min="8199" max="8199" width="2.6328125" style="279" customWidth="1"/>
    <col min="8200" max="8200" width="11.08984375" style="279" customWidth="1"/>
    <col min="8201" max="8201" width="2.6328125" style="279" customWidth="1"/>
    <col min="8202" max="8202" width="11.08984375" style="279" customWidth="1"/>
    <col min="8203" max="8203" width="2.6328125" style="279" customWidth="1"/>
    <col min="8204" max="8204" width="11.08984375" style="279" customWidth="1"/>
    <col min="8205" max="8205" width="2.6328125" style="279" customWidth="1"/>
    <col min="8206" max="8206" width="11.08984375" style="279" customWidth="1"/>
    <col min="8207" max="8207" width="4.26953125" style="279" customWidth="1"/>
    <col min="8208" max="8208" width="11.08984375" style="279" customWidth="1"/>
    <col min="8209" max="8209" width="2.6328125" style="279" customWidth="1"/>
    <col min="8210" max="8210" width="11.08984375" style="279" customWidth="1"/>
    <col min="8211" max="8448" width="10.6328125" style="279"/>
    <col min="8449" max="8449" width="4.6328125" style="279" customWidth="1"/>
    <col min="8450" max="8450" width="25.6328125" style="279" customWidth="1"/>
    <col min="8451" max="8451" width="2.6328125" style="279" customWidth="1"/>
    <col min="8452" max="8452" width="11.08984375" style="279" customWidth="1"/>
    <col min="8453" max="8453" width="2.6328125" style="279" customWidth="1"/>
    <col min="8454" max="8454" width="11.08984375" style="279" customWidth="1"/>
    <col min="8455" max="8455" width="2.6328125" style="279" customWidth="1"/>
    <col min="8456" max="8456" width="11.08984375" style="279" customWidth="1"/>
    <col min="8457" max="8457" width="2.6328125" style="279" customWidth="1"/>
    <col min="8458" max="8458" width="11.08984375" style="279" customWidth="1"/>
    <col min="8459" max="8459" width="2.6328125" style="279" customWidth="1"/>
    <col min="8460" max="8460" width="11.08984375" style="279" customWidth="1"/>
    <col min="8461" max="8461" width="2.6328125" style="279" customWidth="1"/>
    <col min="8462" max="8462" width="11.08984375" style="279" customWidth="1"/>
    <col min="8463" max="8463" width="4.26953125" style="279" customWidth="1"/>
    <col min="8464" max="8464" width="11.08984375" style="279" customWidth="1"/>
    <col min="8465" max="8465" width="2.6328125" style="279" customWidth="1"/>
    <col min="8466" max="8466" width="11.08984375" style="279" customWidth="1"/>
    <col min="8467" max="8704" width="10.6328125" style="279"/>
    <col min="8705" max="8705" width="4.6328125" style="279" customWidth="1"/>
    <col min="8706" max="8706" width="25.6328125" style="279" customWidth="1"/>
    <col min="8707" max="8707" width="2.6328125" style="279" customWidth="1"/>
    <col min="8708" max="8708" width="11.08984375" style="279" customWidth="1"/>
    <col min="8709" max="8709" width="2.6328125" style="279" customWidth="1"/>
    <col min="8710" max="8710" width="11.08984375" style="279" customWidth="1"/>
    <col min="8711" max="8711" width="2.6328125" style="279" customWidth="1"/>
    <col min="8712" max="8712" width="11.08984375" style="279" customWidth="1"/>
    <col min="8713" max="8713" width="2.6328125" style="279" customWidth="1"/>
    <col min="8714" max="8714" width="11.08984375" style="279" customWidth="1"/>
    <col min="8715" max="8715" width="2.6328125" style="279" customWidth="1"/>
    <col min="8716" max="8716" width="11.08984375" style="279" customWidth="1"/>
    <col min="8717" max="8717" width="2.6328125" style="279" customWidth="1"/>
    <col min="8718" max="8718" width="11.08984375" style="279" customWidth="1"/>
    <col min="8719" max="8719" width="4.26953125" style="279" customWidth="1"/>
    <col min="8720" max="8720" width="11.08984375" style="279" customWidth="1"/>
    <col min="8721" max="8721" width="2.6328125" style="279" customWidth="1"/>
    <col min="8722" max="8722" width="11.08984375" style="279" customWidth="1"/>
    <col min="8723" max="8960" width="10.6328125" style="279"/>
    <col min="8961" max="8961" width="4.6328125" style="279" customWidth="1"/>
    <col min="8962" max="8962" width="25.6328125" style="279" customWidth="1"/>
    <col min="8963" max="8963" width="2.6328125" style="279" customWidth="1"/>
    <col min="8964" max="8964" width="11.08984375" style="279" customWidth="1"/>
    <col min="8965" max="8965" width="2.6328125" style="279" customWidth="1"/>
    <col min="8966" max="8966" width="11.08984375" style="279" customWidth="1"/>
    <col min="8967" max="8967" width="2.6328125" style="279" customWidth="1"/>
    <col min="8968" max="8968" width="11.08984375" style="279" customWidth="1"/>
    <col min="8969" max="8969" width="2.6328125" style="279" customWidth="1"/>
    <col min="8970" max="8970" width="11.08984375" style="279" customWidth="1"/>
    <col min="8971" max="8971" width="2.6328125" style="279" customWidth="1"/>
    <col min="8972" max="8972" width="11.08984375" style="279" customWidth="1"/>
    <col min="8973" max="8973" width="2.6328125" style="279" customWidth="1"/>
    <col min="8974" max="8974" width="11.08984375" style="279" customWidth="1"/>
    <col min="8975" max="8975" width="4.26953125" style="279" customWidth="1"/>
    <col min="8976" max="8976" width="11.08984375" style="279" customWidth="1"/>
    <col min="8977" max="8977" width="2.6328125" style="279" customWidth="1"/>
    <col min="8978" max="8978" width="11.08984375" style="279" customWidth="1"/>
    <col min="8979" max="9216" width="10.6328125" style="279"/>
    <col min="9217" max="9217" width="4.6328125" style="279" customWidth="1"/>
    <col min="9218" max="9218" width="25.6328125" style="279" customWidth="1"/>
    <col min="9219" max="9219" width="2.6328125" style="279" customWidth="1"/>
    <col min="9220" max="9220" width="11.08984375" style="279" customWidth="1"/>
    <col min="9221" max="9221" width="2.6328125" style="279" customWidth="1"/>
    <col min="9222" max="9222" width="11.08984375" style="279" customWidth="1"/>
    <col min="9223" max="9223" width="2.6328125" style="279" customWidth="1"/>
    <col min="9224" max="9224" width="11.08984375" style="279" customWidth="1"/>
    <col min="9225" max="9225" width="2.6328125" style="279" customWidth="1"/>
    <col min="9226" max="9226" width="11.08984375" style="279" customWidth="1"/>
    <col min="9227" max="9227" width="2.6328125" style="279" customWidth="1"/>
    <col min="9228" max="9228" width="11.08984375" style="279" customWidth="1"/>
    <col min="9229" max="9229" width="2.6328125" style="279" customWidth="1"/>
    <col min="9230" max="9230" width="11.08984375" style="279" customWidth="1"/>
    <col min="9231" max="9231" width="4.26953125" style="279" customWidth="1"/>
    <col min="9232" max="9232" width="11.08984375" style="279" customWidth="1"/>
    <col min="9233" max="9233" width="2.6328125" style="279" customWidth="1"/>
    <col min="9234" max="9234" width="11.08984375" style="279" customWidth="1"/>
    <col min="9235" max="9472" width="10.6328125" style="279"/>
    <col min="9473" max="9473" width="4.6328125" style="279" customWidth="1"/>
    <col min="9474" max="9474" width="25.6328125" style="279" customWidth="1"/>
    <col min="9475" max="9475" width="2.6328125" style="279" customWidth="1"/>
    <col min="9476" max="9476" width="11.08984375" style="279" customWidth="1"/>
    <col min="9477" max="9477" width="2.6328125" style="279" customWidth="1"/>
    <col min="9478" max="9478" width="11.08984375" style="279" customWidth="1"/>
    <col min="9479" max="9479" width="2.6328125" style="279" customWidth="1"/>
    <col min="9480" max="9480" width="11.08984375" style="279" customWidth="1"/>
    <col min="9481" max="9481" width="2.6328125" style="279" customWidth="1"/>
    <col min="9482" max="9482" width="11.08984375" style="279" customWidth="1"/>
    <col min="9483" max="9483" width="2.6328125" style="279" customWidth="1"/>
    <col min="9484" max="9484" width="11.08984375" style="279" customWidth="1"/>
    <col min="9485" max="9485" width="2.6328125" style="279" customWidth="1"/>
    <col min="9486" max="9486" width="11.08984375" style="279" customWidth="1"/>
    <col min="9487" max="9487" width="4.26953125" style="279" customWidth="1"/>
    <col min="9488" max="9488" width="11.08984375" style="279" customWidth="1"/>
    <col min="9489" max="9489" width="2.6328125" style="279" customWidth="1"/>
    <col min="9490" max="9490" width="11.08984375" style="279" customWidth="1"/>
    <col min="9491" max="9728" width="10.6328125" style="279"/>
    <col min="9729" max="9729" width="4.6328125" style="279" customWidth="1"/>
    <col min="9730" max="9730" width="25.6328125" style="279" customWidth="1"/>
    <col min="9731" max="9731" width="2.6328125" style="279" customWidth="1"/>
    <col min="9732" max="9732" width="11.08984375" style="279" customWidth="1"/>
    <col min="9733" max="9733" width="2.6328125" style="279" customWidth="1"/>
    <col min="9734" max="9734" width="11.08984375" style="279" customWidth="1"/>
    <col min="9735" max="9735" width="2.6328125" style="279" customWidth="1"/>
    <col min="9736" max="9736" width="11.08984375" style="279" customWidth="1"/>
    <col min="9737" max="9737" width="2.6328125" style="279" customWidth="1"/>
    <col min="9738" max="9738" width="11.08984375" style="279" customWidth="1"/>
    <col min="9739" max="9739" width="2.6328125" style="279" customWidth="1"/>
    <col min="9740" max="9740" width="11.08984375" style="279" customWidth="1"/>
    <col min="9741" max="9741" width="2.6328125" style="279" customWidth="1"/>
    <col min="9742" max="9742" width="11.08984375" style="279" customWidth="1"/>
    <col min="9743" max="9743" width="4.26953125" style="279" customWidth="1"/>
    <col min="9744" max="9744" width="11.08984375" style="279" customWidth="1"/>
    <col min="9745" max="9745" width="2.6328125" style="279" customWidth="1"/>
    <col min="9746" max="9746" width="11.08984375" style="279" customWidth="1"/>
    <col min="9747" max="9984" width="10.6328125" style="279"/>
    <col min="9985" max="9985" width="4.6328125" style="279" customWidth="1"/>
    <col min="9986" max="9986" width="25.6328125" style="279" customWidth="1"/>
    <col min="9987" max="9987" width="2.6328125" style="279" customWidth="1"/>
    <col min="9988" max="9988" width="11.08984375" style="279" customWidth="1"/>
    <col min="9989" max="9989" width="2.6328125" style="279" customWidth="1"/>
    <col min="9990" max="9990" width="11.08984375" style="279" customWidth="1"/>
    <col min="9991" max="9991" width="2.6328125" style="279" customWidth="1"/>
    <col min="9992" max="9992" width="11.08984375" style="279" customWidth="1"/>
    <col min="9993" max="9993" width="2.6328125" style="279" customWidth="1"/>
    <col min="9994" max="9994" width="11.08984375" style="279" customWidth="1"/>
    <col min="9995" max="9995" width="2.6328125" style="279" customWidth="1"/>
    <col min="9996" max="9996" width="11.08984375" style="279" customWidth="1"/>
    <col min="9997" max="9997" width="2.6328125" style="279" customWidth="1"/>
    <col min="9998" max="9998" width="11.08984375" style="279" customWidth="1"/>
    <col min="9999" max="9999" width="4.26953125" style="279" customWidth="1"/>
    <col min="10000" max="10000" width="11.08984375" style="279" customWidth="1"/>
    <col min="10001" max="10001" width="2.6328125" style="279" customWidth="1"/>
    <col min="10002" max="10002" width="11.08984375" style="279" customWidth="1"/>
    <col min="10003" max="10240" width="10.6328125" style="279"/>
    <col min="10241" max="10241" width="4.6328125" style="279" customWidth="1"/>
    <col min="10242" max="10242" width="25.6328125" style="279" customWidth="1"/>
    <col min="10243" max="10243" width="2.6328125" style="279" customWidth="1"/>
    <col min="10244" max="10244" width="11.08984375" style="279" customWidth="1"/>
    <col min="10245" max="10245" width="2.6328125" style="279" customWidth="1"/>
    <col min="10246" max="10246" width="11.08984375" style="279" customWidth="1"/>
    <col min="10247" max="10247" width="2.6328125" style="279" customWidth="1"/>
    <col min="10248" max="10248" width="11.08984375" style="279" customWidth="1"/>
    <col min="10249" max="10249" width="2.6328125" style="279" customWidth="1"/>
    <col min="10250" max="10250" width="11.08984375" style="279" customWidth="1"/>
    <col min="10251" max="10251" width="2.6328125" style="279" customWidth="1"/>
    <col min="10252" max="10252" width="11.08984375" style="279" customWidth="1"/>
    <col min="10253" max="10253" width="2.6328125" style="279" customWidth="1"/>
    <col min="10254" max="10254" width="11.08984375" style="279" customWidth="1"/>
    <col min="10255" max="10255" width="4.26953125" style="279" customWidth="1"/>
    <col min="10256" max="10256" width="11.08984375" style="279" customWidth="1"/>
    <col min="10257" max="10257" width="2.6328125" style="279" customWidth="1"/>
    <col min="10258" max="10258" width="11.08984375" style="279" customWidth="1"/>
    <col min="10259" max="10496" width="10.6328125" style="279"/>
    <col min="10497" max="10497" width="4.6328125" style="279" customWidth="1"/>
    <col min="10498" max="10498" width="25.6328125" style="279" customWidth="1"/>
    <col min="10499" max="10499" width="2.6328125" style="279" customWidth="1"/>
    <col min="10500" max="10500" width="11.08984375" style="279" customWidth="1"/>
    <col min="10501" max="10501" width="2.6328125" style="279" customWidth="1"/>
    <col min="10502" max="10502" width="11.08984375" style="279" customWidth="1"/>
    <col min="10503" max="10503" width="2.6328125" style="279" customWidth="1"/>
    <col min="10504" max="10504" width="11.08984375" style="279" customWidth="1"/>
    <col min="10505" max="10505" width="2.6328125" style="279" customWidth="1"/>
    <col min="10506" max="10506" width="11.08984375" style="279" customWidth="1"/>
    <col min="10507" max="10507" width="2.6328125" style="279" customWidth="1"/>
    <col min="10508" max="10508" width="11.08984375" style="279" customWidth="1"/>
    <col min="10509" max="10509" width="2.6328125" style="279" customWidth="1"/>
    <col min="10510" max="10510" width="11.08984375" style="279" customWidth="1"/>
    <col min="10511" max="10511" width="4.26953125" style="279" customWidth="1"/>
    <col min="10512" max="10512" width="11.08984375" style="279" customWidth="1"/>
    <col min="10513" max="10513" width="2.6328125" style="279" customWidth="1"/>
    <col min="10514" max="10514" width="11.08984375" style="279" customWidth="1"/>
    <col min="10515" max="10752" width="10.6328125" style="279"/>
    <col min="10753" max="10753" width="4.6328125" style="279" customWidth="1"/>
    <col min="10754" max="10754" width="25.6328125" style="279" customWidth="1"/>
    <col min="10755" max="10755" width="2.6328125" style="279" customWidth="1"/>
    <col min="10756" max="10756" width="11.08984375" style="279" customWidth="1"/>
    <col min="10757" max="10757" width="2.6328125" style="279" customWidth="1"/>
    <col min="10758" max="10758" width="11.08984375" style="279" customWidth="1"/>
    <col min="10759" max="10759" width="2.6328125" style="279" customWidth="1"/>
    <col min="10760" max="10760" width="11.08984375" style="279" customWidth="1"/>
    <col min="10761" max="10761" width="2.6328125" style="279" customWidth="1"/>
    <col min="10762" max="10762" width="11.08984375" style="279" customWidth="1"/>
    <col min="10763" max="10763" width="2.6328125" style="279" customWidth="1"/>
    <col min="10764" max="10764" width="11.08984375" style="279" customWidth="1"/>
    <col min="10765" max="10765" width="2.6328125" style="279" customWidth="1"/>
    <col min="10766" max="10766" width="11.08984375" style="279" customWidth="1"/>
    <col min="10767" max="10767" width="4.26953125" style="279" customWidth="1"/>
    <col min="10768" max="10768" width="11.08984375" style="279" customWidth="1"/>
    <col min="10769" max="10769" width="2.6328125" style="279" customWidth="1"/>
    <col min="10770" max="10770" width="11.08984375" style="279" customWidth="1"/>
    <col min="10771" max="11008" width="10.6328125" style="279"/>
    <col min="11009" max="11009" width="4.6328125" style="279" customWidth="1"/>
    <col min="11010" max="11010" width="25.6328125" style="279" customWidth="1"/>
    <col min="11011" max="11011" width="2.6328125" style="279" customWidth="1"/>
    <col min="11012" max="11012" width="11.08984375" style="279" customWidth="1"/>
    <col min="11013" max="11013" width="2.6328125" style="279" customWidth="1"/>
    <col min="11014" max="11014" width="11.08984375" style="279" customWidth="1"/>
    <col min="11015" max="11015" width="2.6328125" style="279" customWidth="1"/>
    <col min="11016" max="11016" width="11.08984375" style="279" customWidth="1"/>
    <col min="11017" max="11017" width="2.6328125" style="279" customWidth="1"/>
    <col min="11018" max="11018" width="11.08984375" style="279" customWidth="1"/>
    <col min="11019" max="11019" width="2.6328125" style="279" customWidth="1"/>
    <col min="11020" max="11020" width="11.08984375" style="279" customWidth="1"/>
    <col min="11021" max="11021" width="2.6328125" style="279" customWidth="1"/>
    <col min="11022" max="11022" width="11.08984375" style="279" customWidth="1"/>
    <col min="11023" max="11023" width="4.26953125" style="279" customWidth="1"/>
    <col min="11024" max="11024" width="11.08984375" style="279" customWidth="1"/>
    <col min="11025" max="11025" width="2.6328125" style="279" customWidth="1"/>
    <col min="11026" max="11026" width="11.08984375" style="279" customWidth="1"/>
    <col min="11027" max="11264" width="10.6328125" style="279"/>
    <col min="11265" max="11265" width="4.6328125" style="279" customWidth="1"/>
    <col min="11266" max="11266" width="25.6328125" style="279" customWidth="1"/>
    <col min="11267" max="11267" width="2.6328125" style="279" customWidth="1"/>
    <col min="11268" max="11268" width="11.08984375" style="279" customWidth="1"/>
    <col min="11269" max="11269" width="2.6328125" style="279" customWidth="1"/>
    <col min="11270" max="11270" width="11.08984375" style="279" customWidth="1"/>
    <col min="11271" max="11271" width="2.6328125" style="279" customWidth="1"/>
    <col min="11272" max="11272" width="11.08984375" style="279" customWidth="1"/>
    <col min="11273" max="11273" width="2.6328125" style="279" customWidth="1"/>
    <col min="11274" max="11274" width="11.08984375" style="279" customWidth="1"/>
    <col min="11275" max="11275" width="2.6328125" style="279" customWidth="1"/>
    <col min="11276" max="11276" width="11.08984375" style="279" customWidth="1"/>
    <col min="11277" max="11277" width="2.6328125" style="279" customWidth="1"/>
    <col min="11278" max="11278" width="11.08984375" style="279" customWidth="1"/>
    <col min="11279" max="11279" width="4.26953125" style="279" customWidth="1"/>
    <col min="11280" max="11280" width="11.08984375" style="279" customWidth="1"/>
    <col min="11281" max="11281" width="2.6328125" style="279" customWidth="1"/>
    <col min="11282" max="11282" width="11.08984375" style="279" customWidth="1"/>
    <col min="11283" max="11520" width="10.6328125" style="279"/>
    <col min="11521" max="11521" width="4.6328125" style="279" customWidth="1"/>
    <col min="11522" max="11522" width="25.6328125" style="279" customWidth="1"/>
    <col min="11523" max="11523" width="2.6328125" style="279" customWidth="1"/>
    <col min="11524" max="11524" width="11.08984375" style="279" customWidth="1"/>
    <col min="11525" max="11525" width="2.6328125" style="279" customWidth="1"/>
    <col min="11526" max="11526" width="11.08984375" style="279" customWidth="1"/>
    <col min="11527" max="11527" width="2.6328125" style="279" customWidth="1"/>
    <col min="11528" max="11528" width="11.08984375" style="279" customWidth="1"/>
    <col min="11529" max="11529" width="2.6328125" style="279" customWidth="1"/>
    <col min="11530" max="11530" width="11.08984375" style="279" customWidth="1"/>
    <col min="11531" max="11531" width="2.6328125" style="279" customWidth="1"/>
    <col min="11532" max="11532" width="11.08984375" style="279" customWidth="1"/>
    <col min="11533" max="11533" width="2.6328125" style="279" customWidth="1"/>
    <col min="11534" max="11534" width="11.08984375" style="279" customWidth="1"/>
    <col min="11535" max="11535" width="4.26953125" style="279" customWidth="1"/>
    <col min="11536" max="11536" width="11.08984375" style="279" customWidth="1"/>
    <col min="11537" max="11537" width="2.6328125" style="279" customWidth="1"/>
    <col min="11538" max="11538" width="11.08984375" style="279" customWidth="1"/>
    <col min="11539" max="11776" width="10.6328125" style="279"/>
    <col min="11777" max="11777" width="4.6328125" style="279" customWidth="1"/>
    <col min="11778" max="11778" width="25.6328125" style="279" customWidth="1"/>
    <col min="11779" max="11779" width="2.6328125" style="279" customWidth="1"/>
    <col min="11780" max="11780" width="11.08984375" style="279" customWidth="1"/>
    <col min="11781" max="11781" width="2.6328125" style="279" customWidth="1"/>
    <col min="11782" max="11782" width="11.08984375" style="279" customWidth="1"/>
    <col min="11783" max="11783" width="2.6328125" style="279" customWidth="1"/>
    <col min="11784" max="11784" width="11.08984375" style="279" customWidth="1"/>
    <col min="11785" max="11785" width="2.6328125" style="279" customWidth="1"/>
    <col min="11786" max="11786" width="11.08984375" style="279" customWidth="1"/>
    <col min="11787" max="11787" width="2.6328125" style="279" customWidth="1"/>
    <col min="11788" max="11788" width="11.08984375" style="279" customWidth="1"/>
    <col min="11789" max="11789" width="2.6328125" style="279" customWidth="1"/>
    <col min="11790" max="11790" width="11.08984375" style="279" customWidth="1"/>
    <col min="11791" max="11791" width="4.26953125" style="279" customWidth="1"/>
    <col min="11792" max="11792" width="11.08984375" style="279" customWidth="1"/>
    <col min="11793" max="11793" width="2.6328125" style="279" customWidth="1"/>
    <col min="11794" max="11794" width="11.08984375" style="279" customWidth="1"/>
    <col min="11795" max="12032" width="10.6328125" style="279"/>
    <col min="12033" max="12033" width="4.6328125" style="279" customWidth="1"/>
    <col min="12034" max="12034" width="25.6328125" style="279" customWidth="1"/>
    <col min="12035" max="12035" width="2.6328125" style="279" customWidth="1"/>
    <col min="12036" max="12036" width="11.08984375" style="279" customWidth="1"/>
    <col min="12037" max="12037" width="2.6328125" style="279" customWidth="1"/>
    <col min="12038" max="12038" width="11.08984375" style="279" customWidth="1"/>
    <col min="12039" max="12039" width="2.6328125" style="279" customWidth="1"/>
    <col min="12040" max="12040" width="11.08984375" style="279" customWidth="1"/>
    <col min="12041" max="12041" width="2.6328125" style="279" customWidth="1"/>
    <col min="12042" max="12042" width="11.08984375" style="279" customWidth="1"/>
    <col min="12043" max="12043" width="2.6328125" style="279" customWidth="1"/>
    <col min="12044" max="12044" width="11.08984375" style="279" customWidth="1"/>
    <col min="12045" max="12045" width="2.6328125" style="279" customWidth="1"/>
    <col min="12046" max="12046" width="11.08984375" style="279" customWidth="1"/>
    <col min="12047" max="12047" width="4.26953125" style="279" customWidth="1"/>
    <col min="12048" max="12048" width="11.08984375" style="279" customWidth="1"/>
    <col min="12049" max="12049" width="2.6328125" style="279" customWidth="1"/>
    <col min="12050" max="12050" width="11.08984375" style="279" customWidth="1"/>
    <col min="12051" max="12288" width="10.6328125" style="279"/>
    <col min="12289" max="12289" width="4.6328125" style="279" customWidth="1"/>
    <col min="12290" max="12290" width="25.6328125" style="279" customWidth="1"/>
    <col min="12291" max="12291" width="2.6328125" style="279" customWidth="1"/>
    <col min="12292" max="12292" width="11.08984375" style="279" customWidth="1"/>
    <col min="12293" max="12293" width="2.6328125" style="279" customWidth="1"/>
    <col min="12294" max="12294" width="11.08984375" style="279" customWidth="1"/>
    <col min="12295" max="12295" width="2.6328125" style="279" customWidth="1"/>
    <col min="12296" max="12296" width="11.08984375" style="279" customWidth="1"/>
    <col min="12297" max="12297" width="2.6328125" style="279" customWidth="1"/>
    <col min="12298" max="12298" width="11.08984375" style="279" customWidth="1"/>
    <col min="12299" max="12299" width="2.6328125" style="279" customWidth="1"/>
    <col min="12300" max="12300" width="11.08984375" style="279" customWidth="1"/>
    <col min="12301" max="12301" width="2.6328125" style="279" customWidth="1"/>
    <col min="12302" max="12302" width="11.08984375" style="279" customWidth="1"/>
    <col min="12303" max="12303" width="4.26953125" style="279" customWidth="1"/>
    <col min="12304" max="12304" width="11.08984375" style="279" customWidth="1"/>
    <col min="12305" max="12305" width="2.6328125" style="279" customWidth="1"/>
    <col min="12306" max="12306" width="11.08984375" style="279" customWidth="1"/>
    <col min="12307" max="12544" width="10.6328125" style="279"/>
    <col min="12545" max="12545" width="4.6328125" style="279" customWidth="1"/>
    <col min="12546" max="12546" width="25.6328125" style="279" customWidth="1"/>
    <col min="12547" max="12547" width="2.6328125" style="279" customWidth="1"/>
    <col min="12548" max="12548" width="11.08984375" style="279" customWidth="1"/>
    <col min="12549" max="12549" width="2.6328125" style="279" customWidth="1"/>
    <col min="12550" max="12550" width="11.08984375" style="279" customWidth="1"/>
    <col min="12551" max="12551" width="2.6328125" style="279" customWidth="1"/>
    <col min="12552" max="12552" width="11.08984375" style="279" customWidth="1"/>
    <col min="12553" max="12553" width="2.6328125" style="279" customWidth="1"/>
    <col min="12554" max="12554" width="11.08984375" style="279" customWidth="1"/>
    <col min="12555" max="12555" width="2.6328125" style="279" customWidth="1"/>
    <col min="12556" max="12556" width="11.08984375" style="279" customWidth="1"/>
    <col min="12557" max="12557" width="2.6328125" style="279" customWidth="1"/>
    <col min="12558" max="12558" width="11.08984375" style="279" customWidth="1"/>
    <col min="12559" max="12559" width="4.26953125" style="279" customWidth="1"/>
    <col min="12560" max="12560" width="11.08984375" style="279" customWidth="1"/>
    <col min="12561" max="12561" width="2.6328125" style="279" customWidth="1"/>
    <col min="12562" max="12562" width="11.08984375" style="279" customWidth="1"/>
    <col min="12563" max="12800" width="10.6328125" style="279"/>
    <col min="12801" max="12801" width="4.6328125" style="279" customWidth="1"/>
    <col min="12802" max="12802" width="25.6328125" style="279" customWidth="1"/>
    <col min="12803" max="12803" width="2.6328125" style="279" customWidth="1"/>
    <col min="12804" max="12804" width="11.08984375" style="279" customWidth="1"/>
    <col min="12805" max="12805" width="2.6328125" style="279" customWidth="1"/>
    <col min="12806" max="12806" width="11.08984375" style="279" customWidth="1"/>
    <col min="12807" max="12807" width="2.6328125" style="279" customWidth="1"/>
    <col min="12808" max="12808" width="11.08984375" style="279" customWidth="1"/>
    <col min="12809" max="12809" width="2.6328125" style="279" customWidth="1"/>
    <col min="12810" max="12810" width="11.08984375" style="279" customWidth="1"/>
    <col min="12811" max="12811" width="2.6328125" style="279" customWidth="1"/>
    <col min="12812" max="12812" width="11.08984375" style="279" customWidth="1"/>
    <col min="12813" max="12813" width="2.6328125" style="279" customWidth="1"/>
    <col min="12814" max="12814" width="11.08984375" style="279" customWidth="1"/>
    <col min="12815" max="12815" width="4.26953125" style="279" customWidth="1"/>
    <col min="12816" max="12816" width="11.08984375" style="279" customWidth="1"/>
    <col min="12817" max="12817" width="2.6328125" style="279" customWidth="1"/>
    <col min="12818" max="12818" width="11.08984375" style="279" customWidth="1"/>
    <col min="12819" max="13056" width="10.6328125" style="279"/>
    <col min="13057" max="13057" width="4.6328125" style="279" customWidth="1"/>
    <col min="13058" max="13058" width="25.6328125" style="279" customWidth="1"/>
    <col min="13059" max="13059" width="2.6328125" style="279" customWidth="1"/>
    <col min="13060" max="13060" width="11.08984375" style="279" customWidth="1"/>
    <col min="13061" max="13061" width="2.6328125" style="279" customWidth="1"/>
    <col min="13062" max="13062" width="11.08984375" style="279" customWidth="1"/>
    <col min="13063" max="13063" width="2.6328125" style="279" customWidth="1"/>
    <col min="13064" max="13064" width="11.08984375" style="279" customWidth="1"/>
    <col min="13065" max="13065" width="2.6328125" style="279" customWidth="1"/>
    <col min="13066" max="13066" width="11.08984375" style="279" customWidth="1"/>
    <col min="13067" max="13067" width="2.6328125" style="279" customWidth="1"/>
    <col min="13068" max="13068" width="11.08984375" style="279" customWidth="1"/>
    <col min="13069" max="13069" width="2.6328125" style="279" customWidth="1"/>
    <col min="13070" max="13070" width="11.08984375" style="279" customWidth="1"/>
    <col min="13071" max="13071" width="4.26953125" style="279" customWidth="1"/>
    <col min="13072" max="13072" width="11.08984375" style="279" customWidth="1"/>
    <col min="13073" max="13073" width="2.6328125" style="279" customWidth="1"/>
    <col min="13074" max="13074" width="11.08984375" style="279" customWidth="1"/>
    <col min="13075" max="13312" width="10.6328125" style="279"/>
    <col min="13313" max="13313" width="4.6328125" style="279" customWidth="1"/>
    <col min="13314" max="13314" width="25.6328125" style="279" customWidth="1"/>
    <col min="13315" max="13315" width="2.6328125" style="279" customWidth="1"/>
    <col min="13316" max="13316" width="11.08984375" style="279" customWidth="1"/>
    <col min="13317" max="13317" width="2.6328125" style="279" customWidth="1"/>
    <col min="13318" max="13318" width="11.08984375" style="279" customWidth="1"/>
    <col min="13319" max="13319" width="2.6328125" style="279" customWidth="1"/>
    <col min="13320" max="13320" width="11.08984375" style="279" customWidth="1"/>
    <col min="13321" max="13321" width="2.6328125" style="279" customWidth="1"/>
    <col min="13322" max="13322" width="11.08984375" style="279" customWidth="1"/>
    <col min="13323" max="13323" width="2.6328125" style="279" customWidth="1"/>
    <col min="13324" max="13324" width="11.08984375" style="279" customWidth="1"/>
    <col min="13325" max="13325" width="2.6328125" style="279" customWidth="1"/>
    <col min="13326" max="13326" width="11.08984375" style="279" customWidth="1"/>
    <col min="13327" max="13327" width="4.26953125" style="279" customWidth="1"/>
    <col min="13328" max="13328" width="11.08984375" style="279" customWidth="1"/>
    <col min="13329" max="13329" width="2.6328125" style="279" customWidth="1"/>
    <col min="13330" max="13330" width="11.08984375" style="279" customWidth="1"/>
    <col min="13331" max="13568" width="10.6328125" style="279"/>
    <col min="13569" max="13569" width="4.6328125" style="279" customWidth="1"/>
    <col min="13570" max="13570" width="25.6328125" style="279" customWidth="1"/>
    <col min="13571" max="13571" width="2.6328125" style="279" customWidth="1"/>
    <col min="13572" max="13572" width="11.08984375" style="279" customWidth="1"/>
    <col min="13573" max="13573" width="2.6328125" style="279" customWidth="1"/>
    <col min="13574" max="13574" width="11.08984375" style="279" customWidth="1"/>
    <col min="13575" max="13575" width="2.6328125" style="279" customWidth="1"/>
    <col min="13576" max="13576" width="11.08984375" style="279" customWidth="1"/>
    <col min="13577" max="13577" width="2.6328125" style="279" customWidth="1"/>
    <col min="13578" max="13578" width="11.08984375" style="279" customWidth="1"/>
    <col min="13579" max="13579" width="2.6328125" style="279" customWidth="1"/>
    <col min="13580" max="13580" width="11.08984375" style="279" customWidth="1"/>
    <col min="13581" max="13581" width="2.6328125" style="279" customWidth="1"/>
    <col min="13582" max="13582" width="11.08984375" style="279" customWidth="1"/>
    <col min="13583" max="13583" width="4.26953125" style="279" customWidth="1"/>
    <col min="13584" max="13584" width="11.08984375" style="279" customWidth="1"/>
    <col min="13585" max="13585" width="2.6328125" style="279" customWidth="1"/>
    <col min="13586" max="13586" width="11.08984375" style="279" customWidth="1"/>
    <col min="13587" max="13824" width="10.6328125" style="279"/>
    <col min="13825" max="13825" width="4.6328125" style="279" customWidth="1"/>
    <col min="13826" max="13826" width="25.6328125" style="279" customWidth="1"/>
    <col min="13827" max="13827" width="2.6328125" style="279" customWidth="1"/>
    <col min="13828" max="13828" width="11.08984375" style="279" customWidth="1"/>
    <col min="13829" max="13829" width="2.6328125" style="279" customWidth="1"/>
    <col min="13830" max="13830" width="11.08984375" style="279" customWidth="1"/>
    <col min="13831" max="13831" width="2.6328125" style="279" customWidth="1"/>
    <col min="13832" max="13832" width="11.08984375" style="279" customWidth="1"/>
    <col min="13833" max="13833" width="2.6328125" style="279" customWidth="1"/>
    <col min="13834" max="13834" width="11.08984375" style="279" customWidth="1"/>
    <col min="13835" max="13835" width="2.6328125" style="279" customWidth="1"/>
    <col min="13836" max="13836" width="11.08984375" style="279" customWidth="1"/>
    <col min="13837" max="13837" width="2.6328125" style="279" customWidth="1"/>
    <col min="13838" max="13838" width="11.08984375" style="279" customWidth="1"/>
    <col min="13839" max="13839" width="4.26953125" style="279" customWidth="1"/>
    <col min="13840" max="13840" width="11.08984375" style="279" customWidth="1"/>
    <col min="13841" max="13841" width="2.6328125" style="279" customWidth="1"/>
    <col min="13842" max="13842" width="11.08984375" style="279" customWidth="1"/>
    <col min="13843" max="14080" width="10.6328125" style="279"/>
    <col min="14081" max="14081" width="4.6328125" style="279" customWidth="1"/>
    <col min="14082" max="14082" width="25.6328125" style="279" customWidth="1"/>
    <col min="14083" max="14083" width="2.6328125" style="279" customWidth="1"/>
    <col min="14084" max="14084" width="11.08984375" style="279" customWidth="1"/>
    <col min="14085" max="14085" width="2.6328125" style="279" customWidth="1"/>
    <col min="14086" max="14086" width="11.08984375" style="279" customWidth="1"/>
    <col min="14087" max="14087" width="2.6328125" style="279" customWidth="1"/>
    <col min="14088" max="14088" width="11.08984375" style="279" customWidth="1"/>
    <col min="14089" max="14089" width="2.6328125" style="279" customWidth="1"/>
    <col min="14090" max="14090" width="11.08984375" style="279" customWidth="1"/>
    <col min="14091" max="14091" width="2.6328125" style="279" customWidth="1"/>
    <col min="14092" max="14092" width="11.08984375" style="279" customWidth="1"/>
    <col min="14093" max="14093" width="2.6328125" style="279" customWidth="1"/>
    <col min="14094" max="14094" width="11.08984375" style="279" customWidth="1"/>
    <col min="14095" max="14095" width="4.26953125" style="279" customWidth="1"/>
    <col min="14096" max="14096" width="11.08984375" style="279" customWidth="1"/>
    <col min="14097" max="14097" width="2.6328125" style="279" customWidth="1"/>
    <col min="14098" max="14098" width="11.08984375" style="279" customWidth="1"/>
    <col min="14099" max="14336" width="10.6328125" style="279"/>
    <col min="14337" max="14337" width="4.6328125" style="279" customWidth="1"/>
    <col min="14338" max="14338" width="25.6328125" style="279" customWidth="1"/>
    <col min="14339" max="14339" width="2.6328125" style="279" customWidth="1"/>
    <col min="14340" max="14340" width="11.08984375" style="279" customWidth="1"/>
    <col min="14341" max="14341" width="2.6328125" style="279" customWidth="1"/>
    <col min="14342" max="14342" width="11.08984375" style="279" customWidth="1"/>
    <col min="14343" max="14343" width="2.6328125" style="279" customWidth="1"/>
    <col min="14344" max="14344" width="11.08984375" style="279" customWidth="1"/>
    <col min="14345" max="14345" width="2.6328125" style="279" customWidth="1"/>
    <col min="14346" max="14346" width="11.08984375" style="279" customWidth="1"/>
    <col min="14347" max="14347" width="2.6328125" style="279" customWidth="1"/>
    <col min="14348" max="14348" width="11.08984375" style="279" customWidth="1"/>
    <col min="14349" max="14349" width="2.6328125" style="279" customWidth="1"/>
    <col min="14350" max="14350" width="11.08984375" style="279" customWidth="1"/>
    <col min="14351" max="14351" width="4.26953125" style="279" customWidth="1"/>
    <col min="14352" max="14352" width="11.08984375" style="279" customWidth="1"/>
    <col min="14353" max="14353" width="2.6328125" style="279" customWidth="1"/>
    <col min="14354" max="14354" width="11.08984375" style="279" customWidth="1"/>
    <col min="14355" max="14592" width="10.6328125" style="279"/>
    <col min="14593" max="14593" width="4.6328125" style="279" customWidth="1"/>
    <col min="14594" max="14594" width="25.6328125" style="279" customWidth="1"/>
    <col min="14595" max="14595" width="2.6328125" style="279" customWidth="1"/>
    <col min="14596" max="14596" width="11.08984375" style="279" customWidth="1"/>
    <col min="14597" max="14597" width="2.6328125" style="279" customWidth="1"/>
    <col min="14598" max="14598" width="11.08984375" style="279" customWidth="1"/>
    <col min="14599" max="14599" width="2.6328125" style="279" customWidth="1"/>
    <col min="14600" max="14600" width="11.08984375" style="279" customWidth="1"/>
    <col min="14601" max="14601" width="2.6328125" style="279" customWidth="1"/>
    <col min="14602" max="14602" width="11.08984375" style="279" customWidth="1"/>
    <col min="14603" max="14603" width="2.6328125" style="279" customWidth="1"/>
    <col min="14604" max="14604" width="11.08984375" style="279" customWidth="1"/>
    <col min="14605" max="14605" width="2.6328125" style="279" customWidth="1"/>
    <col min="14606" max="14606" width="11.08984375" style="279" customWidth="1"/>
    <col min="14607" max="14607" width="4.26953125" style="279" customWidth="1"/>
    <col min="14608" max="14608" width="11.08984375" style="279" customWidth="1"/>
    <col min="14609" max="14609" width="2.6328125" style="279" customWidth="1"/>
    <col min="14610" max="14610" width="11.08984375" style="279" customWidth="1"/>
    <col min="14611" max="14848" width="10.6328125" style="279"/>
    <col min="14849" max="14849" width="4.6328125" style="279" customWidth="1"/>
    <col min="14850" max="14850" width="25.6328125" style="279" customWidth="1"/>
    <col min="14851" max="14851" width="2.6328125" style="279" customWidth="1"/>
    <col min="14852" max="14852" width="11.08984375" style="279" customWidth="1"/>
    <col min="14853" max="14853" width="2.6328125" style="279" customWidth="1"/>
    <col min="14854" max="14854" width="11.08984375" style="279" customWidth="1"/>
    <col min="14855" max="14855" width="2.6328125" style="279" customWidth="1"/>
    <col min="14856" max="14856" width="11.08984375" style="279" customWidth="1"/>
    <col min="14857" max="14857" width="2.6328125" style="279" customWidth="1"/>
    <col min="14858" max="14858" width="11.08984375" style="279" customWidth="1"/>
    <col min="14859" max="14859" width="2.6328125" style="279" customWidth="1"/>
    <col min="14860" max="14860" width="11.08984375" style="279" customWidth="1"/>
    <col min="14861" max="14861" width="2.6328125" style="279" customWidth="1"/>
    <col min="14862" max="14862" width="11.08984375" style="279" customWidth="1"/>
    <col min="14863" max="14863" width="4.26953125" style="279" customWidth="1"/>
    <col min="14864" max="14864" width="11.08984375" style="279" customWidth="1"/>
    <col min="14865" max="14865" width="2.6328125" style="279" customWidth="1"/>
    <col min="14866" max="14866" width="11.08984375" style="279" customWidth="1"/>
    <col min="14867" max="15104" width="10.6328125" style="279"/>
    <col min="15105" max="15105" width="4.6328125" style="279" customWidth="1"/>
    <col min="15106" max="15106" width="25.6328125" style="279" customWidth="1"/>
    <col min="15107" max="15107" width="2.6328125" style="279" customWidth="1"/>
    <col min="15108" max="15108" width="11.08984375" style="279" customWidth="1"/>
    <col min="15109" max="15109" width="2.6328125" style="279" customWidth="1"/>
    <col min="15110" max="15110" width="11.08984375" style="279" customWidth="1"/>
    <col min="15111" max="15111" width="2.6328125" style="279" customWidth="1"/>
    <col min="15112" max="15112" width="11.08984375" style="279" customWidth="1"/>
    <col min="15113" max="15113" width="2.6328125" style="279" customWidth="1"/>
    <col min="15114" max="15114" width="11.08984375" style="279" customWidth="1"/>
    <col min="15115" max="15115" width="2.6328125" style="279" customWidth="1"/>
    <col min="15116" max="15116" width="11.08984375" style="279" customWidth="1"/>
    <col min="15117" max="15117" width="2.6328125" style="279" customWidth="1"/>
    <col min="15118" max="15118" width="11.08984375" style="279" customWidth="1"/>
    <col min="15119" max="15119" width="4.26953125" style="279" customWidth="1"/>
    <col min="15120" max="15120" width="11.08984375" style="279" customWidth="1"/>
    <col min="15121" max="15121" width="2.6328125" style="279" customWidth="1"/>
    <col min="15122" max="15122" width="11.08984375" style="279" customWidth="1"/>
    <col min="15123" max="15360" width="10.6328125" style="279"/>
    <col min="15361" max="15361" width="4.6328125" style="279" customWidth="1"/>
    <col min="15362" max="15362" width="25.6328125" style="279" customWidth="1"/>
    <col min="15363" max="15363" width="2.6328125" style="279" customWidth="1"/>
    <col min="15364" max="15364" width="11.08984375" style="279" customWidth="1"/>
    <col min="15365" max="15365" width="2.6328125" style="279" customWidth="1"/>
    <col min="15366" max="15366" width="11.08984375" style="279" customWidth="1"/>
    <col min="15367" max="15367" width="2.6328125" style="279" customWidth="1"/>
    <col min="15368" max="15368" width="11.08984375" style="279" customWidth="1"/>
    <col min="15369" max="15369" width="2.6328125" style="279" customWidth="1"/>
    <col min="15370" max="15370" width="11.08984375" style="279" customWidth="1"/>
    <col min="15371" max="15371" width="2.6328125" style="279" customWidth="1"/>
    <col min="15372" max="15372" width="11.08984375" style="279" customWidth="1"/>
    <col min="15373" max="15373" width="2.6328125" style="279" customWidth="1"/>
    <col min="15374" max="15374" width="11.08984375" style="279" customWidth="1"/>
    <col min="15375" max="15375" width="4.26953125" style="279" customWidth="1"/>
    <col min="15376" max="15376" width="11.08984375" style="279" customWidth="1"/>
    <col min="15377" max="15377" width="2.6328125" style="279" customWidth="1"/>
    <col min="15378" max="15378" width="11.08984375" style="279" customWidth="1"/>
    <col min="15379" max="15616" width="10.6328125" style="279"/>
    <col min="15617" max="15617" width="4.6328125" style="279" customWidth="1"/>
    <col min="15618" max="15618" width="25.6328125" style="279" customWidth="1"/>
    <col min="15619" max="15619" width="2.6328125" style="279" customWidth="1"/>
    <col min="15620" max="15620" width="11.08984375" style="279" customWidth="1"/>
    <col min="15621" max="15621" width="2.6328125" style="279" customWidth="1"/>
    <col min="15622" max="15622" width="11.08984375" style="279" customWidth="1"/>
    <col min="15623" max="15623" width="2.6328125" style="279" customWidth="1"/>
    <col min="15624" max="15624" width="11.08984375" style="279" customWidth="1"/>
    <col min="15625" max="15625" width="2.6328125" style="279" customWidth="1"/>
    <col min="15626" max="15626" width="11.08984375" style="279" customWidth="1"/>
    <col min="15627" max="15627" width="2.6328125" style="279" customWidth="1"/>
    <col min="15628" max="15628" width="11.08984375" style="279" customWidth="1"/>
    <col min="15629" max="15629" width="2.6328125" style="279" customWidth="1"/>
    <col min="15630" max="15630" width="11.08984375" style="279" customWidth="1"/>
    <col min="15631" max="15631" width="4.26953125" style="279" customWidth="1"/>
    <col min="15632" max="15632" width="11.08984375" style="279" customWidth="1"/>
    <col min="15633" max="15633" width="2.6328125" style="279" customWidth="1"/>
    <col min="15634" max="15634" width="11.08984375" style="279" customWidth="1"/>
    <col min="15635" max="15872" width="10.6328125" style="279"/>
    <col min="15873" max="15873" width="4.6328125" style="279" customWidth="1"/>
    <col min="15874" max="15874" width="25.6328125" style="279" customWidth="1"/>
    <col min="15875" max="15875" width="2.6328125" style="279" customWidth="1"/>
    <col min="15876" max="15876" width="11.08984375" style="279" customWidth="1"/>
    <col min="15877" max="15877" width="2.6328125" style="279" customWidth="1"/>
    <col min="15878" max="15878" width="11.08984375" style="279" customWidth="1"/>
    <col min="15879" max="15879" width="2.6328125" style="279" customWidth="1"/>
    <col min="15880" max="15880" width="11.08984375" style="279" customWidth="1"/>
    <col min="15881" max="15881" width="2.6328125" style="279" customWidth="1"/>
    <col min="15882" max="15882" width="11.08984375" style="279" customWidth="1"/>
    <col min="15883" max="15883" width="2.6328125" style="279" customWidth="1"/>
    <col min="15884" max="15884" width="11.08984375" style="279" customWidth="1"/>
    <col min="15885" max="15885" width="2.6328125" style="279" customWidth="1"/>
    <col min="15886" max="15886" width="11.08984375" style="279" customWidth="1"/>
    <col min="15887" max="15887" width="4.26953125" style="279" customWidth="1"/>
    <col min="15888" max="15888" width="11.08984375" style="279" customWidth="1"/>
    <col min="15889" max="15889" width="2.6328125" style="279" customWidth="1"/>
    <col min="15890" max="15890" width="11.08984375" style="279" customWidth="1"/>
    <col min="15891" max="16128" width="10.6328125" style="279"/>
    <col min="16129" max="16129" width="4.6328125" style="279" customWidth="1"/>
    <col min="16130" max="16130" width="25.6328125" style="279" customWidth="1"/>
    <col min="16131" max="16131" width="2.6328125" style="279" customWidth="1"/>
    <col min="16132" max="16132" width="11.08984375" style="279" customWidth="1"/>
    <col min="16133" max="16133" width="2.6328125" style="279" customWidth="1"/>
    <col min="16134" max="16134" width="11.08984375" style="279" customWidth="1"/>
    <col min="16135" max="16135" width="2.6328125" style="279" customWidth="1"/>
    <col min="16136" max="16136" width="11.08984375" style="279" customWidth="1"/>
    <col min="16137" max="16137" width="2.6328125" style="279" customWidth="1"/>
    <col min="16138" max="16138" width="11.08984375" style="279" customWidth="1"/>
    <col min="16139" max="16139" width="2.6328125" style="279" customWidth="1"/>
    <col min="16140" max="16140" width="11.08984375" style="279" customWidth="1"/>
    <col min="16141" max="16141" width="2.6328125" style="279" customWidth="1"/>
    <col min="16142" max="16142" width="11.08984375" style="279" customWidth="1"/>
    <col min="16143" max="16143" width="4.26953125" style="279" customWidth="1"/>
    <col min="16144" max="16144" width="11.08984375" style="279" customWidth="1"/>
    <col min="16145" max="16145" width="2.6328125" style="279" customWidth="1"/>
    <col min="16146" max="16146" width="11.08984375" style="279" customWidth="1"/>
    <col min="16147" max="16384" width="10.6328125" style="279"/>
  </cols>
  <sheetData>
    <row r="1" spans="1:18" s="459" customFormat="1" ht="14" thickTop="1" thickBot="1">
      <c r="C1" s="215"/>
      <c r="D1" s="731" t="s">
        <v>187</v>
      </c>
      <c r="E1" s="729"/>
      <c r="F1" s="729"/>
      <c r="G1" s="729"/>
      <c r="H1" s="729"/>
      <c r="I1" s="729"/>
      <c r="J1" s="729"/>
      <c r="K1" s="729"/>
      <c r="L1" s="729"/>
      <c r="M1" s="729"/>
      <c r="N1" s="730"/>
      <c r="O1" s="215"/>
      <c r="P1" s="333" t="s">
        <v>37</v>
      </c>
      <c r="Q1" s="215"/>
      <c r="R1" s="333" t="s">
        <v>38</v>
      </c>
    </row>
    <row r="2" spans="1:18" ht="15.4" customHeight="1" thickTop="1">
      <c r="A2" s="230" t="s">
        <v>130</v>
      </c>
      <c r="C2" s="231"/>
      <c r="D2" s="231"/>
      <c r="E2" s="231"/>
      <c r="F2" s="231"/>
      <c r="G2" s="231"/>
      <c r="H2" s="231"/>
      <c r="I2" s="231"/>
      <c r="J2" s="231"/>
      <c r="K2" s="231"/>
      <c r="L2" s="231"/>
      <c r="M2" s="231"/>
      <c r="N2" s="231"/>
      <c r="O2" s="231"/>
      <c r="P2" s="231"/>
      <c r="Q2" s="231"/>
      <c r="R2" s="231"/>
    </row>
    <row r="3" spans="1:18" s="459" customFormat="1" ht="26.25" customHeight="1">
      <c r="A3" s="334" t="s">
        <v>188</v>
      </c>
      <c r="C3" s="215"/>
      <c r="D3" s="215"/>
      <c r="E3" s="215"/>
      <c r="F3" s="215"/>
      <c r="G3" s="215"/>
      <c r="H3" s="215"/>
      <c r="I3" s="215"/>
      <c r="J3" s="215"/>
      <c r="K3" s="215"/>
      <c r="L3" s="215"/>
      <c r="M3" s="215"/>
      <c r="N3" s="215"/>
      <c r="O3" s="215"/>
      <c r="P3" s="335" t="s">
        <v>194</v>
      </c>
      <c r="Q3" s="215"/>
      <c r="R3" s="335" t="s">
        <v>195</v>
      </c>
    </row>
    <row r="4" spans="1:18" ht="13.5" thickBot="1">
      <c r="B4" s="238" t="str">
        <f>"単位："&amp;入力シート!L20</f>
        <v>単位：億円</v>
      </c>
      <c r="C4" s="231"/>
      <c r="D4" s="241"/>
      <c r="E4" s="231"/>
      <c r="F4" s="231"/>
      <c r="G4" s="231"/>
      <c r="H4" s="241"/>
      <c r="I4" s="231"/>
      <c r="J4" s="231"/>
      <c r="K4" s="231"/>
      <c r="L4" s="231"/>
      <c r="M4" s="231"/>
      <c r="N4" s="231"/>
      <c r="O4" s="239"/>
      <c r="P4" s="240" t="s">
        <v>196</v>
      </c>
      <c r="Q4" s="231"/>
      <c r="R4" s="240" t="s">
        <v>132</v>
      </c>
    </row>
    <row r="5" spans="1:18">
      <c r="A5" s="471"/>
      <c r="B5" s="472"/>
      <c r="C5" s="231"/>
      <c r="D5" s="305" t="str">
        <f>'１次効果'!X5</f>
        <v>県内需要計</v>
      </c>
      <c r="E5" s="231"/>
      <c r="F5" s="306" t="str">
        <f>'１次効果'!AD5</f>
        <v>生産誘発額</v>
      </c>
      <c r="G5" s="231"/>
      <c r="H5" s="305" t="str">
        <f>'１次効果'!AF5</f>
        <v>生産増加額</v>
      </c>
      <c r="I5" s="231"/>
      <c r="J5" s="306" t="str">
        <f>'１次効果'!AJ5</f>
        <v>生産誘発額</v>
      </c>
      <c r="K5" s="231"/>
      <c r="L5" s="336" t="str">
        <f>'２次効果'!V5</f>
        <v>生産誘発額</v>
      </c>
      <c r="M5" s="231"/>
      <c r="N5" s="337" t="s">
        <v>34</v>
      </c>
      <c r="O5" s="231"/>
      <c r="P5" s="338" t="s">
        <v>37</v>
      </c>
      <c r="Q5" s="231"/>
      <c r="R5" s="338" t="s">
        <v>38</v>
      </c>
    </row>
    <row r="6" spans="1:18">
      <c r="A6" s="250" t="s">
        <v>197</v>
      </c>
      <c r="B6" s="473"/>
      <c r="C6" s="231"/>
      <c r="D6" s="310" t="str">
        <f>'１次効果'!X6</f>
        <v>(直接効果)</v>
      </c>
      <c r="E6" s="252" t="s">
        <v>125</v>
      </c>
      <c r="F6" s="311" t="str">
        <f>'１次効果'!AD6</f>
        <v>(間接1次)</v>
      </c>
      <c r="G6" s="252" t="s">
        <v>125</v>
      </c>
      <c r="H6" s="310" t="str">
        <f>'１次効果'!AF6</f>
        <v>（直接効果）</v>
      </c>
      <c r="I6" s="252" t="s">
        <v>125</v>
      </c>
      <c r="J6" s="311" t="str">
        <f>'１次効果'!AJ6</f>
        <v>(間接1次)</v>
      </c>
      <c r="K6" s="252" t="s">
        <v>125</v>
      </c>
      <c r="L6" s="339" t="str">
        <f>'２次効果'!V6</f>
        <v>(間接2次)</v>
      </c>
      <c r="M6" s="252" t="s">
        <v>128</v>
      </c>
      <c r="N6" s="340" t="s">
        <v>189</v>
      </c>
      <c r="O6" s="231"/>
      <c r="P6" s="341" t="s">
        <v>190</v>
      </c>
      <c r="Q6" s="231"/>
      <c r="R6" s="341" t="s">
        <v>190</v>
      </c>
    </row>
    <row r="7" spans="1:18" ht="13.5" thickBot="1">
      <c r="A7" s="474"/>
      <c r="B7" s="475"/>
      <c r="C7" s="231"/>
      <c r="D7" s="316" t="str">
        <f>'１次効果'!X7</f>
        <v>F</v>
      </c>
      <c r="E7" s="231"/>
      <c r="F7" s="317" t="str">
        <f>'１次効果'!AD7</f>
        <v>X1</v>
      </c>
      <c r="G7" s="231"/>
      <c r="H7" s="316" t="str">
        <f>'１次効果'!AF7</f>
        <v>Ⅹ0</v>
      </c>
      <c r="I7" s="231"/>
      <c r="J7" s="317" t="str">
        <f>'１次効果'!AJ7</f>
        <v>X11</v>
      </c>
      <c r="K7" s="231"/>
      <c r="L7" s="342" t="str">
        <f>'２次効果'!V7</f>
        <v>X2</v>
      </c>
      <c r="M7" s="231"/>
      <c r="N7" s="343" t="s">
        <v>191</v>
      </c>
      <c r="O7" s="231"/>
      <c r="P7" s="344" t="s">
        <v>192</v>
      </c>
      <c r="Q7" s="231"/>
      <c r="R7" s="344" t="s">
        <v>193</v>
      </c>
    </row>
    <row r="8" spans="1:18" ht="15.4" customHeight="1">
      <c r="A8" s="272" t="s">
        <v>271</v>
      </c>
      <c r="B8" s="538" t="s">
        <v>272</v>
      </c>
      <c r="D8" s="326">
        <f>'１次効果'!X8</f>
        <v>0</v>
      </c>
      <c r="F8" s="326">
        <f>'１次効果'!AD8</f>
        <v>0.11140166037979056</v>
      </c>
      <c r="H8" s="326">
        <f>'１次効果'!AF8</f>
        <v>0</v>
      </c>
      <c r="J8" s="326">
        <f>'１次効果'!AJ8</f>
        <v>5.7139727966481514E-3</v>
      </c>
      <c r="L8" s="326">
        <f>'２次効果'!V8</f>
        <v>0.43253484011199483</v>
      </c>
      <c r="N8" s="325">
        <f>D8+F8+H8+J8+L8</f>
        <v>0.54965047328843353</v>
      </c>
      <c r="P8" s="345">
        <f>各種係数!$G8*N8*入力シート!L$25</f>
        <v>15.844224009184174</v>
      </c>
      <c r="R8" s="345">
        <f>各種係数!$H8*N8*入力シート!L$25</f>
        <v>5.3403093014002572</v>
      </c>
    </row>
    <row r="9" spans="1:18" ht="15.4" customHeight="1">
      <c r="A9" s="272" t="s">
        <v>273</v>
      </c>
      <c r="B9" s="538" t="s">
        <v>274</v>
      </c>
      <c r="D9" s="323">
        <f>'１次効果'!X9</f>
        <v>0</v>
      </c>
      <c r="F9" s="323">
        <f>'１次効果'!AD9</f>
        <v>7.3651691198347909E-3</v>
      </c>
      <c r="H9" s="323">
        <f>'１次効果'!AF9</f>
        <v>0</v>
      </c>
      <c r="J9" s="323">
        <f>'１次効果'!AJ9</f>
        <v>6.1925132249161137E-3</v>
      </c>
      <c r="L9" s="323">
        <f>'２次効果'!V9</f>
        <v>1.867194540943973E-3</v>
      </c>
      <c r="N9" s="327">
        <f t="shared" ref="N9:N52" si="0">D9+F9+H9+J9+L9</f>
        <v>1.5424876885694877E-2</v>
      </c>
      <c r="P9" s="346">
        <f>各種係数!$G9*N9*入力シート!L$25</f>
        <v>0.14366306903343268</v>
      </c>
      <c r="R9" s="346">
        <f>各種係数!$H9*N9*入力シート!L$25</f>
        <v>0.14139470478553637</v>
      </c>
    </row>
    <row r="10" spans="1:18" ht="15.4" customHeight="1">
      <c r="A10" s="272" t="s">
        <v>275</v>
      </c>
      <c r="B10" s="538" t="s">
        <v>276</v>
      </c>
      <c r="D10" s="323">
        <f>'１次効果'!X10</f>
        <v>0</v>
      </c>
      <c r="F10" s="323">
        <f>'１次効果'!AD10</f>
        <v>9.3154730803526684E-3</v>
      </c>
      <c r="H10" s="323">
        <f>'１次効果'!AF10</f>
        <v>0</v>
      </c>
      <c r="J10" s="323">
        <f>'１次効果'!AJ10</f>
        <v>2.3503111428258435E-3</v>
      </c>
      <c r="L10" s="323">
        <f>'２次効果'!V10</f>
        <v>1.0807520751377566</v>
      </c>
      <c r="N10" s="327">
        <f t="shared" si="0"/>
        <v>1.0924178593609351</v>
      </c>
      <c r="P10" s="346">
        <f>各種係数!$G10*N10*入力シート!L$25</f>
        <v>5.7455649030078071</v>
      </c>
      <c r="R10" s="346">
        <f>各種係数!$H10*N10*入力シート!L$25</f>
        <v>5.5067630474904066</v>
      </c>
    </row>
    <row r="11" spans="1:18" ht="15.4" customHeight="1">
      <c r="A11" s="272" t="s">
        <v>277</v>
      </c>
      <c r="B11" s="538" t="s">
        <v>278</v>
      </c>
      <c r="D11" s="323">
        <f>'１次効果'!X11</f>
        <v>0</v>
      </c>
      <c r="F11" s="323">
        <f>'１次効果'!AD11</f>
        <v>5.1458645167579767E-2</v>
      </c>
      <c r="H11" s="323">
        <f>'１次効果'!AF11</f>
        <v>0</v>
      </c>
      <c r="J11" s="323">
        <f>'１次効果'!AJ11</f>
        <v>7.5597048875582426E-3</v>
      </c>
      <c r="L11" s="323">
        <f>'２次効果'!V11</f>
        <v>1.8273474923301617E-2</v>
      </c>
      <c r="N11" s="327">
        <f t="shared" si="0"/>
        <v>7.729182497843963E-2</v>
      </c>
      <c r="P11" s="346">
        <f>各種係数!$G11*N11*入力シート!L$25</f>
        <v>0.72365104767718169</v>
      </c>
      <c r="R11" s="346">
        <f>各種係数!$H11*N11*入力シート!L$25</f>
        <v>0.68070143408143458</v>
      </c>
    </row>
    <row r="12" spans="1:18" ht="15.4" customHeight="1">
      <c r="A12" s="273" t="s">
        <v>279</v>
      </c>
      <c r="B12" s="538" t="s">
        <v>280</v>
      </c>
      <c r="D12" s="328">
        <f>'１次効果'!X12</f>
        <v>0</v>
      </c>
      <c r="F12" s="328">
        <f>'１次効果'!AD12</f>
        <v>8.0755853382457402E-2</v>
      </c>
      <c r="H12" s="328">
        <f>'１次効果'!AF12</f>
        <v>0</v>
      </c>
      <c r="J12" s="328">
        <f>'１次効果'!AJ12</f>
        <v>4.016590324770096E-2</v>
      </c>
      <c r="L12" s="328">
        <f>'２次効果'!V12</f>
        <v>0.1346146972637032</v>
      </c>
      <c r="N12" s="329">
        <f t="shared" si="0"/>
        <v>0.25553645389386159</v>
      </c>
      <c r="P12" s="347">
        <f>各種係数!$G12*N12*入力シート!L$25</f>
        <v>2.6271530226983977</v>
      </c>
      <c r="R12" s="347">
        <f>各種係数!$H12*N12*入力シート!L$25</f>
        <v>2.1175815309132555</v>
      </c>
    </row>
    <row r="13" spans="1:18" ht="15.4" customHeight="1">
      <c r="A13" s="272" t="s">
        <v>281</v>
      </c>
      <c r="B13" s="539" t="s">
        <v>282</v>
      </c>
      <c r="D13" s="323">
        <f>'１次効果'!X13</f>
        <v>0</v>
      </c>
      <c r="F13" s="323">
        <f>'１次効果'!AD13</f>
        <v>1.3972876165462742</v>
      </c>
      <c r="H13" s="323">
        <f>'１次効果'!AF13</f>
        <v>0</v>
      </c>
      <c r="J13" s="323">
        <f>'１次効果'!AJ13</f>
        <v>4.5396686216665975E-2</v>
      </c>
      <c r="L13" s="323">
        <f>'２次効果'!V13</f>
        <v>2.4353301289829321E-2</v>
      </c>
      <c r="N13" s="327">
        <f t="shared" si="0"/>
        <v>1.4670376040527695</v>
      </c>
      <c r="P13" s="346">
        <f>各種係数!$G13*N13*入力シート!L$25</f>
        <v>4.6636773954132185</v>
      </c>
      <c r="R13" s="346">
        <f>各種係数!$H13*N13*入力シート!L$25</f>
        <v>4.1789183282658371</v>
      </c>
    </row>
    <row r="14" spans="1:18" ht="15.4" customHeight="1">
      <c r="A14" s="272" t="s">
        <v>283</v>
      </c>
      <c r="B14" s="538" t="s">
        <v>284</v>
      </c>
      <c r="D14" s="323">
        <f>'１次効果'!X14</f>
        <v>0</v>
      </c>
      <c r="F14" s="323">
        <f>'１次効果'!AD14</f>
        <v>0.2502419040446881</v>
      </c>
      <c r="H14" s="323">
        <f>'１次効果'!AF14</f>
        <v>0</v>
      </c>
      <c r="J14" s="323">
        <f>'１次効果'!AJ14</f>
        <v>2.9359785022341472E-2</v>
      </c>
      <c r="L14" s="323">
        <f>'２次効果'!V14</f>
        <v>2.4590683857915418E-2</v>
      </c>
      <c r="N14" s="327">
        <f t="shared" si="0"/>
        <v>0.304192372924945</v>
      </c>
      <c r="P14" s="346">
        <f>各種係数!$G14*N14*入力シート!L$25</f>
        <v>2.9708234858904885</v>
      </c>
      <c r="R14" s="346">
        <f>各種係数!$H14*N14*入力シート!L$25</f>
        <v>2.4821678299870449</v>
      </c>
    </row>
    <row r="15" spans="1:18" ht="15.4" customHeight="1">
      <c r="A15" s="272" t="s">
        <v>285</v>
      </c>
      <c r="B15" s="538" t="s">
        <v>286</v>
      </c>
      <c r="D15" s="323">
        <f>'１次効果'!X15</f>
        <v>0</v>
      </c>
      <c r="F15" s="323">
        <f>'１次効果'!AD15</f>
        <v>0.21073918758357685</v>
      </c>
      <c r="H15" s="323">
        <f>'１次効果'!AF15</f>
        <v>0</v>
      </c>
      <c r="J15" s="323">
        <f>'１次効果'!AJ15</f>
        <v>0.27053804114708746</v>
      </c>
      <c r="L15" s="323">
        <f>'２次効果'!V15</f>
        <v>8.1076902418652938E-2</v>
      </c>
      <c r="N15" s="327">
        <f t="shared" si="0"/>
        <v>0.5623541311493172</v>
      </c>
      <c r="P15" s="346">
        <f>各種係数!$G15*N15*入力シート!L$25</f>
        <v>1.4917583161997185</v>
      </c>
      <c r="R15" s="346">
        <f>各種係数!$H15*N15*入力シート!L$25</f>
        <v>1.445362612988238</v>
      </c>
    </row>
    <row r="16" spans="1:18" ht="15.4" customHeight="1">
      <c r="A16" s="272" t="s">
        <v>287</v>
      </c>
      <c r="B16" s="538" t="s">
        <v>288</v>
      </c>
      <c r="D16" s="323">
        <f>'１次効果'!X16</f>
        <v>0</v>
      </c>
      <c r="F16" s="323">
        <f>'１次効果'!AD16</f>
        <v>0.18607829381034371</v>
      </c>
      <c r="H16" s="323">
        <f>'１次効果'!AF16</f>
        <v>0</v>
      </c>
      <c r="J16" s="323">
        <f>'１次効果'!AJ16</f>
        <v>8.1528182402607174E-2</v>
      </c>
      <c r="L16" s="323">
        <f>'２次効果'!V16</f>
        <v>0.1187890513058468</v>
      </c>
      <c r="N16" s="327">
        <f t="shared" si="0"/>
        <v>0.38639552751879769</v>
      </c>
      <c r="P16" s="346">
        <f>各種係数!$G16*N16*入力シート!L$25</f>
        <v>3.3432106241863511</v>
      </c>
      <c r="R16" s="346">
        <f>各種係数!$H16*N16*入力シート!L$25</f>
        <v>3.0424928951862347</v>
      </c>
    </row>
    <row r="17" spans="1:18" ht="15.4" customHeight="1">
      <c r="A17" s="273" t="s">
        <v>289</v>
      </c>
      <c r="B17" s="540" t="s">
        <v>290</v>
      </c>
      <c r="D17" s="328">
        <f>'１次効果'!X17</f>
        <v>0</v>
      </c>
      <c r="F17" s="328">
        <f>'１次効果'!AD17</f>
        <v>9.9070065043735736E-2</v>
      </c>
      <c r="H17" s="328">
        <f>'１次効果'!AF17</f>
        <v>0</v>
      </c>
      <c r="J17" s="328">
        <f>'１次効果'!AJ17</f>
        <v>0.12665563064160099</v>
      </c>
      <c r="L17" s="328">
        <f>'２次効果'!V17</f>
        <v>8.9388258487861597E-2</v>
      </c>
      <c r="N17" s="329">
        <f t="shared" si="0"/>
        <v>0.31511395417319832</v>
      </c>
      <c r="P17" s="347">
        <f>各種係数!$G17*N17*入力シート!L$25</f>
        <v>0.64590360293627491</v>
      </c>
      <c r="R17" s="347">
        <f>各種係数!$H17*N17*入力シート!L$25</f>
        <v>0.63884921971704689</v>
      </c>
    </row>
    <row r="18" spans="1:18" ht="15.4" customHeight="1">
      <c r="A18" s="272" t="s">
        <v>291</v>
      </c>
      <c r="B18" s="538" t="s">
        <v>292</v>
      </c>
      <c r="D18" s="323">
        <f>'１次効果'!X18</f>
        <v>0</v>
      </c>
      <c r="F18" s="323">
        <f>'１次効果'!AD18</f>
        <v>0.38404734628607834</v>
      </c>
      <c r="H18" s="323">
        <f>'１次効果'!AF18</f>
        <v>0</v>
      </c>
      <c r="J18" s="323">
        <f>'１次効果'!AJ18</f>
        <v>0.11721513440985029</v>
      </c>
      <c r="L18" s="323">
        <f>'２次効果'!V18</f>
        <v>0.15379358429626341</v>
      </c>
      <c r="N18" s="327">
        <f t="shared" si="0"/>
        <v>0.65505606499219204</v>
      </c>
      <c r="P18" s="346">
        <f>各種係数!$G18*N18*入力シート!L$25</f>
        <v>0.27793239323447111</v>
      </c>
      <c r="R18" s="346">
        <f>各種係数!$H18*N18*入力シート!L$25</f>
        <v>0.27726748320280969</v>
      </c>
    </row>
    <row r="19" spans="1:18" ht="15.4" customHeight="1">
      <c r="A19" s="272" t="s">
        <v>293</v>
      </c>
      <c r="B19" s="538" t="s">
        <v>294</v>
      </c>
      <c r="D19" s="323">
        <f>'１次効果'!X19</f>
        <v>0</v>
      </c>
      <c r="F19" s="323">
        <f>'１次効果'!AD19</f>
        <v>0.80115013834379656</v>
      </c>
      <c r="H19" s="323">
        <f>'１次効果'!AF19</f>
        <v>0</v>
      </c>
      <c r="J19" s="323">
        <f>'１次効果'!AJ19</f>
        <v>2.6291313836734558</v>
      </c>
      <c r="L19" s="323">
        <f>'２次効果'!V19</f>
        <v>0.11664260014259886</v>
      </c>
      <c r="N19" s="327">
        <f t="shared" si="0"/>
        <v>3.5469241221598513</v>
      </c>
      <c r="P19" s="346">
        <f>各種係数!$G19*N19*入力シート!L$25</f>
        <v>9.3689831804956771</v>
      </c>
      <c r="R19" s="346">
        <f>各種係数!$H19*N19*入力シート!L$25</f>
        <v>9.2593431716004897</v>
      </c>
    </row>
    <row r="20" spans="1:18" ht="15.4" customHeight="1">
      <c r="A20" s="272" t="s">
        <v>295</v>
      </c>
      <c r="B20" s="538" t="s">
        <v>296</v>
      </c>
      <c r="D20" s="323">
        <f>'１次効果'!X20</f>
        <v>0</v>
      </c>
      <c r="F20" s="323">
        <f>'１次効果'!AD20</f>
        <v>0.18905418038600669</v>
      </c>
      <c r="H20" s="323">
        <f>'１次効果'!AF20</f>
        <v>0</v>
      </c>
      <c r="J20" s="323">
        <f>'１次効果'!AJ20</f>
        <v>0.11808064792790411</v>
      </c>
      <c r="L20" s="323">
        <f>'２次効果'!V20</f>
        <v>2.0681257226070317E-2</v>
      </c>
      <c r="N20" s="327">
        <f t="shared" si="0"/>
        <v>0.32781608553998115</v>
      </c>
      <c r="P20" s="346">
        <f>各種係数!$G20*N20*入力シート!L$25</f>
        <v>1.9160612984088949</v>
      </c>
      <c r="R20" s="346">
        <f>各種係数!$H20*N20*入力シート!L$25</f>
        <v>1.8904679756430662</v>
      </c>
    </row>
    <row r="21" spans="1:18" ht="15.4" customHeight="1">
      <c r="A21" s="272" t="s">
        <v>297</v>
      </c>
      <c r="B21" s="538" t="s">
        <v>298</v>
      </c>
      <c r="D21" s="323">
        <f>'１次効果'!X21</f>
        <v>0</v>
      </c>
      <c r="F21" s="323">
        <f>'１次効果'!AD21</f>
        <v>6.1621934354055613E-4</v>
      </c>
      <c r="H21" s="323">
        <f>'１次効果'!AF21</f>
        <v>0</v>
      </c>
      <c r="J21" s="323">
        <f>'１次効果'!AJ21</f>
        <v>2.3799361621763606E-4</v>
      </c>
      <c r="L21" s="323">
        <f>'２次効果'!V21</f>
        <v>9.9819061650804654E-3</v>
      </c>
      <c r="N21" s="327">
        <f t="shared" si="0"/>
        <v>1.0836119124838658E-2</v>
      </c>
      <c r="P21" s="346">
        <f>各種係数!$G21*N21*入力シート!L$25</f>
        <v>0.12143926605422634</v>
      </c>
      <c r="R21" s="346">
        <f>各種係数!$H21*N21*入力シート!L$25</f>
        <v>0.11640923728274953</v>
      </c>
    </row>
    <row r="22" spans="1:18" ht="15.4" customHeight="1">
      <c r="A22" s="273" t="s">
        <v>299</v>
      </c>
      <c r="B22" s="538" t="s">
        <v>300</v>
      </c>
      <c r="D22" s="328">
        <f>'１次効果'!X22</f>
        <v>0</v>
      </c>
      <c r="F22" s="328">
        <f>'１次効果'!AD22</f>
        <v>1.7971158120233275</v>
      </c>
      <c r="H22" s="328">
        <f>'１次効果'!AF22</f>
        <v>0</v>
      </c>
      <c r="J22" s="328">
        <f>'１次効果'!AJ22</f>
        <v>0.24856851623361798</v>
      </c>
      <c r="L22" s="328">
        <f>'２次効果'!V22</f>
        <v>2.0472544869195912E-2</v>
      </c>
      <c r="N22" s="329">
        <f t="shared" si="0"/>
        <v>2.0661568731261415</v>
      </c>
      <c r="P22" s="347">
        <f>各種係数!$G22*N22*入力シート!L$25</f>
        <v>6.2649261136041634</v>
      </c>
      <c r="R22" s="347">
        <f>各種係数!$H22*N22*入力シート!L$25</f>
        <v>6.056584933957553</v>
      </c>
    </row>
    <row r="23" spans="1:18" ht="15.4" customHeight="1">
      <c r="A23" s="272" t="s">
        <v>301</v>
      </c>
      <c r="B23" s="539" t="s">
        <v>302</v>
      </c>
      <c r="D23" s="323">
        <f>'１次効果'!X23</f>
        <v>0</v>
      </c>
      <c r="F23" s="323">
        <f>'１次効果'!AD23</f>
        <v>8.135340103412636</v>
      </c>
      <c r="H23" s="323">
        <f>'１次効果'!AF23</f>
        <v>0</v>
      </c>
      <c r="J23" s="323">
        <f>'１次効果'!AJ23</f>
        <v>7.8084416663514666</v>
      </c>
      <c r="L23" s="323">
        <f>'２次効果'!V23</f>
        <v>5.5217193088070333E-2</v>
      </c>
      <c r="N23" s="327">
        <f t="shared" si="0"/>
        <v>15.998998962852173</v>
      </c>
      <c r="P23" s="346">
        <f>各種係数!$G23*N23*入力シート!L$25</f>
        <v>11.547540924758053</v>
      </c>
      <c r="R23" s="346">
        <f>各種係数!$H23*N23*入力シート!L$25</f>
        <v>11.433463157035549</v>
      </c>
    </row>
    <row r="24" spans="1:18" ht="15.4" customHeight="1">
      <c r="A24" s="272" t="s">
        <v>303</v>
      </c>
      <c r="B24" s="538" t="s">
        <v>304</v>
      </c>
      <c r="D24" s="323">
        <f>'１次効果'!X24</f>
        <v>0</v>
      </c>
      <c r="F24" s="323">
        <f>'１次効果'!AD24</f>
        <v>0.34759283647702155</v>
      </c>
      <c r="H24" s="323">
        <f>'１次効果'!AF24</f>
        <v>0</v>
      </c>
      <c r="J24" s="323">
        <f>'１次効果'!AJ24</f>
        <v>0.9972248241556162</v>
      </c>
      <c r="L24" s="323">
        <f>'２次効果'!V24</f>
        <v>1.2273528620213367E-2</v>
      </c>
      <c r="N24" s="327">
        <f t="shared" si="0"/>
        <v>1.3570911892528512</v>
      </c>
      <c r="P24" s="346">
        <f>各種係数!$G24*N24*入力シート!L$25</f>
        <v>4.123713314278735</v>
      </c>
      <c r="R24" s="346">
        <f>各種係数!$H24*N24*入力シート!L$25</f>
        <v>3.954361638127657</v>
      </c>
    </row>
    <row r="25" spans="1:18" ht="15.4" customHeight="1">
      <c r="A25" s="272" t="s">
        <v>305</v>
      </c>
      <c r="B25" s="538" t="s">
        <v>306</v>
      </c>
      <c r="D25" s="323">
        <f>'１次効果'!X25</f>
        <v>0</v>
      </c>
      <c r="F25" s="323">
        <f>'１次効果'!AD25</f>
        <v>3.1183995980012287</v>
      </c>
      <c r="H25" s="323">
        <f>'１次効果'!AF25</f>
        <v>0</v>
      </c>
      <c r="J25" s="323">
        <f>'１次効果'!AJ25</f>
        <v>0.92610903135097078</v>
      </c>
      <c r="L25" s="323">
        <f>'２次効果'!V25</f>
        <v>4.4813507722491548E-2</v>
      </c>
      <c r="N25" s="327">
        <f t="shared" si="0"/>
        <v>4.0893221370746904</v>
      </c>
      <c r="P25" s="346">
        <f>各種係数!$G25*N25*入力シート!L$25</f>
        <v>31.097290041630281</v>
      </c>
      <c r="R25" s="346">
        <f>各種係数!$H25*N25*入力シート!L$25</f>
        <v>30.291886127655388</v>
      </c>
    </row>
    <row r="26" spans="1:18" ht="15.4" customHeight="1">
      <c r="A26" s="272" t="s">
        <v>307</v>
      </c>
      <c r="B26" s="538" t="s">
        <v>308</v>
      </c>
      <c r="D26" s="323">
        <f>'１次効果'!X26</f>
        <v>0</v>
      </c>
      <c r="F26" s="323">
        <f>'１次効果'!AD26</f>
        <v>0.22544801403432368</v>
      </c>
      <c r="H26" s="323">
        <f>'１次効果'!AF26</f>
        <v>0</v>
      </c>
      <c r="J26" s="323">
        <f>'１次効果'!AJ26</f>
        <v>6.1351000963686377E-2</v>
      </c>
      <c r="L26" s="323">
        <f>'２次効果'!V26</f>
        <v>4.8656359504530688E-3</v>
      </c>
      <c r="N26" s="327">
        <f t="shared" si="0"/>
        <v>0.29166465094846317</v>
      </c>
      <c r="P26" s="346">
        <f>各種係数!$G26*N26*入力シート!L$25</f>
        <v>0.68061480996695134</v>
      </c>
      <c r="R26" s="346">
        <f>各種係数!$H26*N26*入力シート!L$25</f>
        <v>0.66093338956984293</v>
      </c>
    </row>
    <row r="27" spans="1:18" ht="15.4" customHeight="1">
      <c r="A27" s="273" t="s">
        <v>309</v>
      </c>
      <c r="B27" s="540" t="s">
        <v>310</v>
      </c>
      <c r="D27" s="328">
        <f>'１次効果'!X27</f>
        <v>34.156892521800003</v>
      </c>
      <c r="F27" s="328">
        <f>'１次効果'!AD27</f>
        <v>1.1551220333683601</v>
      </c>
      <c r="H27" s="328">
        <f>'１次効果'!AF27</f>
        <v>0</v>
      </c>
      <c r="J27" s="328">
        <f>'１次効果'!AJ27</f>
        <v>7.6366643694162975E-2</v>
      </c>
      <c r="L27" s="328">
        <f>'２次効果'!V27</f>
        <v>9.1522955080205193E-3</v>
      </c>
      <c r="N27" s="329">
        <f t="shared" si="0"/>
        <v>35.397533494370549</v>
      </c>
      <c r="P27" s="347">
        <f>各種係数!$G27*N27*入力シート!L$25</f>
        <v>92.536530711801703</v>
      </c>
      <c r="R27" s="347">
        <f>各種係数!$H27*N27*入力シート!L$25</f>
        <v>90.29332963762829</v>
      </c>
    </row>
    <row r="28" spans="1:18" ht="15.4" customHeight="1">
      <c r="A28" s="272" t="s">
        <v>311</v>
      </c>
      <c r="B28" s="538" t="s">
        <v>312</v>
      </c>
      <c r="D28" s="323">
        <f>'１次効果'!X28</f>
        <v>0</v>
      </c>
      <c r="F28" s="323">
        <f>'１次効果'!AD28</f>
        <v>3.2709174312331987E-2</v>
      </c>
      <c r="H28" s="323">
        <f>'１次効果'!AF28</f>
        <v>0</v>
      </c>
      <c r="J28" s="323">
        <f>'１次効果'!AJ28</f>
        <v>1.7455842261995761E-2</v>
      </c>
      <c r="L28" s="323">
        <f>'２次効果'!V28</f>
        <v>7.2748597417749998E-3</v>
      </c>
      <c r="N28" s="327">
        <f t="shared" si="0"/>
        <v>5.7439876316102742E-2</v>
      </c>
      <c r="P28" s="346">
        <f>各種係数!$G28*N28*入力シート!L$25</f>
        <v>0.23553782941725773</v>
      </c>
      <c r="R28" s="346">
        <f>各種係数!$H28*N28*入力シート!L$25</f>
        <v>0.23446720291990653</v>
      </c>
    </row>
    <row r="29" spans="1:18" ht="15.4" customHeight="1">
      <c r="A29" s="272" t="s">
        <v>313</v>
      </c>
      <c r="B29" s="538" t="s">
        <v>314</v>
      </c>
      <c r="D29" s="323">
        <f>'１次効果'!X29</f>
        <v>0</v>
      </c>
      <c r="F29" s="323">
        <f>'１次効果'!AD29</f>
        <v>0.11633334662094599</v>
      </c>
      <c r="H29" s="323">
        <f>'１次効果'!AF29</f>
        <v>0</v>
      </c>
      <c r="J29" s="323">
        <f>'１次効果'!AJ29</f>
        <v>2.4868811309242052</v>
      </c>
      <c r="L29" s="323">
        <f>'２次効果'!V29</f>
        <v>1.3144855296854356E-2</v>
      </c>
      <c r="N29" s="327">
        <f t="shared" si="0"/>
        <v>2.6163593328420056</v>
      </c>
      <c r="P29" s="346">
        <f>各種係数!$G29*N29*入力シート!L$25</f>
        <v>7.5549064479607155</v>
      </c>
      <c r="R29" s="346">
        <f>各種係数!$H29*N29*入力シート!L$25</f>
        <v>7.5371301974949265</v>
      </c>
    </row>
    <row r="30" spans="1:18" ht="15.4" customHeight="1">
      <c r="A30" s="272" t="s">
        <v>315</v>
      </c>
      <c r="B30" s="538" t="s">
        <v>316</v>
      </c>
      <c r="D30" s="323">
        <f>'１次効果'!X30</f>
        <v>0</v>
      </c>
      <c r="F30" s="323">
        <f>'１次効果'!AD30</f>
        <v>0.11105502017129691</v>
      </c>
      <c r="H30" s="323">
        <f>'１次効果'!AF30</f>
        <v>100</v>
      </c>
      <c r="J30" s="323">
        <f>'１次効果'!AJ30</f>
        <v>0</v>
      </c>
      <c r="L30" s="323">
        <f>'２次効果'!V30</f>
        <v>3.7376445725801795E-2</v>
      </c>
      <c r="N30" s="327">
        <f t="shared" si="0"/>
        <v>100.14843146589709</v>
      </c>
      <c r="P30" s="346">
        <f>各種係数!$G30*N30*入力シート!L$25</f>
        <v>386.37644789220445</v>
      </c>
      <c r="R30" s="346">
        <f>各種係数!$H30*N30*入力シート!L$25</f>
        <v>381.41004688110701</v>
      </c>
    </row>
    <row r="31" spans="1:18" ht="15.4" customHeight="1">
      <c r="A31" s="272" t="s">
        <v>317</v>
      </c>
      <c r="B31" s="538" t="s">
        <v>318</v>
      </c>
      <c r="D31" s="323">
        <f>'１次効果'!X31</f>
        <v>0</v>
      </c>
      <c r="F31" s="323">
        <f>'１次効果'!AD31</f>
        <v>1.7469916584700212E-3</v>
      </c>
      <c r="H31" s="323">
        <f>'１次効果'!AF31</f>
        <v>0</v>
      </c>
      <c r="J31" s="323">
        <f>'１次効果'!AJ31</f>
        <v>1.0892310937594598E-4</v>
      </c>
      <c r="L31" s="323">
        <f>'２次効果'!V31</f>
        <v>4.219026859091723E-3</v>
      </c>
      <c r="N31" s="327">
        <f t="shared" si="0"/>
        <v>6.0749416269376896E-3</v>
      </c>
      <c r="P31" s="346">
        <f>各種係数!$G31*N31*入力シート!L$25</f>
        <v>3.1552625662212758E-2</v>
      </c>
      <c r="R31" s="346">
        <f>各種係数!$H31*N31*入力シート!L$25</f>
        <v>3.1198896674968224E-2</v>
      </c>
    </row>
    <row r="32" spans="1:18" ht="15.4" customHeight="1">
      <c r="A32" s="273" t="s">
        <v>319</v>
      </c>
      <c r="B32" s="538" t="s">
        <v>320</v>
      </c>
      <c r="D32" s="328">
        <f>'１次効果'!X32</f>
        <v>0</v>
      </c>
      <c r="F32" s="328">
        <f>'１次効果'!AD32</f>
        <v>0.19644227445130868</v>
      </c>
      <c r="H32" s="328">
        <f>'１次効果'!AF32</f>
        <v>0</v>
      </c>
      <c r="J32" s="328">
        <f>'１次効果'!AJ32</f>
        <v>4.5209786320944551E-2</v>
      </c>
      <c r="L32" s="328">
        <f>'２次効果'!V32</f>
        <v>0.40930820513337673</v>
      </c>
      <c r="N32" s="329">
        <f t="shared" si="0"/>
        <v>0.65096026590562994</v>
      </c>
      <c r="P32" s="347">
        <f>各種係数!$G32*N32*入力シート!L$25</f>
        <v>1.0132957337663606</v>
      </c>
      <c r="R32" s="347">
        <f>各種係数!$H32*N32*入力シート!L$25</f>
        <v>1.0059476640907081</v>
      </c>
    </row>
    <row r="33" spans="1:18" ht="15.4" customHeight="1">
      <c r="A33" s="272" t="s">
        <v>321</v>
      </c>
      <c r="B33" s="539" t="s">
        <v>322</v>
      </c>
      <c r="D33" s="323">
        <f>'１次効果'!X33</f>
        <v>0</v>
      </c>
      <c r="F33" s="323">
        <f>'１次効果'!AD33</f>
        <v>1.8925714012764563E-2</v>
      </c>
      <c r="H33" s="323">
        <f>'１次効果'!AF33</f>
        <v>0</v>
      </c>
      <c r="J33" s="323">
        <f>'１次効果'!AJ33</f>
        <v>7.2606133944104661E-3</v>
      </c>
      <c r="L33" s="323">
        <f>'２次効果'!V33</f>
        <v>9.1311232210013245E-3</v>
      </c>
      <c r="N33" s="327">
        <f t="shared" si="0"/>
        <v>3.5317450628176351E-2</v>
      </c>
      <c r="P33" s="346">
        <f>各種係数!$G33*N33*入力シート!L$25</f>
        <v>0.14436275726790257</v>
      </c>
      <c r="R33" s="346">
        <f>各種係数!$H33*N33*入力シート!L$25</f>
        <v>0.14103212887024882</v>
      </c>
    </row>
    <row r="34" spans="1:18" ht="15.4" customHeight="1">
      <c r="A34" s="272" t="s">
        <v>323</v>
      </c>
      <c r="B34" s="538" t="s">
        <v>324</v>
      </c>
      <c r="D34" s="323">
        <f>'１次効果'!X34</f>
        <v>0</v>
      </c>
      <c r="F34" s="323">
        <f>'１次効果'!AD34</f>
        <v>1.9054774790475033E-2</v>
      </c>
      <c r="H34" s="323">
        <f>'１次効果'!AF34</f>
        <v>0</v>
      </c>
      <c r="J34" s="323">
        <f>'１次効果'!AJ34</f>
        <v>5.9752432137840511E-3</v>
      </c>
      <c r="L34" s="323">
        <f>'２次効果'!V34</f>
        <v>1.0649326624883831E-2</v>
      </c>
      <c r="N34" s="327">
        <f t="shared" si="0"/>
        <v>3.5679344629142913E-2</v>
      </c>
      <c r="P34" s="346">
        <f>各種係数!$G34*N34*入力シート!L$25</f>
        <v>0.16038465989991582</v>
      </c>
      <c r="R34" s="346">
        <f>各種係数!$H34*N34*入力シート!L$25</f>
        <v>0.15762215499272944</v>
      </c>
    </row>
    <row r="35" spans="1:18" ht="15.4" customHeight="1">
      <c r="A35" s="272" t="s">
        <v>325</v>
      </c>
      <c r="B35" s="538" t="s">
        <v>326</v>
      </c>
      <c r="D35" s="323">
        <f>'１次効果'!X35</f>
        <v>0</v>
      </c>
      <c r="F35" s="323">
        <f>'１次効果'!AD35</f>
        <v>0.17901281495961416</v>
      </c>
      <c r="H35" s="323">
        <f>'１次効果'!AF35</f>
        <v>0</v>
      </c>
      <c r="J35" s="323">
        <f>'１次効果'!AJ35</f>
        <v>0.13090468497636118</v>
      </c>
      <c r="L35" s="323">
        <f>'２次効果'!V35</f>
        <v>0.12243630454223955</v>
      </c>
      <c r="N35" s="327">
        <f t="shared" si="0"/>
        <v>0.43235380447821492</v>
      </c>
      <c r="P35" s="346">
        <f>各種係数!$G35*N35*入力シート!L$25</f>
        <v>3.078845478896588</v>
      </c>
      <c r="R35" s="346">
        <f>各種係数!$H35*N35*入力シート!L$25</f>
        <v>2.723516952870487</v>
      </c>
    </row>
    <row r="36" spans="1:18" ht="15.4" customHeight="1">
      <c r="A36" s="272" t="s">
        <v>327</v>
      </c>
      <c r="B36" s="538" t="s">
        <v>328</v>
      </c>
      <c r="D36" s="323">
        <f>'１次効果'!X36</f>
        <v>100</v>
      </c>
      <c r="F36" s="323">
        <f>'１次効果'!AD36</f>
        <v>0.4850250092026071</v>
      </c>
      <c r="H36" s="323">
        <f>'１次効果'!AF36</f>
        <v>0</v>
      </c>
      <c r="J36" s="323">
        <f>'１次効果'!AJ36</f>
        <v>0.44088732671187919</v>
      </c>
      <c r="L36" s="323">
        <f>'２次効果'!V36</f>
        <v>0.33318283359109113</v>
      </c>
      <c r="N36" s="327">
        <f t="shared" si="0"/>
        <v>101.25909516950557</v>
      </c>
      <c r="P36" s="346">
        <f>各種係数!$G36*N36*入力シート!L$25</f>
        <v>817.99229122449174</v>
      </c>
      <c r="R36" s="346">
        <f>各種係数!$H36*N36*入力シート!L$25</f>
        <v>656.33969274528044</v>
      </c>
    </row>
    <row r="37" spans="1:18" ht="15.4" customHeight="1">
      <c r="A37" s="273" t="s">
        <v>329</v>
      </c>
      <c r="B37" s="540" t="s">
        <v>330</v>
      </c>
      <c r="D37" s="328">
        <f>'１次効果'!X37</f>
        <v>0</v>
      </c>
      <c r="F37" s="328">
        <f>'１次効果'!AD37</f>
        <v>1.1563067406621157</v>
      </c>
      <c r="H37" s="328">
        <f>'１次効果'!AF37</f>
        <v>0</v>
      </c>
      <c r="J37" s="328">
        <f>'１次効果'!AJ37</f>
        <v>1.1810915828354867</v>
      </c>
      <c r="L37" s="328">
        <f>'２次効果'!V37</f>
        <v>1.2370451477312654</v>
      </c>
      <c r="N37" s="329">
        <f t="shared" si="0"/>
        <v>3.574443471228868</v>
      </c>
      <c r="P37" s="347">
        <f>各種係数!$G37*N37*入力シート!L$25</f>
        <v>5.3903440432175564</v>
      </c>
      <c r="R37" s="347">
        <f>各種係数!$H37*N37*入力シート!L$25</f>
        <v>5.3903440432175564</v>
      </c>
    </row>
    <row r="38" spans="1:18" ht="15.4" customHeight="1">
      <c r="A38" s="272" t="s">
        <v>331</v>
      </c>
      <c r="B38" s="538" t="s">
        <v>332</v>
      </c>
      <c r="D38" s="323">
        <f>'１次効果'!X38</f>
        <v>0</v>
      </c>
      <c r="F38" s="323">
        <f>'１次効果'!AD38</f>
        <v>0.26832682177712369</v>
      </c>
      <c r="H38" s="323">
        <f>'１次効果'!AF38</f>
        <v>0</v>
      </c>
      <c r="J38" s="323">
        <f>'１次効果'!AJ38</f>
        <v>0.14349259611605802</v>
      </c>
      <c r="L38" s="323">
        <f>'２次効果'!V38</f>
        <v>0.53192810561538317</v>
      </c>
      <c r="N38" s="327">
        <f t="shared" si="0"/>
        <v>0.94374752350856483</v>
      </c>
      <c r="P38" s="346">
        <f>各種係数!$G38*N38*入力シート!L$25</f>
        <v>1.8704004375787151</v>
      </c>
      <c r="R38" s="346">
        <f>各種係数!$H38*N38*入力シート!L$25</f>
        <v>1.8704004375787151</v>
      </c>
    </row>
    <row r="39" spans="1:18" ht="15.4" customHeight="1">
      <c r="A39" s="272" t="s">
        <v>333</v>
      </c>
      <c r="B39" s="538" t="s">
        <v>334</v>
      </c>
      <c r="D39" s="323">
        <f>'１次効果'!X39</f>
        <v>0</v>
      </c>
      <c r="F39" s="323">
        <f>'１次効果'!AD39</f>
        <v>0.512866782659822</v>
      </c>
      <c r="H39" s="323">
        <f>'１次効果'!AF39</f>
        <v>0</v>
      </c>
      <c r="J39" s="323">
        <f>'１次効果'!AJ39</f>
        <v>0.15842028770759761</v>
      </c>
      <c r="L39" s="323">
        <f>'２次効果'!V39</f>
        <v>0.3385288856460969</v>
      </c>
      <c r="N39" s="327">
        <f t="shared" si="0"/>
        <v>1.0098159560135165</v>
      </c>
      <c r="P39" s="346">
        <f>各種係数!$G39*N39*入力シート!L$25</f>
        <v>7.1563610086113751</v>
      </c>
      <c r="R39" s="346">
        <f>各種係数!$H39*N39*入力シート!L$25</f>
        <v>7.0865690407854576</v>
      </c>
    </row>
    <row r="40" spans="1:18" ht="15.4" customHeight="1">
      <c r="A40" s="272" t="s">
        <v>335</v>
      </c>
      <c r="B40" s="538" t="s">
        <v>336</v>
      </c>
      <c r="D40" s="323">
        <f>'１次効果'!X40</f>
        <v>5.3230021990335405</v>
      </c>
      <c r="F40" s="323">
        <f>'１次効果'!AD40</f>
        <v>5.6965891368336719</v>
      </c>
      <c r="H40" s="323">
        <f>'１次効果'!AF40</f>
        <v>0</v>
      </c>
      <c r="J40" s="323">
        <f>'１次効果'!AJ40</f>
        <v>4.703096809275042</v>
      </c>
      <c r="L40" s="323">
        <f>'２次効果'!V40</f>
        <v>6.8902536988426943</v>
      </c>
      <c r="N40" s="327">
        <f t="shared" si="0"/>
        <v>22.612941843984949</v>
      </c>
      <c r="P40" s="346">
        <f>各種係数!$G40*N40*入力シート!L$25</f>
        <v>247.96292994358726</v>
      </c>
      <c r="R40" s="346">
        <f>各種係数!$H40*N40*入力シート!L$25</f>
        <v>229.58187662001356</v>
      </c>
    </row>
    <row r="41" spans="1:18" ht="15.4" customHeight="1">
      <c r="A41" s="272" t="s">
        <v>337</v>
      </c>
      <c r="B41" s="538" t="s">
        <v>338</v>
      </c>
      <c r="D41" s="323">
        <f>'１次効果'!X41</f>
        <v>0</v>
      </c>
      <c r="F41" s="323">
        <f>'１次効果'!AD41</f>
        <v>2.2523665984712227</v>
      </c>
      <c r="H41" s="323">
        <f>'１次効果'!AF41</f>
        <v>0</v>
      </c>
      <c r="J41" s="323">
        <f>'１次効果'!AJ41</f>
        <v>1.0122730424858413</v>
      </c>
      <c r="L41" s="323">
        <f>'２次効果'!V41</f>
        <v>3.5927757327330037</v>
      </c>
      <c r="N41" s="327">
        <f t="shared" si="0"/>
        <v>6.8574153736900678</v>
      </c>
      <c r="P41" s="346">
        <f>各種係数!$G41*N41*入力シート!L$25</f>
        <v>28.613895681004259</v>
      </c>
      <c r="R41" s="346">
        <f>各種係数!$H41*N41*入力シート!L$25</f>
        <v>27.705344667778771</v>
      </c>
    </row>
    <row r="42" spans="1:18" ht="15.4" customHeight="1">
      <c r="A42" s="273" t="s">
        <v>339</v>
      </c>
      <c r="B42" s="538" t="s">
        <v>340</v>
      </c>
      <c r="D42" s="328">
        <f>'１次効果'!X42</f>
        <v>0</v>
      </c>
      <c r="F42" s="328">
        <f>'１次効果'!AD42</f>
        <v>1.7401471580507488</v>
      </c>
      <c r="H42" s="328">
        <f>'１次効果'!AF42</f>
        <v>0</v>
      </c>
      <c r="J42" s="328">
        <f>'１次効果'!AJ42</f>
        <v>0.65758002748194422</v>
      </c>
      <c r="L42" s="328">
        <f>'２次効果'!V42</f>
        <v>11.371969865360827</v>
      </c>
      <c r="N42" s="329">
        <f t="shared" si="0"/>
        <v>13.769697050893519</v>
      </c>
      <c r="P42" s="347">
        <f>各種係数!$G42*N42*入力シート!L$25</f>
        <v>25.694141388560567</v>
      </c>
      <c r="R42" s="347">
        <f>各種係数!$H42*N42*入力シート!L$25</f>
        <v>20.35813312055981</v>
      </c>
    </row>
    <row r="43" spans="1:18" ht="15.4" customHeight="1">
      <c r="A43" s="272" t="s">
        <v>341</v>
      </c>
      <c r="B43" s="539" t="s">
        <v>342</v>
      </c>
      <c r="D43" s="323">
        <f>'１次効果'!X43</f>
        <v>0.52010527916645499</v>
      </c>
      <c r="F43" s="323">
        <f>'１次効果'!AD43</f>
        <v>5.807317362652503</v>
      </c>
      <c r="H43" s="323">
        <f>'１次効果'!AF43</f>
        <v>0</v>
      </c>
      <c r="J43" s="323">
        <f>'１次効果'!AJ43</f>
        <v>2.4534043325235717</v>
      </c>
      <c r="L43" s="323">
        <f>'２次効果'!V43</f>
        <v>2.3537438426330008</v>
      </c>
      <c r="N43" s="327">
        <f t="shared" si="0"/>
        <v>11.134570816975531</v>
      </c>
      <c r="P43" s="346">
        <f>各種係数!$G43*N43*入力シート!L$25</f>
        <v>92.981721815810758</v>
      </c>
      <c r="R43" s="346">
        <f>各種係数!$H43*N43*入力シート!L$25</f>
        <v>88.264812587473045</v>
      </c>
    </row>
    <row r="44" spans="1:18" ht="15.4" customHeight="1">
      <c r="A44" s="272" t="s">
        <v>343</v>
      </c>
      <c r="B44" s="538" t="s">
        <v>344</v>
      </c>
      <c r="D44" s="323">
        <f>'１次効果'!X44</f>
        <v>0</v>
      </c>
      <c r="F44" s="323">
        <f>'１次効果'!AD44</f>
        <v>2.6809882284034963</v>
      </c>
      <c r="H44" s="323">
        <f>'１次効果'!AF44</f>
        <v>0</v>
      </c>
      <c r="J44" s="323">
        <f>'１次効果'!AJ44</f>
        <v>1.2601424102497099</v>
      </c>
      <c r="L44" s="323">
        <f>'２次効果'!V44</f>
        <v>2.8631126172330981</v>
      </c>
      <c r="N44" s="327">
        <f t="shared" si="0"/>
        <v>6.8042432558863037</v>
      </c>
      <c r="P44" s="346">
        <f>各種係数!$G44*N44*入力シート!L$25</f>
        <v>21.774948502155084</v>
      </c>
      <c r="R44" s="346">
        <f>各種係数!$H44*N44*入力シート!L$25</f>
        <v>20.864110988465924</v>
      </c>
    </row>
    <row r="45" spans="1:18" ht="15.4" customHeight="1">
      <c r="A45" s="272" t="s">
        <v>345</v>
      </c>
      <c r="B45" s="538" t="s">
        <v>346</v>
      </c>
      <c r="D45" s="323">
        <f>'１次効果'!X45</f>
        <v>0</v>
      </c>
      <c r="F45" s="323">
        <f>'１次効果'!AD45</f>
        <v>0.17135116827322114</v>
      </c>
      <c r="H45" s="323">
        <f>'１次効果'!AF45</f>
        <v>0</v>
      </c>
      <c r="J45" s="323">
        <f>'１次効果'!AJ45</f>
        <v>4.1877865759283511E-2</v>
      </c>
      <c r="L45" s="323">
        <f>'２次効果'!V45</f>
        <v>0.19797666161182728</v>
      </c>
      <c r="N45" s="327">
        <f t="shared" si="0"/>
        <v>0.41120569564433196</v>
      </c>
      <c r="P45" s="346">
        <f>各種係数!$G45*N45*入力シート!L$25</f>
        <v>2.0676318788936148</v>
      </c>
      <c r="R45" s="346">
        <f>各種係数!$H45*N45*入力シート!L$25</f>
        <v>2.0676318788936148</v>
      </c>
    </row>
    <row r="46" spans="1:18" ht="15.4" customHeight="1">
      <c r="A46" s="272" t="s">
        <v>347</v>
      </c>
      <c r="B46" s="538" t="s">
        <v>348</v>
      </c>
      <c r="D46" s="323">
        <f>'１次効果'!X46</f>
        <v>0</v>
      </c>
      <c r="F46" s="323">
        <f>'１次効果'!AD46</f>
        <v>0.11918247092685057</v>
      </c>
      <c r="H46" s="323">
        <f>'１次効果'!AF46</f>
        <v>0</v>
      </c>
      <c r="J46" s="323">
        <f>'１次効果'!AJ46</f>
        <v>0.18235784974659297</v>
      </c>
      <c r="L46" s="323">
        <f>'２次効果'!V46</f>
        <v>1.4848749194062065</v>
      </c>
      <c r="N46" s="327">
        <f t="shared" si="0"/>
        <v>1.78641524007965</v>
      </c>
      <c r="P46" s="346">
        <f>各種係数!$G46*N46*入力シート!L$25</f>
        <v>13.009902924653908</v>
      </c>
      <c r="R46" s="346">
        <f>各種係数!$H46*N46*入力シート!L$25</f>
        <v>12.960868854520315</v>
      </c>
    </row>
    <row r="47" spans="1:18" ht="15.4" customHeight="1">
      <c r="A47" s="273" t="s">
        <v>349</v>
      </c>
      <c r="B47" s="540" t="s">
        <v>350</v>
      </c>
      <c r="D47" s="328">
        <f>'１次効果'!X47</f>
        <v>0</v>
      </c>
      <c r="F47" s="328">
        <f>'１次効果'!AD47</f>
        <v>6.2101554548112349E-3</v>
      </c>
      <c r="H47" s="328">
        <f>'１次効果'!AF47</f>
        <v>0</v>
      </c>
      <c r="J47" s="328">
        <f>'１次効果'!AJ47</f>
        <v>2.37461120900001E-3</v>
      </c>
      <c r="L47" s="328">
        <f>'２次効果'!V47</f>
        <v>2.7076975254153193</v>
      </c>
      <c r="N47" s="329">
        <f t="shared" si="0"/>
        <v>2.7162822920791303</v>
      </c>
      <c r="P47" s="347">
        <f>各種係数!$G47*N47*入力シート!L$25</f>
        <v>33.676775327067389</v>
      </c>
      <c r="R47" s="347">
        <f>各種係数!$H47*N47*入力シート!L$25</f>
        <v>32.430663014960359</v>
      </c>
    </row>
    <row r="48" spans="1:18" ht="15.4" customHeight="1">
      <c r="A48" s="272" t="s">
        <v>351</v>
      </c>
      <c r="B48" s="538" t="s">
        <v>352</v>
      </c>
      <c r="D48" s="323">
        <f>'１次効果'!X48</f>
        <v>0</v>
      </c>
      <c r="F48" s="323">
        <f>'１次効果'!AD48</f>
        <v>0.1981031990424387</v>
      </c>
      <c r="H48" s="323">
        <f>'１次効果'!AF48</f>
        <v>0</v>
      </c>
      <c r="J48" s="323">
        <f>'１次効果'!AJ48</f>
        <v>0.11058563724759286</v>
      </c>
      <c r="L48" s="323">
        <f>'２次効果'!V48</f>
        <v>0.62541577678710591</v>
      </c>
      <c r="N48" s="327">
        <f t="shared" si="0"/>
        <v>0.93410461307713755</v>
      </c>
      <c r="P48" s="346">
        <f>各種係数!$G48*N48*入力シート!L$25</f>
        <v>12.706767837071908</v>
      </c>
      <c r="R48" s="346">
        <f>各種係数!$H48*N48*入力シート!L$25</f>
        <v>12.632583977554596</v>
      </c>
    </row>
    <row r="49" spans="1:18" ht="15.4" customHeight="1">
      <c r="A49" s="272" t="s">
        <v>353</v>
      </c>
      <c r="B49" s="538" t="s">
        <v>354</v>
      </c>
      <c r="D49" s="323">
        <f>'１次効果'!X49</f>
        <v>10</v>
      </c>
      <c r="F49" s="323">
        <f>'１次効果'!AD49</f>
        <v>16.555769847571042</v>
      </c>
      <c r="H49" s="323">
        <f>'１次効果'!AF49</f>
        <v>0</v>
      </c>
      <c r="J49" s="323">
        <f>'１次効果'!AJ49</f>
        <v>6.5683754720572241</v>
      </c>
      <c r="L49" s="323">
        <f>'２次効果'!V49</f>
        <v>3.376765154024604</v>
      </c>
      <c r="N49" s="327">
        <f t="shared" si="0"/>
        <v>36.500910473652873</v>
      </c>
      <c r="P49" s="346">
        <f>各種係数!$G49*N49*入力シート!L$25</f>
        <v>300.00660588629262</v>
      </c>
      <c r="R49" s="346">
        <f>各種係数!$H49*N49*入力シート!L$25</f>
        <v>271.42844775499208</v>
      </c>
    </row>
    <row r="50" spans="1:18" ht="15.4" customHeight="1">
      <c r="A50" s="272" t="s">
        <v>355</v>
      </c>
      <c r="B50" s="538" t="s">
        <v>356</v>
      </c>
      <c r="D50" s="323">
        <f>'１次効果'!X50</f>
        <v>0</v>
      </c>
      <c r="F50" s="323">
        <f>'１次効果'!AD50</f>
        <v>0.175903274807057</v>
      </c>
      <c r="H50" s="323">
        <f>'１次効果'!AF50</f>
        <v>0</v>
      </c>
      <c r="J50" s="323">
        <f>'１次効果'!AJ50</f>
        <v>6.1664835424210473E-2</v>
      </c>
      <c r="L50" s="323">
        <f>'２次効果'!V50</f>
        <v>5.0440294990152683</v>
      </c>
      <c r="N50" s="327">
        <f t="shared" si="0"/>
        <v>5.2815976092465355</v>
      </c>
      <c r="P50" s="346">
        <f>各種係数!$G50*N50*入力シート!L$25</f>
        <v>100.51047581877488</v>
      </c>
      <c r="R50" s="346">
        <f>各種係数!$H50*N50*入力シート!L$25</f>
        <v>81.251904955235048</v>
      </c>
    </row>
    <row r="51" spans="1:18" ht="15.4" customHeight="1">
      <c r="A51" s="272" t="s">
        <v>357</v>
      </c>
      <c r="B51" s="538" t="s">
        <v>358</v>
      </c>
      <c r="D51" s="323">
        <f>'１次効果'!X51</f>
        <v>0</v>
      </c>
      <c r="F51" s="323">
        <f>'１次効果'!AD51</f>
        <v>0.20694644638878823</v>
      </c>
      <c r="H51" s="323">
        <f>'１次効果'!AF51</f>
        <v>0</v>
      </c>
      <c r="J51" s="323">
        <f>'１次効果'!AJ51</f>
        <v>0.13150706036982171</v>
      </c>
      <c r="L51" s="323">
        <f>'２次効果'!V51</f>
        <v>7.4940009447593353E-2</v>
      </c>
      <c r="N51" s="327">
        <f t="shared" si="0"/>
        <v>0.41339351620620335</v>
      </c>
      <c r="P51" s="346">
        <f>各種係数!$G51*N51*入力シート!L$25</f>
        <v>0</v>
      </c>
      <c r="R51" s="346">
        <f>各種係数!$H51*N51*入力シート!L$25</f>
        <v>0</v>
      </c>
    </row>
    <row r="52" spans="1:18" ht="15.4" customHeight="1" thickBot="1">
      <c r="A52" s="276" t="s">
        <v>359</v>
      </c>
      <c r="B52" s="541" t="s">
        <v>360</v>
      </c>
      <c r="D52" s="330">
        <f>'１次効果'!X52</f>
        <v>0</v>
      </c>
      <c r="F52" s="330">
        <f>'１次効果'!AD52</f>
        <v>1.6222390499116206</v>
      </c>
      <c r="H52" s="330">
        <f>'１次効果'!AF52</f>
        <v>0</v>
      </c>
      <c r="J52" s="330">
        <f>'１次効果'!AJ52</f>
        <v>0.39647178298718411</v>
      </c>
      <c r="L52" s="330">
        <f>'２次効果'!V52</f>
        <v>0.17956762933522805</v>
      </c>
      <c r="N52" s="327">
        <f t="shared" si="0"/>
        <v>2.1982784622340326</v>
      </c>
      <c r="P52" s="348">
        <f>各種係数!$G52*N52*入力シート!L$25</f>
        <v>0.43072491308941635</v>
      </c>
      <c r="R52" s="348">
        <f>各種係数!$H52*N52*入力シート!L$25</f>
        <v>0.4203209296814594</v>
      </c>
    </row>
    <row r="53" spans="1:18" ht="15.4" customHeight="1" thickBot="1">
      <c r="A53" s="277"/>
      <c r="B53" s="278" t="s">
        <v>151</v>
      </c>
      <c r="D53" s="331">
        <f>SUM(D8:D52)</f>
        <v>149.99999999999997</v>
      </c>
      <c r="F53" s="331">
        <f>SUM(F8:F52)</f>
        <v>58.888519711901289</v>
      </c>
      <c r="H53" s="331">
        <f>SUM(H8:H52)</f>
        <v>100</v>
      </c>
      <c r="J53" s="331">
        <f>SUM(J8:J52)</f>
        <v>35.797587327496018</v>
      </c>
      <c r="L53" s="331">
        <f>SUM(L8:L52)</f>
        <v>46.271482584500909</v>
      </c>
      <c r="N53" s="349">
        <f>SUM(N8:N52)</f>
        <v>390.95758962389834</v>
      </c>
      <c r="P53" s="350">
        <f>SUM(P8:P52)</f>
        <v>2306.5759135863964</v>
      </c>
      <c r="R53" s="350">
        <f>SUM(R8:R52)</f>
        <v>2043.7032553525301</v>
      </c>
    </row>
  </sheetData>
  <mergeCells count="1">
    <mergeCell ref="D1:N1"/>
  </mergeCells>
  <phoneticPr fontId="3"/>
  <pageMargins left="0.7" right="0.7" top="0.75" bottom="0.75" header="0.3" footer="0.3"/>
  <pageSetup paperSize="9" scale="65" fitToWidth="0" orientation="landscape"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8">
    <pageSetUpPr fitToPage="1"/>
  </sheetPr>
  <dimension ref="B2:R53"/>
  <sheetViews>
    <sheetView showGridLines="0" zoomScale="70" zoomScaleNormal="70" workbookViewId="0"/>
  </sheetViews>
  <sheetFormatPr defaultRowHeight="13"/>
  <cols>
    <col min="1" max="1" width="2.6328125" style="352" customWidth="1"/>
    <col min="2" max="2" width="3.36328125" style="352" customWidth="1"/>
    <col min="3" max="3" width="25.453125" style="352" customWidth="1"/>
    <col min="4" max="4" width="14.08984375" style="352" customWidth="1"/>
    <col min="5" max="6" width="13.08984375" style="352" customWidth="1"/>
    <col min="7" max="8" width="14.6328125" style="352" customWidth="1"/>
    <col min="9" max="11" width="13.08984375" style="352" customWidth="1"/>
    <col min="12" max="12" width="13.90625" style="352" bestFit="1" customWidth="1"/>
    <col min="13" max="13" width="11.6328125" style="352" customWidth="1"/>
    <col min="14" max="14" width="10.6328125" style="352" customWidth="1"/>
    <col min="15" max="17" width="9" style="352"/>
    <col min="18" max="18" width="13" style="352" customWidth="1"/>
    <col min="19" max="19" width="9.453125" style="352" bestFit="1" customWidth="1"/>
    <col min="20" max="256" width="9" style="352"/>
    <col min="257" max="257" width="2.6328125" style="352" customWidth="1"/>
    <col min="258" max="258" width="3.36328125" style="352" customWidth="1"/>
    <col min="259" max="259" width="25.453125" style="352" customWidth="1"/>
    <col min="260" max="260" width="14.08984375" style="352" customWidth="1"/>
    <col min="261" max="262" width="13.08984375" style="352" customWidth="1"/>
    <col min="263" max="264" width="14.6328125" style="352" customWidth="1"/>
    <col min="265" max="267" width="13.08984375" style="352" customWidth="1"/>
    <col min="268" max="268" width="13.90625" style="352" bestFit="1" customWidth="1"/>
    <col min="269" max="269" width="11.6328125" style="352" customWidth="1"/>
    <col min="270" max="270" width="10.6328125" style="352" customWidth="1"/>
    <col min="271" max="273" width="9" style="352"/>
    <col min="274" max="274" width="13" style="352" customWidth="1"/>
    <col min="275" max="275" width="9.453125" style="352" bestFit="1" customWidth="1"/>
    <col min="276" max="512" width="9" style="352"/>
    <col min="513" max="513" width="2.6328125" style="352" customWidth="1"/>
    <col min="514" max="514" width="3.36328125" style="352" customWidth="1"/>
    <col min="515" max="515" width="25.453125" style="352" customWidth="1"/>
    <col min="516" max="516" width="14.08984375" style="352" customWidth="1"/>
    <col min="517" max="518" width="13.08984375" style="352" customWidth="1"/>
    <col min="519" max="520" width="14.6328125" style="352" customWidth="1"/>
    <col min="521" max="523" width="13.08984375" style="352" customWidth="1"/>
    <col min="524" max="524" width="13.90625" style="352" bestFit="1" customWidth="1"/>
    <col min="525" max="525" width="11.6328125" style="352" customWidth="1"/>
    <col min="526" max="526" width="10.6328125" style="352" customWidth="1"/>
    <col min="527" max="529" width="9" style="352"/>
    <col min="530" max="530" width="13" style="352" customWidth="1"/>
    <col min="531" max="531" width="9.453125" style="352" bestFit="1" customWidth="1"/>
    <col min="532" max="768" width="9" style="352"/>
    <col min="769" max="769" width="2.6328125" style="352" customWidth="1"/>
    <col min="770" max="770" width="3.36328125" style="352" customWidth="1"/>
    <col min="771" max="771" width="25.453125" style="352" customWidth="1"/>
    <col min="772" max="772" width="14.08984375" style="352" customWidth="1"/>
    <col min="773" max="774" width="13.08984375" style="352" customWidth="1"/>
    <col min="775" max="776" width="14.6328125" style="352" customWidth="1"/>
    <col min="777" max="779" width="13.08984375" style="352" customWidth="1"/>
    <col min="780" max="780" width="13.90625" style="352" bestFit="1" customWidth="1"/>
    <col min="781" max="781" width="11.6328125" style="352" customWidth="1"/>
    <col min="782" max="782" width="10.6328125" style="352" customWidth="1"/>
    <col min="783" max="785" width="9" style="352"/>
    <col min="786" max="786" width="13" style="352" customWidth="1"/>
    <col min="787" max="787" width="9.453125" style="352" bestFit="1" customWidth="1"/>
    <col min="788" max="1024" width="9" style="352"/>
    <col min="1025" max="1025" width="2.6328125" style="352" customWidth="1"/>
    <col min="1026" max="1026" width="3.36328125" style="352" customWidth="1"/>
    <col min="1027" max="1027" width="25.453125" style="352" customWidth="1"/>
    <col min="1028" max="1028" width="14.08984375" style="352" customWidth="1"/>
    <col min="1029" max="1030" width="13.08984375" style="352" customWidth="1"/>
    <col min="1031" max="1032" width="14.6328125" style="352" customWidth="1"/>
    <col min="1033" max="1035" width="13.08984375" style="352" customWidth="1"/>
    <col min="1036" max="1036" width="13.90625" style="352" bestFit="1" customWidth="1"/>
    <col min="1037" max="1037" width="11.6328125" style="352" customWidth="1"/>
    <col min="1038" max="1038" width="10.6328125" style="352" customWidth="1"/>
    <col min="1039" max="1041" width="9" style="352"/>
    <col min="1042" max="1042" width="13" style="352" customWidth="1"/>
    <col min="1043" max="1043" width="9.453125" style="352" bestFit="1" customWidth="1"/>
    <col min="1044" max="1280" width="9" style="352"/>
    <col min="1281" max="1281" width="2.6328125" style="352" customWidth="1"/>
    <col min="1282" max="1282" width="3.36328125" style="352" customWidth="1"/>
    <col min="1283" max="1283" width="25.453125" style="352" customWidth="1"/>
    <col min="1284" max="1284" width="14.08984375" style="352" customWidth="1"/>
    <col min="1285" max="1286" width="13.08984375" style="352" customWidth="1"/>
    <col min="1287" max="1288" width="14.6328125" style="352" customWidth="1"/>
    <col min="1289" max="1291" width="13.08984375" style="352" customWidth="1"/>
    <col min="1292" max="1292" width="13.90625" style="352" bestFit="1" customWidth="1"/>
    <col min="1293" max="1293" width="11.6328125" style="352" customWidth="1"/>
    <col min="1294" max="1294" width="10.6328125" style="352" customWidth="1"/>
    <col min="1295" max="1297" width="9" style="352"/>
    <col min="1298" max="1298" width="13" style="352" customWidth="1"/>
    <col min="1299" max="1299" width="9.453125" style="352" bestFit="1" customWidth="1"/>
    <col min="1300" max="1536" width="9" style="352"/>
    <col min="1537" max="1537" width="2.6328125" style="352" customWidth="1"/>
    <col min="1538" max="1538" width="3.36328125" style="352" customWidth="1"/>
    <col min="1539" max="1539" width="25.453125" style="352" customWidth="1"/>
    <col min="1540" max="1540" width="14.08984375" style="352" customWidth="1"/>
    <col min="1541" max="1542" width="13.08984375" style="352" customWidth="1"/>
    <col min="1543" max="1544" width="14.6328125" style="352" customWidth="1"/>
    <col min="1545" max="1547" width="13.08984375" style="352" customWidth="1"/>
    <col min="1548" max="1548" width="13.90625" style="352" bestFit="1" customWidth="1"/>
    <col min="1549" max="1549" width="11.6328125" style="352" customWidth="1"/>
    <col min="1550" max="1550" width="10.6328125" style="352" customWidth="1"/>
    <col min="1551" max="1553" width="9" style="352"/>
    <col min="1554" max="1554" width="13" style="352" customWidth="1"/>
    <col min="1555" max="1555" width="9.453125" style="352" bestFit="1" customWidth="1"/>
    <col min="1556" max="1792" width="9" style="352"/>
    <col min="1793" max="1793" width="2.6328125" style="352" customWidth="1"/>
    <col min="1794" max="1794" width="3.36328125" style="352" customWidth="1"/>
    <col min="1795" max="1795" width="25.453125" style="352" customWidth="1"/>
    <col min="1796" max="1796" width="14.08984375" style="352" customWidth="1"/>
    <col min="1797" max="1798" width="13.08984375" style="352" customWidth="1"/>
    <col min="1799" max="1800" width="14.6328125" style="352" customWidth="1"/>
    <col min="1801" max="1803" width="13.08984375" style="352" customWidth="1"/>
    <col min="1804" max="1804" width="13.90625" style="352" bestFit="1" customWidth="1"/>
    <col min="1805" max="1805" width="11.6328125" style="352" customWidth="1"/>
    <col min="1806" max="1806" width="10.6328125" style="352" customWidth="1"/>
    <col min="1807" max="1809" width="9" style="352"/>
    <col min="1810" max="1810" width="13" style="352" customWidth="1"/>
    <col min="1811" max="1811" width="9.453125" style="352" bestFit="1" customWidth="1"/>
    <col min="1812" max="2048" width="9" style="352"/>
    <col min="2049" max="2049" width="2.6328125" style="352" customWidth="1"/>
    <col min="2050" max="2050" width="3.36328125" style="352" customWidth="1"/>
    <col min="2051" max="2051" width="25.453125" style="352" customWidth="1"/>
    <col min="2052" max="2052" width="14.08984375" style="352" customWidth="1"/>
    <col min="2053" max="2054" width="13.08984375" style="352" customWidth="1"/>
    <col min="2055" max="2056" width="14.6328125" style="352" customWidth="1"/>
    <col min="2057" max="2059" width="13.08984375" style="352" customWidth="1"/>
    <col min="2060" max="2060" width="13.90625" style="352" bestFit="1" customWidth="1"/>
    <col min="2061" max="2061" width="11.6328125" style="352" customWidth="1"/>
    <col min="2062" max="2062" width="10.6328125" style="352" customWidth="1"/>
    <col min="2063" max="2065" width="9" style="352"/>
    <col min="2066" max="2066" width="13" style="352" customWidth="1"/>
    <col min="2067" max="2067" width="9.453125" style="352" bestFit="1" customWidth="1"/>
    <col min="2068" max="2304" width="9" style="352"/>
    <col min="2305" max="2305" width="2.6328125" style="352" customWidth="1"/>
    <col min="2306" max="2306" width="3.36328125" style="352" customWidth="1"/>
    <col min="2307" max="2307" width="25.453125" style="352" customWidth="1"/>
    <col min="2308" max="2308" width="14.08984375" style="352" customWidth="1"/>
    <col min="2309" max="2310" width="13.08984375" style="352" customWidth="1"/>
    <col min="2311" max="2312" width="14.6328125" style="352" customWidth="1"/>
    <col min="2313" max="2315" width="13.08984375" style="352" customWidth="1"/>
    <col min="2316" max="2316" width="13.90625" style="352" bestFit="1" customWidth="1"/>
    <col min="2317" max="2317" width="11.6328125" style="352" customWidth="1"/>
    <col min="2318" max="2318" width="10.6328125" style="352" customWidth="1"/>
    <col min="2319" max="2321" width="9" style="352"/>
    <col min="2322" max="2322" width="13" style="352" customWidth="1"/>
    <col min="2323" max="2323" width="9.453125" style="352" bestFit="1" customWidth="1"/>
    <col min="2324" max="2560" width="9" style="352"/>
    <col min="2561" max="2561" width="2.6328125" style="352" customWidth="1"/>
    <col min="2562" max="2562" width="3.36328125" style="352" customWidth="1"/>
    <col min="2563" max="2563" width="25.453125" style="352" customWidth="1"/>
    <col min="2564" max="2564" width="14.08984375" style="352" customWidth="1"/>
    <col min="2565" max="2566" width="13.08984375" style="352" customWidth="1"/>
    <col min="2567" max="2568" width="14.6328125" style="352" customWidth="1"/>
    <col min="2569" max="2571" width="13.08984375" style="352" customWidth="1"/>
    <col min="2572" max="2572" width="13.90625" style="352" bestFit="1" customWidth="1"/>
    <col min="2573" max="2573" width="11.6328125" style="352" customWidth="1"/>
    <col min="2574" max="2574" width="10.6328125" style="352" customWidth="1"/>
    <col min="2575" max="2577" width="9" style="352"/>
    <col min="2578" max="2578" width="13" style="352" customWidth="1"/>
    <col min="2579" max="2579" width="9.453125" style="352" bestFit="1" customWidth="1"/>
    <col min="2580" max="2816" width="9" style="352"/>
    <col min="2817" max="2817" width="2.6328125" style="352" customWidth="1"/>
    <col min="2818" max="2818" width="3.36328125" style="352" customWidth="1"/>
    <col min="2819" max="2819" width="25.453125" style="352" customWidth="1"/>
    <col min="2820" max="2820" width="14.08984375" style="352" customWidth="1"/>
    <col min="2821" max="2822" width="13.08984375" style="352" customWidth="1"/>
    <col min="2823" max="2824" width="14.6328125" style="352" customWidth="1"/>
    <col min="2825" max="2827" width="13.08984375" style="352" customWidth="1"/>
    <col min="2828" max="2828" width="13.90625" style="352" bestFit="1" customWidth="1"/>
    <col min="2829" max="2829" width="11.6328125" style="352" customWidth="1"/>
    <col min="2830" max="2830" width="10.6328125" style="352" customWidth="1"/>
    <col min="2831" max="2833" width="9" style="352"/>
    <col min="2834" max="2834" width="13" style="352" customWidth="1"/>
    <col min="2835" max="2835" width="9.453125" style="352" bestFit="1" customWidth="1"/>
    <col min="2836" max="3072" width="9" style="352"/>
    <col min="3073" max="3073" width="2.6328125" style="352" customWidth="1"/>
    <col min="3074" max="3074" width="3.36328125" style="352" customWidth="1"/>
    <col min="3075" max="3075" width="25.453125" style="352" customWidth="1"/>
    <col min="3076" max="3076" width="14.08984375" style="352" customWidth="1"/>
    <col min="3077" max="3078" width="13.08984375" style="352" customWidth="1"/>
    <col min="3079" max="3080" width="14.6328125" style="352" customWidth="1"/>
    <col min="3081" max="3083" width="13.08984375" style="352" customWidth="1"/>
    <col min="3084" max="3084" width="13.90625" style="352" bestFit="1" customWidth="1"/>
    <col min="3085" max="3085" width="11.6328125" style="352" customWidth="1"/>
    <col min="3086" max="3086" width="10.6328125" style="352" customWidth="1"/>
    <col min="3087" max="3089" width="9" style="352"/>
    <col min="3090" max="3090" width="13" style="352" customWidth="1"/>
    <col min="3091" max="3091" width="9.453125" style="352" bestFit="1" customWidth="1"/>
    <col min="3092" max="3328" width="9" style="352"/>
    <col min="3329" max="3329" width="2.6328125" style="352" customWidth="1"/>
    <col min="3330" max="3330" width="3.36328125" style="352" customWidth="1"/>
    <col min="3331" max="3331" width="25.453125" style="352" customWidth="1"/>
    <col min="3332" max="3332" width="14.08984375" style="352" customWidth="1"/>
    <col min="3333" max="3334" width="13.08984375" style="352" customWidth="1"/>
    <col min="3335" max="3336" width="14.6328125" style="352" customWidth="1"/>
    <col min="3337" max="3339" width="13.08984375" style="352" customWidth="1"/>
    <col min="3340" max="3340" width="13.90625" style="352" bestFit="1" customWidth="1"/>
    <col min="3341" max="3341" width="11.6328125" style="352" customWidth="1"/>
    <col min="3342" max="3342" width="10.6328125" style="352" customWidth="1"/>
    <col min="3343" max="3345" width="9" style="352"/>
    <col min="3346" max="3346" width="13" style="352" customWidth="1"/>
    <col min="3347" max="3347" width="9.453125" style="352" bestFit="1" customWidth="1"/>
    <col min="3348" max="3584" width="9" style="352"/>
    <col min="3585" max="3585" width="2.6328125" style="352" customWidth="1"/>
    <col min="3586" max="3586" width="3.36328125" style="352" customWidth="1"/>
    <col min="3587" max="3587" width="25.453125" style="352" customWidth="1"/>
    <col min="3588" max="3588" width="14.08984375" style="352" customWidth="1"/>
    <col min="3589" max="3590" width="13.08984375" style="352" customWidth="1"/>
    <col min="3591" max="3592" width="14.6328125" style="352" customWidth="1"/>
    <col min="3593" max="3595" width="13.08984375" style="352" customWidth="1"/>
    <col min="3596" max="3596" width="13.90625" style="352" bestFit="1" customWidth="1"/>
    <col min="3597" max="3597" width="11.6328125" style="352" customWidth="1"/>
    <col min="3598" max="3598" width="10.6328125" style="352" customWidth="1"/>
    <col min="3599" max="3601" width="9" style="352"/>
    <col min="3602" max="3602" width="13" style="352" customWidth="1"/>
    <col min="3603" max="3603" width="9.453125" style="352" bestFit="1" customWidth="1"/>
    <col min="3604" max="3840" width="9" style="352"/>
    <col min="3841" max="3841" width="2.6328125" style="352" customWidth="1"/>
    <col min="3842" max="3842" width="3.36328125" style="352" customWidth="1"/>
    <col min="3843" max="3843" width="25.453125" style="352" customWidth="1"/>
    <col min="3844" max="3844" width="14.08984375" style="352" customWidth="1"/>
    <col min="3845" max="3846" width="13.08984375" style="352" customWidth="1"/>
    <col min="3847" max="3848" width="14.6328125" style="352" customWidth="1"/>
    <col min="3849" max="3851" width="13.08984375" style="352" customWidth="1"/>
    <col min="3852" max="3852" width="13.90625" style="352" bestFit="1" customWidth="1"/>
    <col min="3853" max="3853" width="11.6328125" style="352" customWidth="1"/>
    <col min="3854" max="3854" width="10.6328125" style="352" customWidth="1"/>
    <col min="3855" max="3857" width="9" style="352"/>
    <col min="3858" max="3858" width="13" style="352" customWidth="1"/>
    <col min="3859" max="3859" width="9.453125" style="352" bestFit="1" customWidth="1"/>
    <col min="3860" max="4096" width="9" style="352"/>
    <col min="4097" max="4097" width="2.6328125" style="352" customWidth="1"/>
    <col min="4098" max="4098" width="3.36328125" style="352" customWidth="1"/>
    <col min="4099" max="4099" width="25.453125" style="352" customWidth="1"/>
    <col min="4100" max="4100" width="14.08984375" style="352" customWidth="1"/>
    <col min="4101" max="4102" width="13.08984375" style="352" customWidth="1"/>
    <col min="4103" max="4104" width="14.6328125" style="352" customWidth="1"/>
    <col min="4105" max="4107" width="13.08984375" style="352" customWidth="1"/>
    <col min="4108" max="4108" width="13.90625" style="352" bestFit="1" customWidth="1"/>
    <col min="4109" max="4109" width="11.6328125" style="352" customWidth="1"/>
    <col min="4110" max="4110" width="10.6328125" style="352" customWidth="1"/>
    <col min="4111" max="4113" width="9" style="352"/>
    <col min="4114" max="4114" width="13" style="352" customWidth="1"/>
    <col min="4115" max="4115" width="9.453125" style="352" bestFit="1" customWidth="1"/>
    <col min="4116" max="4352" width="9" style="352"/>
    <col min="4353" max="4353" width="2.6328125" style="352" customWidth="1"/>
    <col min="4354" max="4354" width="3.36328125" style="352" customWidth="1"/>
    <col min="4355" max="4355" width="25.453125" style="352" customWidth="1"/>
    <col min="4356" max="4356" width="14.08984375" style="352" customWidth="1"/>
    <col min="4357" max="4358" width="13.08984375" style="352" customWidth="1"/>
    <col min="4359" max="4360" width="14.6328125" style="352" customWidth="1"/>
    <col min="4361" max="4363" width="13.08984375" style="352" customWidth="1"/>
    <col min="4364" max="4364" width="13.90625" style="352" bestFit="1" customWidth="1"/>
    <col min="4365" max="4365" width="11.6328125" style="352" customWidth="1"/>
    <col min="4366" max="4366" width="10.6328125" style="352" customWidth="1"/>
    <col min="4367" max="4369" width="9" style="352"/>
    <col min="4370" max="4370" width="13" style="352" customWidth="1"/>
    <col min="4371" max="4371" width="9.453125" style="352" bestFit="1" customWidth="1"/>
    <col min="4372" max="4608" width="9" style="352"/>
    <col min="4609" max="4609" width="2.6328125" style="352" customWidth="1"/>
    <col min="4610" max="4610" width="3.36328125" style="352" customWidth="1"/>
    <col min="4611" max="4611" width="25.453125" style="352" customWidth="1"/>
    <col min="4612" max="4612" width="14.08984375" style="352" customWidth="1"/>
    <col min="4613" max="4614" width="13.08984375" style="352" customWidth="1"/>
    <col min="4615" max="4616" width="14.6328125" style="352" customWidth="1"/>
    <col min="4617" max="4619" width="13.08984375" style="352" customWidth="1"/>
    <col min="4620" max="4620" width="13.90625" style="352" bestFit="1" customWidth="1"/>
    <col min="4621" max="4621" width="11.6328125" style="352" customWidth="1"/>
    <col min="4622" max="4622" width="10.6328125" style="352" customWidth="1"/>
    <col min="4623" max="4625" width="9" style="352"/>
    <col min="4626" max="4626" width="13" style="352" customWidth="1"/>
    <col min="4627" max="4627" width="9.453125" style="352" bestFit="1" customWidth="1"/>
    <col min="4628" max="4864" width="9" style="352"/>
    <col min="4865" max="4865" width="2.6328125" style="352" customWidth="1"/>
    <col min="4866" max="4866" width="3.36328125" style="352" customWidth="1"/>
    <col min="4867" max="4867" width="25.453125" style="352" customWidth="1"/>
    <col min="4868" max="4868" width="14.08984375" style="352" customWidth="1"/>
    <col min="4869" max="4870" width="13.08984375" style="352" customWidth="1"/>
    <col min="4871" max="4872" width="14.6328125" style="352" customWidth="1"/>
    <col min="4873" max="4875" width="13.08984375" style="352" customWidth="1"/>
    <col min="4876" max="4876" width="13.90625" style="352" bestFit="1" customWidth="1"/>
    <col min="4877" max="4877" width="11.6328125" style="352" customWidth="1"/>
    <col min="4878" max="4878" width="10.6328125" style="352" customWidth="1"/>
    <col min="4879" max="4881" width="9" style="352"/>
    <col min="4882" max="4882" width="13" style="352" customWidth="1"/>
    <col min="4883" max="4883" width="9.453125" style="352" bestFit="1" customWidth="1"/>
    <col min="4884" max="5120" width="9" style="352"/>
    <col min="5121" max="5121" width="2.6328125" style="352" customWidth="1"/>
    <col min="5122" max="5122" width="3.36328125" style="352" customWidth="1"/>
    <col min="5123" max="5123" width="25.453125" style="352" customWidth="1"/>
    <col min="5124" max="5124" width="14.08984375" style="352" customWidth="1"/>
    <col min="5125" max="5126" width="13.08984375" style="352" customWidth="1"/>
    <col min="5127" max="5128" width="14.6328125" style="352" customWidth="1"/>
    <col min="5129" max="5131" width="13.08984375" style="352" customWidth="1"/>
    <col min="5132" max="5132" width="13.90625" style="352" bestFit="1" customWidth="1"/>
    <col min="5133" max="5133" width="11.6328125" style="352" customWidth="1"/>
    <col min="5134" max="5134" width="10.6328125" style="352" customWidth="1"/>
    <col min="5135" max="5137" width="9" style="352"/>
    <col min="5138" max="5138" width="13" style="352" customWidth="1"/>
    <col min="5139" max="5139" width="9.453125" style="352" bestFit="1" customWidth="1"/>
    <col min="5140" max="5376" width="9" style="352"/>
    <col min="5377" max="5377" width="2.6328125" style="352" customWidth="1"/>
    <col min="5378" max="5378" width="3.36328125" style="352" customWidth="1"/>
    <col min="5379" max="5379" width="25.453125" style="352" customWidth="1"/>
    <col min="5380" max="5380" width="14.08984375" style="352" customWidth="1"/>
    <col min="5381" max="5382" width="13.08984375" style="352" customWidth="1"/>
    <col min="5383" max="5384" width="14.6328125" style="352" customWidth="1"/>
    <col min="5385" max="5387" width="13.08984375" style="352" customWidth="1"/>
    <col min="5388" max="5388" width="13.90625" style="352" bestFit="1" customWidth="1"/>
    <col min="5389" max="5389" width="11.6328125" style="352" customWidth="1"/>
    <col min="5390" max="5390" width="10.6328125" style="352" customWidth="1"/>
    <col min="5391" max="5393" width="9" style="352"/>
    <col min="5394" max="5394" width="13" style="352" customWidth="1"/>
    <col min="5395" max="5395" width="9.453125" style="352" bestFit="1" customWidth="1"/>
    <col min="5396" max="5632" width="9" style="352"/>
    <col min="5633" max="5633" width="2.6328125" style="352" customWidth="1"/>
    <col min="5634" max="5634" width="3.36328125" style="352" customWidth="1"/>
    <col min="5635" max="5635" width="25.453125" style="352" customWidth="1"/>
    <col min="5636" max="5636" width="14.08984375" style="352" customWidth="1"/>
    <col min="5637" max="5638" width="13.08984375" style="352" customWidth="1"/>
    <col min="5639" max="5640" width="14.6328125" style="352" customWidth="1"/>
    <col min="5641" max="5643" width="13.08984375" style="352" customWidth="1"/>
    <col min="5644" max="5644" width="13.90625" style="352" bestFit="1" customWidth="1"/>
    <col min="5645" max="5645" width="11.6328125" style="352" customWidth="1"/>
    <col min="5646" max="5646" width="10.6328125" style="352" customWidth="1"/>
    <col min="5647" max="5649" width="9" style="352"/>
    <col min="5650" max="5650" width="13" style="352" customWidth="1"/>
    <col min="5651" max="5651" width="9.453125" style="352" bestFit="1" customWidth="1"/>
    <col min="5652" max="5888" width="9" style="352"/>
    <col min="5889" max="5889" width="2.6328125" style="352" customWidth="1"/>
    <col min="5890" max="5890" width="3.36328125" style="352" customWidth="1"/>
    <col min="5891" max="5891" width="25.453125" style="352" customWidth="1"/>
    <col min="5892" max="5892" width="14.08984375" style="352" customWidth="1"/>
    <col min="5893" max="5894" width="13.08984375" style="352" customWidth="1"/>
    <col min="5895" max="5896" width="14.6328125" style="352" customWidth="1"/>
    <col min="5897" max="5899" width="13.08984375" style="352" customWidth="1"/>
    <col min="5900" max="5900" width="13.90625" style="352" bestFit="1" customWidth="1"/>
    <col min="5901" max="5901" width="11.6328125" style="352" customWidth="1"/>
    <col min="5902" max="5902" width="10.6328125" style="352" customWidth="1"/>
    <col min="5903" max="5905" width="9" style="352"/>
    <col min="5906" max="5906" width="13" style="352" customWidth="1"/>
    <col min="5907" max="5907" width="9.453125" style="352" bestFit="1" customWidth="1"/>
    <col min="5908" max="6144" width="9" style="352"/>
    <col min="6145" max="6145" width="2.6328125" style="352" customWidth="1"/>
    <col min="6146" max="6146" width="3.36328125" style="352" customWidth="1"/>
    <col min="6147" max="6147" width="25.453125" style="352" customWidth="1"/>
    <col min="6148" max="6148" width="14.08984375" style="352" customWidth="1"/>
    <col min="6149" max="6150" width="13.08984375" style="352" customWidth="1"/>
    <col min="6151" max="6152" width="14.6328125" style="352" customWidth="1"/>
    <col min="6153" max="6155" width="13.08984375" style="352" customWidth="1"/>
    <col min="6156" max="6156" width="13.90625" style="352" bestFit="1" customWidth="1"/>
    <col min="6157" max="6157" width="11.6328125" style="352" customWidth="1"/>
    <col min="6158" max="6158" width="10.6328125" style="352" customWidth="1"/>
    <col min="6159" max="6161" width="9" style="352"/>
    <col min="6162" max="6162" width="13" style="352" customWidth="1"/>
    <col min="6163" max="6163" width="9.453125" style="352" bestFit="1" customWidth="1"/>
    <col min="6164" max="6400" width="9" style="352"/>
    <col min="6401" max="6401" width="2.6328125" style="352" customWidth="1"/>
    <col min="6402" max="6402" width="3.36328125" style="352" customWidth="1"/>
    <col min="6403" max="6403" width="25.453125" style="352" customWidth="1"/>
    <col min="6404" max="6404" width="14.08984375" style="352" customWidth="1"/>
    <col min="6405" max="6406" width="13.08984375" style="352" customWidth="1"/>
    <col min="6407" max="6408" width="14.6328125" style="352" customWidth="1"/>
    <col min="6409" max="6411" width="13.08984375" style="352" customWidth="1"/>
    <col min="6412" max="6412" width="13.90625" style="352" bestFit="1" customWidth="1"/>
    <col min="6413" max="6413" width="11.6328125" style="352" customWidth="1"/>
    <col min="6414" max="6414" width="10.6328125" style="352" customWidth="1"/>
    <col min="6415" max="6417" width="9" style="352"/>
    <col min="6418" max="6418" width="13" style="352" customWidth="1"/>
    <col min="6419" max="6419" width="9.453125" style="352" bestFit="1" customWidth="1"/>
    <col min="6420" max="6656" width="9" style="352"/>
    <col min="6657" max="6657" width="2.6328125" style="352" customWidth="1"/>
    <col min="6658" max="6658" width="3.36328125" style="352" customWidth="1"/>
    <col min="6659" max="6659" width="25.453125" style="352" customWidth="1"/>
    <col min="6660" max="6660" width="14.08984375" style="352" customWidth="1"/>
    <col min="6661" max="6662" width="13.08984375" style="352" customWidth="1"/>
    <col min="6663" max="6664" width="14.6328125" style="352" customWidth="1"/>
    <col min="6665" max="6667" width="13.08984375" style="352" customWidth="1"/>
    <col min="6668" max="6668" width="13.90625" style="352" bestFit="1" customWidth="1"/>
    <col min="6669" max="6669" width="11.6328125" style="352" customWidth="1"/>
    <col min="6670" max="6670" width="10.6328125" style="352" customWidth="1"/>
    <col min="6671" max="6673" width="9" style="352"/>
    <col min="6674" max="6674" width="13" style="352" customWidth="1"/>
    <col min="6675" max="6675" width="9.453125" style="352" bestFit="1" customWidth="1"/>
    <col min="6676" max="6912" width="9" style="352"/>
    <col min="6913" max="6913" width="2.6328125" style="352" customWidth="1"/>
    <col min="6914" max="6914" width="3.36328125" style="352" customWidth="1"/>
    <col min="6915" max="6915" width="25.453125" style="352" customWidth="1"/>
    <col min="6916" max="6916" width="14.08984375" style="352" customWidth="1"/>
    <col min="6917" max="6918" width="13.08984375" style="352" customWidth="1"/>
    <col min="6919" max="6920" width="14.6328125" style="352" customWidth="1"/>
    <col min="6921" max="6923" width="13.08984375" style="352" customWidth="1"/>
    <col min="6924" max="6924" width="13.90625" style="352" bestFit="1" customWidth="1"/>
    <col min="6925" max="6925" width="11.6328125" style="352" customWidth="1"/>
    <col min="6926" max="6926" width="10.6328125" style="352" customWidth="1"/>
    <col min="6927" max="6929" width="9" style="352"/>
    <col min="6930" max="6930" width="13" style="352" customWidth="1"/>
    <col min="6931" max="6931" width="9.453125" style="352" bestFit="1" customWidth="1"/>
    <col min="6932" max="7168" width="9" style="352"/>
    <col min="7169" max="7169" width="2.6328125" style="352" customWidth="1"/>
    <col min="7170" max="7170" width="3.36328125" style="352" customWidth="1"/>
    <col min="7171" max="7171" width="25.453125" style="352" customWidth="1"/>
    <col min="7172" max="7172" width="14.08984375" style="352" customWidth="1"/>
    <col min="7173" max="7174" width="13.08984375" style="352" customWidth="1"/>
    <col min="7175" max="7176" width="14.6328125" style="352" customWidth="1"/>
    <col min="7177" max="7179" width="13.08984375" style="352" customWidth="1"/>
    <col min="7180" max="7180" width="13.90625" style="352" bestFit="1" customWidth="1"/>
    <col min="7181" max="7181" width="11.6328125" style="352" customWidth="1"/>
    <col min="7182" max="7182" width="10.6328125" style="352" customWidth="1"/>
    <col min="7183" max="7185" width="9" style="352"/>
    <col min="7186" max="7186" width="13" style="352" customWidth="1"/>
    <col min="7187" max="7187" width="9.453125" style="352" bestFit="1" customWidth="1"/>
    <col min="7188" max="7424" width="9" style="352"/>
    <col min="7425" max="7425" width="2.6328125" style="352" customWidth="1"/>
    <col min="7426" max="7426" width="3.36328125" style="352" customWidth="1"/>
    <col min="7427" max="7427" width="25.453125" style="352" customWidth="1"/>
    <col min="7428" max="7428" width="14.08984375" style="352" customWidth="1"/>
    <col min="7429" max="7430" width="13.08984375" style="352" customWidth="1"/>
    <col min="7431" max="7432" width="14.6328125" style="352" customWidth="1"/>
    <col min="7433" max="7435" width="13.08984375" style="352" customWidth="1"/>
    <col min="7436" max="7436" width="13.90625" style="352" bestFit="1" customWidth="1"/>
    <col min="7437" max="7437" width="11.6328125" style="352" customWidth="1"/>
    <col min="7438" max="7438" width="10.6328125" style="352" customWidth="1"/>
    <col min="7439" max="7441" width="9" style="352"/>
    <col min="7442" max="7442" width="13" style="352" customWidth="1"/>
    <col min="7443" max="7443" width="9.453125" style="352" bestFit="1" customWidth="1"/>
    <col min="7444" max="7680" width="9" style="352"/>
    <col min="7681" max="7681" width="2.6328125" style="352" customWidth="1"/>
    <col min="7682" max="7682" width="3.36328125" style="352" customWidth="1"/>
    <col min="7683" max="7683" width="25.453125" style="352" customWidth="1"/>
    <col min="7684" max="7684" width="14.08984375" style="352" customWidth="1"/>
    <col min="7685" max="7686" width="13.08984375" style="352" customWidth="1"/>
    <col min="7687" max="7688" width="14.6328125" style="352" customWidth="1"/>
    <col min="7689" max="7691" width="13.08984375" style="352" customWidth="1"/>
    <col min="7692" max="7692" width="13.90625" style="352" bestFit="1" customWidth="1"/>
    <col min="7693" max="7693" width="11.6328125" style="352" customWidth="1"/>
    <col min="7694" max="7694" width="10.6328125" style="352" customWidth="1"/>
    <col min="7695" max="7697" width="9" style="352"/>
    <col min="7698" max="7698" width="13" style="352" customWidth="1"/>
    <col min="7699" max="7699" width="9.453125" style="352" bestFit="1" customWidth="1"/>
    <col min="7700" max="7936" width="9" style="352"/>
    <col min="7937" max="7937" width="2.6328125" style="352" customWidth="1"/>
    <col min="7938" max="7938" width="3.36328125" style="352" customWidth="1"/>
    <col min="7939" max="7939" width="25.453125" style="352" customWidth="1"/>
    <col min="7940" max="7940" width="14.08984375" style="352" customWidth="1"/>
    <col min="7941" max="7942" width="13.08984375" style="352" customWidth="1"/>
    <col min="7943" max="7944" width="14.6328125" style="352" customWidth="1"/>
    <col min="7945" max="7947" width="13.08984375" style="352" customWidth="1"/>
    <col min="7948" max="7948" width="13.90625" style="352" bestFit="1" customWidth="1"/>
    <col min="7949" max="7949" width="11.6328125" style="352" customWidth="1"/>
    <col min="7950" max="7950" width="10.6328125" style="352" customWidth="1"/>
    <col min="7951" max="7953" width="9" style="352"/>
    <col min="7954" max="7954" width="13" style="352" customWidth="1"/>
    <col min="7955" max="7955" width="9.453125" style="352" bestFit="1" customWidth="1"/>
    <col min="7956" max="8192" width="9" style="352"/>
    <col min="8193" max="8193" width="2.6328125" style="352" customWidth="1"/>
    <col min="8194" max="8194" width="3.36328125" style="352" customWidth="1"/>
    <col min="8195" max="8195" width="25.453125" style="352" customWidth="1"/>
    <col min="8196" max="8196" width="14.08984375" style="352" customWidth="1"/>
    <col min="8197" max="8198" width="13.08984375" style="352" customWidth="1"/>
    <col min="8199" max="8200" width="14.6328125" style="352" customWidth="1"/>
    <col min="8201" max="8203" width="13.08984375" style="352" customWidth="1"/>
    <col min="8204" max="8204" width="13.90625" style="352" bestFit="1" customWidth="1"/>
    <col min="8205" max="8205" width="11.6328125" style="352" customWidth="1"/>
    <col min="8206" max="8206" width="10.6328125" style="352" customWidth="1"/>
    <col min="8207" max="8209" width="9" style="352"/>
    <col min="8210" max="8210" width="13" style="352" customWidth="1"/>
    <col min="8211" max="8211" width="9.453125" style="352" bestFit="1" customWidth="1"/>
    <col min="8212" max="8448" width="9" style="352"/>
    <col min="8449" max="8449" width="2.6328125" style="352" customWidth="1"/>
    <col min="8450" max="8450" width="3.36328125" style="352" customWidth="1"/>
    <col min="8451" max="8451" width="25.453125" style="352" customWidth="1"/>
    <col min="8452" max="8452" width="14.08984375" style="352" customWidth="1"/>
    <col min="8453" max="8454" width="13.08984375" style="352" customWidth="1"/>
    <col min="8455" max="8456" width="14.6328125" style="352" customWidth="1"/>
    <col min="8457" max="8459" width="13.08984375" style="352" customWidth="1"/>
    <col min="8460" max="8460" width="13.90625" style="352" bestFit="1" customWidth="1"/>
    <col min="8461" max="8461" width="11.6328125" style="352" customWidth="1"/>
    <col min="8462" max="8462" width="10.6328125" style="352" customWidth="1"/>
    <col min="8463" max="8465" width="9" style="352"/>
    <col min="8466" max="8466" width="13" style="352" customWidth="1"/>
    <col min="8467" max="8467" width="9.453125" style="352" bestFit="1" customWidth="1"/>
    <col min="8468" max="8704" width="9" style="352"/>
    <col min="8705" max="8705" width="2.6328125" style="352" customWidth="1"/>
    <col min="8706" max="8706" width="3.36328125" style="352" customWidth="1"/>
    <col min="8707" max="8707" width="25.453125" style="352" customWidth="1"/>
    <col min="8708" max="8708" width="14.08984375" style="352" customWidth="1"/>
    <col min="8709" max="8710" width="13.08984375" style="352" customWidth="1"/>
    <col min="8711" max="8712" width="14.6328125" style="352" customWidth="1"/>
    <col min="8713" max="8715" width="13.08984375" style="352" customWidth="1"/>
    <col min="8716" max="8716" width="13.90625" style="352" bestFit="1" customWidth="1"/>
    <col min="8717" max="8717" width="11.6328125" style="352" customWidth="1"/>
    <col min="8718" max="8718" width="10.6328125" style="352" customWidth="1"/>
    <col min="8719" max="8721" width="9" style="352"/>
    <col min="8722" max="8722" width="13" style="352" customWidth="1"/>
    <col min="8723" max="8723" width="9.453125" style="352" bestFit="1" customWidth="1"/>
    <col min="8724" max="8960" width="9" style="352"/>
    <col min="8961" max="8961" width="2.6328125" style="352" customWidth="1"/>
    <col min="8962" max="8962" width="3.36328125" style="352" customWidth="1"/>
    <col min="8963" max="8963" width="25.453125" style="352" customWidth="1"/>
    <col min="8964" max="8964" width="14.08984375" style="352" customWidth="1"/>
    <col min="8965" max="8966" width="13.08984375" style="352" customWidth="1"/>
    <col min="8967" max="8968" width="14.6328125" style="352" customWidth="1"/>
    <col min="8969" max="8971" width="13.08984375" style="352" customWidth="1"/>
    <col min="8972" max="8972" width="13.90625" style="352" bestFit="1" customWidth="1"/>
    <col min="8973" max="8973" width="11.6328125" style="352" customWidth="1"/>
    <col min="8974" max="8974" width="10.6328125" style="352" customWidth="1"/>
    <col min="8975" max="8977" width="9" style="352"/>
    <col min="8978" max="8978" width="13" style="352" customWidth="1"/>
    <col min="8979" max="8979" width="9.453125" style="352" bestFit="1" customWidth="1"/>
    <col min="8980" max="9216" width="9" style="352"/>
    <col min="9217" max="9217" width="2.6328125" style="352" customWidth="1"/>
    <col min="9218" max="9218" width="3.36328125" style="352" customWidth="1"/>
    <col min="9219" max="9219" width="25.453125" style="352" customWidth="1"/>
    <col min="9220" max="9220" width="14.08984375" style="352" customWidth="1"/>
    <col min="9221" max="9222" width="13.08984375" style="352" customWidth="1"/>
    <col min="9223" max="9224" width="14.6328125" style="352" customWidth="1"/>
    <col min="9225" max="9227" width="13.08984375" style="352" customWidth="1"/>
    <col min="9228" max="9228" width="13.90625" style="352" bestFit="1" customWidth="1"/>
    <col min="9229" max="9229" width="11.6328125" style="352" customWidth="1"/>
    <col min="9230" max="9230" width="10.6328125" style="352" customWidth="1"/>
    <col min="9231" max="9233" width="9" style="352"/>
    <col min="9234" max="9234" width="13" style="352" customWidth="1"/>
    <col min="9235" max="9235" width="9.453125" style="352" bestFit="1" customWidth="1"/>
    <col min="9236" max="9472" width="9" style="352"/>
    <col min="9473" max="9473" width="2.6328125" style="352" customWidth="1"/>
    <col min="9474" max="9474" width="3.36328125" style="352" customWidth="1"/>
    <col min="9475" max="9475" width="25.453125" style="352" customWidth="1"/>
    <col min="9476" max="9476" width="14.08984375" style="352" customWidth="1"/>
    <col min="9477" max="9478" width="13.08984375" style="352" customWidth="1"/>
    <col min="9479" max="9480" width="14.6328125" style="352" customWidth="1"/>
    <col min="9481" max="9483" width="13.08984375" style="352" customWidth="1"/>
    <col min="9484" max="9484" width="13.90625" style="352" bestFit="1" customWidth="1"/>
    <col min="9485" max="9485" width="11.6328125" style="352" customWidth="1"/>
    <col min="9486" max="9486" width="10.6328125" style="352" customWidth="1"/>
    <col min="9487" max="9489" width="9" style="352"/>
    <col min="9490" max="9490" width="13" style="352" customWidth="1"/>
    <col min="9491" max="9491" width="9.453125" style="352" bestFit="1" customWidth="1"/>
    <col min="9492" max="9728" width="9" style="352"/>
    <col min="9729" max="9729" width="2.6328125" style="352" customWidth="1"/>
    <col min="9730" max="9730" width="3.36328125" style="352" customWidth="1"/>
    <col min="9731" max="9731" width="25.453125" style="352" customWidth="1"/>
    <col min="9732" max="9732" width="14.08984375" style="352" customWidth="1"/>
    <col min="9733" max="9734" width="13.08984375" style="352" customWidth="1"/>
    <col min="9735" max="9736" width="14.6328125" style="352" customWidth="1"/>
    <col min="9737" max="9739" width="13.08984375" style="352" customWidth="1"/>
    <col min="9740" max="9740" width="13.90625" style="352" bestFit="1" customWidth="1"/>
    <col min="9741" max="9741" width="11.6328125" style="352" customWidth="1"/>
    <col min="9742" max="9742" width="10.6328125" style="352" customWidth="1"/>
    <col min="9743" max="9745" width="9" style="352"/>
    <col min="9746" max="9746" width="13" style="352" customWidth="1"/>
    <col min="9747" max="9747" width="9.453125" style="352" bestFit="1" customWidth="1"/>
    <col min="9748" max="9984" width="9" style="352"/>
    <col min="9985" max="9985" width="2.6328125" style="352" customWidth="1"/>
    <col min="9986" max="9986" width="3.36328125" style="352" customWidth="1"/>
    <col min="9987" max="9987" width="25.453125" style="352" customWidth="1"/>
    <col min="9988" max="9988" width="14.08984375" style="352" customWidth="1"/>
    <col min="9989" max="9990" width="13.08984375" style="352" customWidth="1"/>
    <col min="9991" max="9992" width="14.6328125" style="352" customWidth="1"/>
    <col min="9993" max="9995" width="13.08984375" style="352" customWidth="1"/>
    <col min="9996" max="9996" width="13.90625" style="352" bestFit="1" customWidth="1"/>
    <col min="9997" max="9997" width="11.6328125" style="352" customWidth="1"/>
    <col min="9998" max="9998" width="10.6328125" style="352" customWidth="1"/>
    <col min="9999" max="10001" width="9" style="352"/>
    <col min="10002" max="10002" width="13" style="352" customWidth="1"/>
    <col min="10003" max="10003" width="9.453125" style="352" bestFit="1" customWidth="1"/>
    <col min="10004" max="10240" width="9" style="352"/>
    <col min="10241" max="10241" width="2.6328125" style="352" customWidth="1"/>
    <col min="10242" max="10242" width="3.36328125" style="352" customWidth="1"/>
    <col min="10243" max="10243" width="25.453125" style="352" customWidth="1"/>
    <col min="10244" max="10244" width="14.08984375" style="352" customWidth="1"/>
    <col min="10245" max="10246" width="13.08984375" style="352" customWidth="1"/>
    <col min="10247" max="10248" width="14.6328125" style="352" customWidth="1"/>
    <col min="10249" max="10251" width="13.08984375" style="352" customWidth="1"/>
    <col min="10252" max="10252" width="13.90625" style="352" bestFit="1" customWidth="1"/>
    <col min="10253" max="10253" width="11.6328125" style="352" customWidth="1"/>
    <col min="10254" max="10254" width="10.6328125" style="352" customWidth="1"/>
    <col min="10255" max="10257" width="9" style="352"/>
    <col min="10258" max="10258" width="13" style="352" customWidth="1"/>
    <col min="10259" max="10259" width="9.453125" style="352" bestFit="1" customWidth="1"/>
    <col min="10260" max="10496" width="9" style="352"/>
    <col min="10497" max="10497" width="2.6328125" style="352" customWidth="1"/>
    <col min="10498" max="10498" width="3.36328125" style="352" customWidth="1"/>
    <col min="10499" max="10499" width="25.453125" style="352" customWidth="1"/>
    <col min="10500" max="10500" width="14.08984375" style="352" customWidth="1"/>
    <col min="10501" max="10502" width="13.08984375" style="352" customWidth="1"/>
    <col min="10503" max="10504" width="14.6328125" style="352" customWidth="1"/>
    <col min="10505" max="10507" width="13.08984375" style="352" customWidth="1"/>
    <col min="10508" max="10508" width="13.90625" style="352" bestFit="1" customWidth="1"/>
    <col min="10509" max="10509" width="11.6328125" style="352" customWidth="1"/>
    <col min="10510" max="10510" width="10.6328125" style="352" customWidth="1"/>
    <col min="10511" max="10513" width="9" style="352"/>
    <col min="10514" max="10514" width="13" style="352" customWidth="1"/>
    <col min="10515" max="10515" width="9.453125" style="352" bestFit="1" customWidth="1"/>
    <col min="10516" max="10752" width="9" style="352"/>
    <col min="10753" max="10753" width="2.6328125" style="352" customWidth="1"/>
    <col min="10754" max="10754" width="3.36328125" style="352" customWidth="1"/>
    <col min="10755" max="10755" width="25.453125" style="352" customWidth="1"/>
    <col min="10756" max="10756" width="14.08984375" style="352" customWidth="1"/>
    <col min="10757" max="10758" width="13.08984375" style="352" customWidth="1"/>
    <col min="10759" max="10760" width="14.6328125" style="352" customWidth="1"/>
    <col min="10761" max="10763" width="13.08984375" style="352" customWidth="1"/>
    <col min="10764" max="10764" width="13.90625" style="352" bestFit="1" customWidth="1"/>
    <col min="10765" max="10765" width="11.6328125" style="352" customWidth="1"/>
    <col min="10766" max="10766" width="10.6328125" style="352" customWidth="1"/>
    <col min="10767" max="10769" width="9" style="352"/>
    <col min="10770" max="10770" width="13" style="352" customWidth="1"/>
    <col min="10771" max="10771" width="9.453125" style="352" bestFit="1" customWidth="1"/>
    <col min="10772" max="11008" width="9" style="352"/>
    <col min="11009" max="11009" width="2.6328125" style="352" customWidth="1"/>
    <col min="11010" max="11010" width="3.36328125" style="352" customWidth="1"/>
    <col min="11011" max="11011" width="25.453125" style="352" customWidth="1"/>
    <col min="11012" max="11012" width="14.08984375" style="352" customWidth="1"/>
    <col min="11013" max="11014" width="13.08984375" style="352" customWidth="1"/>
    <col min="11015" max="11016" width="14.6328125" style="352" customWidth="1"/>
    <col min="11017" max="11019" width="13.08984375" style="352" customWidth="1"/>
    <col min="11020" max="11020" width="13.90625" style="352" bestFit="1" customWidth="1"/>
    <col min="11021" max="11021" width="11.6328125" style="352" customWidth="1"/>
    <col min="11022" max="11022" width="10.6328125" style="352" customWidth="1"/>
    <col min="11023" max="11025" width="9" style="352"/>
    <col min="11026" max="11026" width="13" style="352" customWidth="1"/>
    <col min="11027" max="11027" width="9.453125" style="352" bestFit="1" customWidth="1"/>
    <col min="11028" max="11264" width="9" style="352"/>
    <col min="11265" max="11265" width="2.6328125" style="352" customWidth="1"/>
    <col min="11266" max="11266" width="3.36328125" style="352" customWidth="1"/>
    <col min="11267" max="11267" width="25.453125" style="352" customWidth="1"/>
    <col min="11268" max="11268" width="14.08984375" style="352" customWidth="1"/>
    <col min="11269" max="11270" width="13.08984375" style="352" customWidth="1"/>
    <col min="11271" max="11272" width="14.6328125" style="352" customWidth="1"/>
    <col min="11273" max="11275" width="13.08984375" style="352" customWidth="1"/>
    <col min="11276" max="11276" width="13.90625" style="352" bestFit="1" customWidth="1"/>
    <col min="11277" max="11277" width="11.6328125" style="352" customWidth="1"/>
    <col min="11278" max="11278" width="10.6328125" style="352" customWidth="1"/>
    <col min="11279" max="11281" width="9" style="352"/>
    <col min="11282" max="11282" width="13" style="352" customWidth="1"/>
    <col min="11283" max="11283" width="9.453125" style="352" bestFit="1" customWidth="1"/>
    <col min="11284" max="11520" width="9" style="352"/>
    <col min="11521" max="11521" width="2.6328125" style="352" customWidth="1"/>
    <col min="11522" max="11522" width="3.36328125" style="352" customWidth="1"/>
    <col min="11523" max="11523" width="25.453125" style="352" customWidth="1"/>
    <col min="11524" max="11524" width="14.08984375" style="352" customWidth="1"/>
    <col min="11525" max="11526" width="13.08984375" style="352" customWidth="1"/>
    <col min="11527" max="11528" width="14.6328125" style="352" customWidth="1"/>
    <col min="11529" max="11531" width="13.08984375" style="352" customWidth="1"/>
    <col min="11532" max="11532" width="13.90625" style="352" bestFit="1" customWidth="1"/>
    <col min="11533" max="11533" width="11.6328125" style="352" customWidth="1"/>
    <col min="11534" max="11534" width="10.6328125" style="352" customWidth="1"/>
    <col min="11535" max="11537" width="9" style="352"/>
    <col min="11538" max="11538" width="13" style="352" customWidth="1"/>
    <col min="11539" max="11539" width="9.453125" style="352" bestFit="1" customWidth="1"/>
    <col min="11540" max="11776" width="9" style="352"/>
    <col min="11777" max="11777" width="2.6328125" style="352" customWidth="1"/>
    <col min="11778" max="11778" width="3.36328125" style="352" customWidth="1"/>
    <col min="11779" max="11779" width="25.453125" style="352" customWidth="1"/>
    <col min="11780" max="11780" width="14.08984375" style="352" customWidth="1"/>
    <col min="11781" max="11782" width="13.08984375" style="352" customWidth="1"/>
    <col min="11783" max="11784" width="14.6328125" style="352" customWidth="1"/>
    <col min="11785" max="11787" width="13.08984375" style="352" customWidth="1"/>
    <col min="11788" max="11788" width="13.90625" style="352" bestFit="1" customWidth="1"/>
    <col min="11789" max="11789" width="11.6328125" style="352" customWidth="1"/>
    <col min="11790" max="11790" width="10.6328125" style="352" customWidth="1"/>
    <col min="11791" max="11793" width="9" style="352"/>
    <col min="11794" max="11794" width="13" style="352" customWidth="1"/>
    <col min="11795" max="11795" width="9.453125" style="352" bestFit="1" customWidth="1"/>
    <col min="11796" max="12032" width="9" style="352"/>
    <col min="12033" max="12033" width="2.6328125" style="352" customWidth="1"/>
    <col min="12034" max="12034" width="3.36328125" style="352" customWidth="1"/>
    <col min="12035" max="12035" width="25.453125" style="352" customWidth="1"/>
    <col min="12036" max="12036" width="14.08984375" style="352" customWidth="1"/>
    <col min="12037" max="12038" width="13.08984375" style="352" customWidth="1"/>
    <col min="12039" max="12040" width="14.6328125" style="352" customWidth="1"/>
    <col min="12041" max="12043" width="13.08984375" style="352" customWidth="1"/>
    <col min="12044" max="12044" width="13.90625" style="352" bestFit="1" customWidth="1"/>
    <col min="12045" max="12045" width="11.6328125" style="352" customWidth="1"/>
    <col min="12046" max="12046" width="10.6328125" style="352" customWidth="1"/>
    <col min="12047" max="12049" width="9" style="352"/>
    <col min="12050" max="12050" width="13" style="352" customWidth="1"/>
    <col min="12051" max="12051" width="9.453125" style="352" bestFit="1" customWidth="1"/>
    <col min="12052" max="12288" width="9" style="352"/>
    <col min="12289" max="12289" width="2.6328125" style="352" customWidth="1"/>
    <col min="12290" max="12290" width="3.36328125" style="352" customWidth="1"/>
    <col min="12291" max="12291" width="25.453125" style="352" customWidth="1"/>
    <col min="12292" max="12292" width="14.08984375" style="352" customWidth="1"/>
    <col min="12293" max="12294" width="13.08984375" style="352" customWidth="1"/>
    <col min="12295" max="12296" width="14.6328125" style="352" customWidth="1"/>
    <col min="12297" max="12299" width="13.08984375" style="352" customWidth="1"/>
    <col min="12300" max="12300" width="13.90625" style="352" bestFit="1" customWidth="1"/>
    <col min="12301" max="12301" width="11.6328125" style="352" customWidth="1"/>
    <col min="12302" max="12302" width="10.6328125" style="352" customWidth="1"/>
    <col min="12303" max="12305" width="9" style="352"/>
    <col min="12306" max="12306" width="13" style="352" customWidth="1"/>
    <col min="12307" max="12307" width="9.453125" style="352" bestFit="1" customWidth="1"/>
    <col min="12308" max="12544" width="9" style="352"/>
    <col min="12545" max="12545" width="2.6328125" style="352" customWidth="1"/>
    <col min="12546" max="12546" width="3.36328125" style="352" customWidth="1"/>
    <col min="12547" max="12547" width="25.453125" style="352" customWidth="1"/>
    <col min="12548" max="12548" width="14.08984375" style="352" customWidth="1"/>
    <col min="12549" max="12550" width="13.08984375" style="352" customWidth="1"/>
    <col min="12551" max="12552" width="14.6328125" style="352" customWidth="1"/>
    <col min="12553" max="12555" width="13.08984375" style="352" customWidth="1"/>
    <col min="12556" max="12556" width="13.90625" style="352" bestFit="1" customWidth="1"/>
    <col min="12557" max="12557" width="11.6328125" style="352" customWidth="1"/>
    <col min="12558" max="12558" width="10.6328125" style="352" customWidth="1"/>
    <col min="12559" max="12561" width="9" style="352"/>
    <col min="12562" max="12562" width="13" style="352" customWidth="1"/>
    <col min="12563" max="12563" width="9.453125" style="352" bestFit="1" customWidth="1"/>
    <col min="12564" max="12800" width="9" style="352"/>
    <col min="12801" max="12801" width="2.6328125" style="352" customWidth="1"/>
    <col min="12802" max="12802" width="3.36328125" style="352" customWidth="1"/>
    <col min="12803" max="12803" width="25.453125" style="352" customWidth="1"/>
    <col min="12804" max="12804" width="14.08984375" style="352" customWidth="1"/>
    <col min="12805" max="12806" width="13.08984375" style="352" customWidth="1"/>
    <col min="12807" max="12808" width="14.6328125" style="352" customWidth="1"/>
    <col min="12809" max="12811" width="13.08984375" style="352" customWidth="1"/>
    <col min="12812" max="12812" width="13.90625" style="352" bestFit="1" customWidth="1"/>
    <col min="12813" max="12813" width="11.6328125" style="352" customWidth="1"/>
    <col min="12814" max="12814" width="10.6328125" style="352" customWidth="1"/>
    <col min="12815" max="12817" width="9" style="352"/>
    <col min="12818" max="12818" width="13" style="352" customWidth="1"/>
    <col min="12819" max="12819" width="9.453125" style="352" bestFit="1" customWidth="1"/>
    <col min="12820" max="13056" width="9" style="352"/>
    <col min="13057" max="13057" width="2.6328125" style="352" customWidth="1"/>
    <col min="13058" max="13058" width="3.36328125" style="352" customWidth="1"/>
    <col min="13059" max="13059" width="25.453125" style="352" customWidth="1"/>
    <col min="13060" max="13060" width="14.08984375" style="352" customWidth="1"/>
    <col min="13061" max="13062" width="13.08984375" style="352" customWidth="1"/>
    <col min="13063" max="13064" width="14.6328125" style="352" customWidth="1"/>
    <col min="13065" max="13067" width="13.08984375" style="352" customWidth="1"/>
    <col min="13068" max="13068" width="13.90625" style="352" bestFit="1" customWidth="1"/>
    <col min="13069" max="13069" width="11.6328125" style="352" customWidth="1"/>
    <col min="13070" max="13070" width="10.6328125" style="352" customWidth="1"/>
    <col min="13071" max="13073" width="9" style="352"/>
    <col min="13074" max="13074" width="13" style="352" customWidth="1"/>
    <col min="13075" max="13075" width="9.453125" style="352" bestFit="1" customWidth="1"/>
    <col min="13076" max="13312" width="9" style="352"/>
    <col min="13313" max="13313" width="2.6328125" style="352" customWidth="1"/>
    <col min="13314" max="13314" width="3.36328125" style="352" customWidth="1"/>
    <col min="13315" max="13315" width="25.453125" style="352" customWidth="1"/>
    <col min="13316" max="13316" width="14.08984375" style="352" customWidth="1"/>
    <col min="13317" max="13318" width="13.08984375" style="352" customWidth="1"/>
    <col min="13319" max="13320" width="14.6328125" style="352" customWidth="1"/>
    <col min="13321" max="13323" width="13.08984375" style="352" customWidth="1"/>
    <col min="13324" max="13324" width="13.90625" style="352" bestFit="1" customWidth="1"/>
    <col min="13325" max="13325" width="11.6328125" style="352" customWidth="1"/>
    <col min="13326" max="13326" width="10.6328125" style="352" customWidth="1"/>
    <col min="13327" max="13329" width="9" style="352"/>
    <col min="13330" max="13330" width="13" style="352" customWidth="1"/>
    <col min="13331" max="13331" width="9.453125" style="352" bestFit="1" customWidth="1"/>
    <col min="13332" max="13568" width="9" style="352"/>
    <col min="13569" max="13569" width="2.6328125" style="352" customWidth="1"/>
    <col min="13570" max="13570" width="3.36328125" style="352" customWidth="1"/>
    <col min="13571" max="13571" width="25.453125" style="352" customWidth="1"/>
    <col min="13572" max="13572" width="14.08984375" style="352" customWidth="1"/>
    <col min="13573" max="13574" width="13.08984375" style="352" customWidth="1"/>
    <col min="13575" max="13576" width="14.6328125" style="352" customWidth="1"/>
    <col min="13577" max="13579" width="13.08984375" style="352" customWidth="1"/>
    <col min="13580" max="13580" width="13.90625" style="352" bestFit="1" customWidth="1"/>
    <col min="13581" max="13581" width="11.6328125" style="352" customWidth="1"/>
    <col min="13582" max="13582" width="10.6328125" style="352" customWidth="1"/>
    <col min="13583" max="13585" width="9" style="352"/>
    <col min="13586" max="13586" width="13" style="352" customWidth="1"/>
    <col min="13587" max="13587" width="9.453125" style="352" bestFit="1" customWidth="1"/>
    <col min="13588" max="13824" width="9" style="352"/>
    <col min="13825" max="13825" width="2.6328125" style="352" customWidth="1"/>
    <col min="13826" max="13826" width="3.36328125" style="352" customWidth="1"/>
    <col min="13827" max="13827" width="25.453125" style="352" customWidth="1"/>
    <col min="13828" max="13828" width="14.08984375" style="352" customWidth="1"/>
    <col min="13829" max="13830" width="13.08984375" style="352" customWidth="1"/>
    <col min="13831" max="13832" width="14.6328125" style="352" customWidth="1"/>
    <col min="13833" max="13835" width="13.08984375" style="352" customWidth="1"/>
    <col min="13836" max="13836" width="13.90625" style="352" bestFit="1" customWidth="1"/>
    <col min="13837" max="13837" width="11.6328125" style="352" customWidth="1"/>
    <col min="13838" max="13838" width="10.6328125" style="352" customWidth="1"/>
    <col min="13839" max="13841" width="9" style="352"/>
    <col min="13842" max="13842" width="13" style="352" customWidth="1"/>
    <col min="13843" max="13843" width="9.453125" style="352" bestFit="1" customWidth="1"/>
    <col min="13844" max="14080" width="9" style="352"/>
    <col min="14081" max="14081" width="2.6328125" style="352" customWidth="1"/>
    <col min="14082" max="14082" width="3.36328125" style="352" customWidth="1"/>
    <col min="14083" max="14083" width="25.453125" style="352" customWidth="1"/>
    <col min="14084" max="14084" width="14.08984375" style="352" customWidth="1"/>
    <col min="14085" max="14086" width="13.08984375" style="352" customWidth="1"/>
    <col min="14087" max="14088" width="14.6328125" style="352" customWidth="1"/>
    <col min="14089" max="14091" width="13.08984375" style="352" customWidth="1"/>
    <col min="14092" max="14092" width="13.90625" style="352" bestFit="1" customWidth="1"/>
    <col min="14093" max="14093" width="11.6328125" style="352" customWidth="1"/>
    <col min="14094" max="14094" width="10.6328125" style="352" customWidth="1"/>
    <col min="14095" max="14097" width="9" style="352"/>
    <col min="14098" max="14098" width="13" style="352" customWidth="1"/>
    <col min="14099" max="14099" width="9.453125" style="352" bestFit="1" customWidth="1"/>
    <col min="14100" max="14336" width="9" style="352"/>
    <col min="14337" max="14337" width="2.6328125" style="352" customWidth="1"/>
    <col min="14338" max="14338" width="3.36328125" style="352" customWidth="1"/>
    <col min="14339" max="14339" width="25.453125" style="352" customWidth="1"/>
    <col min="14340" max="14340" width="14.08984375" style="352" customWidth="1"/>
    <col min="14341" max="14342" width="13.08984375" style="352" customWidth="1"/>
    <col min="14343" max="14344" width="14.6328125" style="352" customWidth="1"/>
    <col min="14345" max="14347" width="13.08984375" style="352" customWidth="1"/>
    <col min="14348" max="14348" width="13.90625" style="352" bestFit="1" customWidth="1"/>
    <col min="14349" max="14349" width="11.6328125" style="352" customWidth="1"/>
    <col min="14350" max="14350" width="10.6328125" style="352" customWidth="1"/>
    <col min="14351" max="14353" width="9" style="352"/>
    <col min="14354" max="14354" width="13" style="352" customWidth="1"/>
    <col min="14355" max="14355" width="9.453125" style="352" bestFit="1" customWidth="1"/>
    <col min="14356" max="14592" width="9" style="352"/>
    <col min="14593" max="14593" width="2.6328125" style="352" customWidth="1"/>
    <col min="14594" max="14594" width="3.36328125" style="352" customWidth="1"/>
    <col min="14595" max="14595" width="25.453125" style="352" customWidth="1"/>
    <col min="14596" max="14596" width="14.08984375" style="352" customWidth="1"/>
    <col min="14597" max="14598" width="13.08984375" style="352" customWidth="1"/>
    <col min="14599" max="14600" width="14.6328125" style="352" customWidth="1"/>
    <col min="14601" max="14603" width="13.08984375" style="352" customWidth="1"/>
    <col min="14604" max="14604" width="13.90625" style="352" bestFit="1" customWidth="1"/>
    <col min="14605" max="14605" width="11.6328125" style="352" customWidth="1"/>
    <col min="14606" max="14606" width="10.6328125" style="352" customWidth="1"/>
    <col min="14607" max="14609" width="9" style="352"/>
    <col min="14610" max="14610" width="13" style="352" customWidth="1"/>
    <col min="14611" max="14611" width="9.453125" style="352" bestFit="1" customWidth="1"/>
    <col min="14612" max="14848" width="9" style="352"/>
    <col min="14849" max="14849" width="2.6328125" style="352" customWidth="1"/>
    <col min="14850" max="14850" width="3.36328125" style="352" customWidth="1"/>
    <col min="14851" max="14851" width="25.453125" style="352" customWidth="1"/>
    <col min="14852" max="14852" width="14.08984375" style="352" customWidth="1"/>
    <col min="14853" max="14854" width="13.08984375" style="352" customWidth="1"/>
    <col min="14855" max="14856" width="14.6328125" style="352" customWidth="1"/>
    <col min="14857" max="14859" width="13.08984375" style="352" customWidth="1"/>
    <col min="14860" max="14860" width="13.90625" style="352" bestFit="1" customWidth="1"/>
    <col min="14861" max="14861" width="11.6328125" style="352" customWidth="1"/>
    <col min="14862" max="14862" width="10.6328125" style="352" customWidth="1"/>
    <col min="14863" max="14865" width="9" style="352"/>
    <col min="14866" max="14866" width="13" style="352" customWidth="1"/>
    <col min="14867" max="14867" width="9.453125" style="352" bestFit="1" customWidth="1"/>
    <col min="14868" max="15104" width="9" style="352"/>
    <col min="15105" max="15105" width="2.6328125" style="352" customWidth="1"/>
    <col min="15106" max="15106" width="3.36328125" style="352" customWidth="1"/>
    <col min="15107" max="15107" width="25.453125" style="352" customWidth="1"/>
    <col min="15108" max="15108" width="14.08984375" style="352" customWidth="1"/>
    <col min="15109" max="15110" width="13.08984375" style="352" customWidth="1"/>
    <col min="15111" max="15112" width="14.6328125" style="352" customWidth="1"/>
    <col min="15113" max="15115" width="13.08984375" style="352" customWidth="1"/>
    <col min="15116" max="15116" width="13.90625" style="352" bestFit="1" customWidth="1"/>
    <col min="15117" max="15117" width="11.6328125" style="352" customWidth="1"/>
    <col min="15118" max="15118" width="10.6328125" style="352" customWidth="1"/>
    <col min="15119" max="15121" width="9" style="352"/>
    <col min="15122" max="15122" width="13" style="352" customWidth="1"/>
    <col min="15123" max="15123" width="9.453125" style="352" bestFit="1" customWidth="1"/>
    <col min="15124" max="15360" width="9" style="352"/>
    <col min="15361" max="15361" width="2.6328125" style="352" customWidth="1"/>
    <col min="15362" max="15362" width="3.36328125" style="352" customWidth="1"/>
    <col min="15363" max="15363" width="25.453125" style="352" customWidth="1"/>
    <col min="15364" max="15364" width="14.08984375" style="352" customWidth="1"/>
    <col min="15365" max="15366" width="13.08984375" style="352" customWidth="1"/>
    <col min="15367" max="15368" width="14.6328125" style="352" customWidth="1"/>
    <col min="15369" max="15371" width="13.08984375" style="352" customWidth="1"/>
    <col min="15372" max="15372" width="13.90625" style="352" bestFit="1" customWidth="1"/>
    <col min="15373" max="15373" width="11.6328125" style="352" customWidth="1"/>
    <col min="15374" max="15374" width="10.6328125" style="352" customWidth="1"/>
    <col min="15375" max="15377" width="9" style="352"/>
    <col min="15378" max="15378" width="13" style="352" customWidth="1"/>
    <col min="15379" max="15379" width="9.453125" style="352" bestFit="1" customWidth="1"/>
    <col min="15380" max="15616" width="9" style="352"/>
    <col min="15617" max="15617" width="2.6328125" style="352" customWidth="1"/>
    <col min="15618" max="15618" width="3.36328125" style="352" customWidth="1"/>
    <col min="15619" max="15619" width="25.453125" style="352" customWidth="1"/>
    <col min="15620" max="15620" width="14.08984375" style="352" customWidth="1"/>
    <col min="15621" max="15622" width="13.08984375" style="352" customWidth="1"/>
    <col min="15623" max="15624" width="14.6328125" style="352" customWidth="1"/>
    <col min="15625" max="15627" width="13.08984375" style="352" customWidth="1"/>
    <col min="15628" max="15628" width="13.90625" style="352" bestFit="1" customWidth="1"/>
    <col min="15629" max="15629" width="11.6328125" style="352" customWidth="1"/>
    <col min="15630" max="15630" width="10.6328125" style="352" customWidth="1"/>
    <col min="15631" max="15633" width="9" style="352"/>
    <col min="15634" max="15634" width="13" style="352" customWidth="1"/>
    <col min="15635" max="15635" width="9.453125" style="352" bestFit="1" customWidth="1"/>
    <col min="15636" max="15872" width="9" style="352"/>
    <col min="15873" max="15873" width="2.6328125" style="352" customWidth="1"/>
    <col min="15874" max="15874" width="3.36328125" style="352" customWidth="1"/>
    <col min="15875" max="15875" width="25.453125" style="352" customWidth="1"/>
    <col min="15876" max="15876" width="14.08984375" style="352" customWidth="1"/>
    <col min="15877" max="15878" width="13.08984375" style="352" customWidth="1"/>
    <col min="15879" max="15880" width="14.6328125" style="352" customWidth="1"/>
    <col min="15881" max="15883" width="13.08984375" style="352" customWidth="1"/>
    <col min="15884" max="15884" width="13.90625" style="352" bestFit="1" customWidth="1"/>
    <col min="15885" max="15885" width="11.6328125" style="352" customWidth="1"/>
    <col min="15886" max="15886" width="10.6328125" style="352" customWidth="1"/>
    <col min="15887" max="15889" width="9" style="352"/>
    <col min="15890" max="15890" width="13" style="352" customWidth="1"/>
    <col min="15891" max="15891" width="9.453125" style="352" bestFit="1" customWidth="1"/>
    <col min="15892" max="16128" width="9" style="352"/>
    <col min="16129" max="16129" width="2.6328125" style="352" customWidth="1"/>
    <col min="16130" max="16130" width="3.36328125" style="352" customWidth="1"/>
    <col min="16131" max="16131" width="25.453125" style="352" customWidth="1"/>
    <col min="16132" max="16132" width="14.08984375" style="352" customWidth="1"/>
    <col min="16133" max="16134" width="13.08984375" style="352" customWidth="1"/>
    <col min="16135" max="16136" width="14.6328125" style="352" customWidth="1"/>
    <col min="16137" max="16139" width="13.08984375" style="352" customWidth="1"/>
    <col min="16140" max="16140" width="13.90625" style="352" bestFit="1" customWidth="1"/>
    <col min="16141" max="16141" width="11.6328125" style="352" customWidth="1"/>
    <col min="16142" max="16142" width="10.6328125" style="352" customWidth="1"/>
    <col min="16143" max="16145" width="9" style="352"/>
    <col min="16146" max="16146" width="13" style="352" customWidth="1"/>
    <col min="16147" max="16147" width="9.453125" style="352" bestFit="1" customWidth="1"/>
    <col min="16148" max="16384" width="9" style="352"/>
  </cols>
  <sheetData>
    <row r="2" spans="2:18" ht="14">
      <c r="B2" s="351" t="s">
        <v>198</v>
      </c>
    </row>
    <row r="5" spans="2:18">
      <c r="B5" s="353"/>
      <c r="C5" s="354"/>
      <c r="D5" s="355" t="s">
        <v>216</v>
      </c>
      <c r="E5" s="355" t="s">
        <v>217</v>
      </c>
      <c r="F5" s="355" t="s">
        <v>199</v>
      </c>
      <c r="G5" s="355" t="s">
        <v>200</v>
      </c>
      <c r="H5" s="355" t="s">
        <v>201</v>
      </c>
      <c r="I5" s="355" t="s">
        <v>202</v>
      </c>
      <c r="J5" s="355" t="s">
        <v>203</v>
      </c>
      <c r="K5" s="355" t="s">
        <v>174</v>
      </c>
      <c r="M5" s="576"/>
      <c r="N5" s="577"/>
      <c r="O5" s="577"/>
      <c r="P5" s="577"/>
      <c r="Q5" s="577"/>
      <c r="R5" s="577"/>
    </row>
    <row r="6" spans="2:18">
      <c r="B6" s="356" t="s">
        <v>218</v>
      </c>
      <c r="C6" s="357"/>
      <c r="D6" s="358"/>
      <c r="E6" s="358"/>
      <c r="F6" s="358"/>
      <c r="G6" s="358" t="s">
        <v>204</v>
      </c>
      <c r="H6" s="358" t="s">
        <v>204</v>
      </c>
      <c r="I6" s="358"/>
      <c r="J6" s="358"/>
      <c r="K6" s="358" t="s">
        <v>205</v>
      </c>
      <c r="M6" s="578"/>
      <c r="N6" s="579"/>
      <c r="O6" s="363"/>
      <c r="P6" s="363"/>
      <c r="Q6" s="363"/>
      <c r="R6" s="363"/>
    </row>
    <row r="7" spans="2:18" ht="13.5" thickBot="1">
      <c r="B7" s="361"/>
      <c r="C7" s="362"/>
      <c r="D7" s="507" t="s">
        <v>206</v>
      </c>
      <c r="E7" s="507" t="s">
        <v>207</v>
      </c>
      <c r="F7" s="507" t="s">
        <v>208</v>
      </c>
      <c r="G7" s="507" t="s">
        <v>209</v>
      </c>
      <c r="H7" s="507" t="s">
        <v>210</v>
      </c>
      <c r="I7" s="507" t="s">
        <v>211</v>
      </c>
      <c r="J7" s="507" t="s">
        <v>212</v>
      </c>
      <c r="K7" s="507" t="s">
        <v>213</v>
      </c>
      <c r="M7" s="363"/>
      <c r="N7" s="363"/>
      <c r="O7" s="363"/>
      <c r="P7" s="363"/>
      <c r="Q7" s="363"/>
      <c r="R7" s="363"/>
    </row>
    <row r="8" spans="2:18" ht="13.5" thickBot="1">
      <c r="B8" s="364" t="s">
        <v>271</v>
      </c>
      <c r="C8" s="542" t="s">
        <v>272</v>
      </c>
      <c r="D8" s="365">
        <v>0.23807384073994797</v>
      </c>
      <c r="E8" s="365">
        <v>5.1045598561826597E-2</v>
      </c>
      <c r="F8" s="365">
        <v>0.46350358772539901</v>
      </c>
      <c r="G8" s="365">
        <v>0.28825999028786042</v>
      </c>
      <c r="H8" s="365">
        <v>9.7158277140205182E-2</v>
      </c>
      <c r="I8" s="365">
        <v>0.47021508086278224</v>
      </c>
      <c r="J8" s="365">
        <v>0.20362299687121579</v>
      </c>
      <c r="K8" s="365">
        <v>1.3319235358916895E-2</v>
      </c>
      <c r="M8" s="366" t="s">
        <v>214</v>
      </c>
      <c r="N8" s="367" t="s">
        <v>215</v>
      </c>
      <c r="O8" s="367"/>
      <c r="P8" s="367"/>
      <c r="Q8" s="367"/>
      <c r="R8" s="368"/>
    </row>
    <row r="9" spans="2:18">
      <c r="B9" s="364" t="s">
        <v>273</v>
      </c>
      <c r="C9" s="542" t="s">
        <v>274</v>
      </c>
      <c r="D9" s="508">
        <v>1.277017230258868E-2</v>
      </c>
      <c r="E9" s="508">
        <v>7.5257662349945367E-2</v>
      </c>
      <c r="F9" s="508">
        <v>5.2516925382900537E-3</v>
      </c>
      <c r="G9" s="508">
        <v>9.3137254901960786E-2</v>
      </c>
      <c r="H9" s="508">
        <v>9.166666666666666E-2</v>
      </c>
      <c r="I9" s="508">
        <v>0.35049019607843135</v>
      </c>
      <c r="J9" s="508">
        <v>0.37990196078431371</v>
      </c>
      <c r="K9" s="508">
        <v>-1.8704050044881588E-5</v>
      </c>
      <c r="M9" s="369" t="s">
        <v>134</v>
      </c>
      <c r="N9" s="370" t="s">
        <v>264</v>
      </c>
      <c r="O9" s="371"/>
      <c r="P9" s="371"/>
      <c r="Q9" s="371"/>
      <c r="R9" s="372"/>
    </row>
    <row r="10" spans="2:18">
      <c r="B10" s="364" t="s">
        <v>275</v>
      </c>
      <c r="C10" s="542" t="s">
        <v>276</v>
      </c>
      <c r="D10" s="508">
        <v>0.31897337124918018</v>
      </c>
      <c r="E10" s="508">
        <v>3.4973973027581803E-2</v>
      </c>
      <c r="F10" s="508">
        <v>0.1896767686270735</v>
      </c>
      <c r="G10" s="508">
        <v>5.259493749368914E-2</v>
      </c>
      <c r="H10" s="508">
        <v>5.0408943796578586E-2</v>
      </c>
      <c r="I10" s="508">
        <v>0.32728081161659017</v>
      </c>
      <c r="J10" s="508">
        <v>0.13915426490204658</v>
      </c>
      <c r="K10" s="508">
        <v>0.10446716146198011</v>
      </c>
      <c r="M10" s="373"/>
      <c r="N10" s="374" t="s">
        <v>270</v>
      </c>
      <c r="O10" s="363"/>
      <c r="P10" s="363"/>
      <c r="Q10" s="363"/>
      <c r="R10" s="375"/>
    </row>
    <row r="11" spans="2:18">
      <c r="B11" s="364" t="s">
        <v>277</v>
      </c>
      <c r="C11" s="542" t="s">
        <v>278</v>
      </c>
      <c r="D11" s="508">
        <v>0.1910474707088515</v>
      </c>
      <c r="E11" s="508">
        <v>2.1675911831183857E-2</v>
      </c>
      <c r="F11" s="508">
        <v>0.33367635708772836</v>
      </c>
      <c r="G11" s="508">
        <v>9.3625819791296486E-2</v>
      </c>
      <c r="H11" s="508">
        <v>8.8069007850612224E-2</v>
      </c>
      <c r="I11" s="508">
        <v>0.39146447840273962</v>
      </c>
      <c r="J11" s="508">
        <v>0.2414628630504313</v>
      </c>
      <c r="K11" s="508">
        <v>2.9959008854497292E-4</v>
      </c>
      <c r="M11" s="376"/>
      <c r="N11" s="377" t="s">
        <v>219</v>
      </c>
      <c r="O11" s="378"/>
      <c r="P11" s="378"/>
      <c r="Q11" s="378"/>
      <c r="R11" s="379"/>
    </row>
    <row r="12" spans="2:18">
      <c r="B12" s="380" t="s">
        <v>279</v>
      </c>
      <c r="C12" s="542" t="s">
        <v>280</v>
      </c>
      <c r="D12" s="508">
        <v>0.4693834722145111</v>
      </c>
      <c r="E12" s="508">
        <v>3.3359447789553291E-2</v>
      </c>
      <c r="F12" s="508">
        <v>0.191777779479678</v>
      </c>
      <c r="G12" s="508">
        <v>0.10280932456664674</v>
      </c>
      <c r="H12" s="508">
        <v>8.2868080019330798E-2</v>
      </c>
      <c r="I12" s="508">
        <v>0.43542623138456843</v>
      </c>
      <c r="J12" s="508">
        <v>0.2648446541440399</v>
      </c>
      <c r="K12" s="508">
        <v>1.3054938999587047E-2</v>
      </c>
      <c r="M12" s="369" t="s">
        <v>135</v>
      </c>
      <c r="N12" s="370" t="s">
        <v>265</v>
      </c>
      <c r="O12" s="371"/>
      <c r="P12" s="371"/>
      <c r="Q12" s="371"/>
      <c r="R12" s="372"/>
    </row>
    <row r="13" spans="2:18">
      <c r="B13" s="364" t="s">
        <v>281</v>
      </c>
      <c r="C13" s="543" t="s">
        <v>282</v>
      </c>
      <c r="D13" s="509">
        <v>0.14443878846590677</v>
      </c>
      <c r="E13" s="509">
        <v>7.0943510398870202E-2</v>
      </c>
      <c r="F13" s="509">
        <v>0.46146651462542765</v>
      </c>
      <c r="G13" s="509">
        <v>3.1789760416021794E-2</v>
      </c>
      <c r="H13" s="509">
        <v>2.8485420664891972E-2</v>
      </c>
      <c r="I13" s="509">
        <v>0.44609360490311395</v>
      </c>
      <c r="J13" s="509">
        <v>0.14815359375967313</v>
      </c>
      <c r="K13" s="509">
        <v>1.8964280306375591E-4</v>
      </c>
      <c r="M13" s="373"/>
      <c r="N13" s="374" t="s">
        <v>270</v>
      </c>
      <c r="O13" s="363"/>
      <c r="P13" s="363"/>
      <c r="Q13" s="363"/>
      <c r="R13" s="375"/>
    </row>
    <row r="14" spans="2:18">
      <c r="B14" s="364" t="s">
        <v>283</v>
      </c>
      <c r="C14" s="542" t="s">
        <v>284</v>
      </c>
      <c r="D14" s="508">
        <v>0.4151449725936297</v>
      </c>
      <c r="E14" s="508">
        <v>2.9128515934745386E-2</v>
      </c>
      <c r="F14" s="508">
        <v>0.26120462380855813</v>
      </c>
      <c r="G14" s="508">
        <v>9.7662655290292097E-2</v>
      </c>
      <c r="H14" s="508">
        <v>8.1598621494677753E-2</v>
      </c>
      <c r="I14" s="508">
        <v>0.43661932686695754</v>
      </c>
      <c r="J14" s="508">
        <v>0.22203385119924404</v>
      </c>
      <c r="K14" s="508">
        <v>3.3667290080786856E-4</v>
      </c>
      <c r="M14" s="376"/>
      <c r="N14" s="377" t="s">
        <v>220</v>
      </c>
      <c r="O14" s="378"/>
      <c r="P14" s="378"/>
      <c r="Q14" s="378"/>
      <c r="R14" s="379"/>
    </row>
    <row r="15" spans="2:18">
      <c r="B15" s="364" t="s">
        <v>285</v>
      </c>
      <c r="C15" s="542" t="s">
        <v>286</v>
      </c>
      <c r="D15" s="508">
        <v>0.18298667963507398</v>
      </c>
      <c r="E15" s="508">
        <v>8.4354021377788788E-2</v>
      </c>
      <c r="F15" s="508">
        <v>0.31699618009493824</v>
      </c>
      <c r="G15" s="508">
        <v>2.6527026895862251E-2</v>
      </c>
      <c r="H15" s="508">
        <v>2.57020004464849E-2</v>
      </c>
      <c r="I15" s="508">
        <v>0.31181146689702699</v>
      </c>
      <c r="J15" s="508">
        <v>0.11975501567550254</v>
      </c>
      <c r="K15" s="508">
        <v>8.9063806996323108E-4</v>
      </c>
      <c r="M15" s="369" t="s">
        <v>199</v>
      </c>
      <c r="N15" s="370" t="s">
        <v>266</v>
      </c>
      <c r="O15" s="371"/>
      <c r="P15" s="371"/>
      <c r="Q15" s="371"/>
      <c r="R15" s="372"/>
    </row>
    <row r="16" spans="2:18">
      <c r="B16" s="364" t="s">
        <v>287</v>
      </c>
      <c r="C16" s="542" t="s">
        <v>288</v>
      </c>
      <c r="D16" s="508">
        <v>5.7291039147747663E-2</v>
      </c>
      <c r="E16" s="508">
        <v>4.8159365973106855E-2</v>
      </c>
      <c r="F16" s="508">
        <v>0.56935025011123552</v>
      </c>
      <c r="G16" s="508">
        <v>8.6523015565280012E-2</v>
      </c>
      <c r="H16" s="508">
        <v>7.8740375560848619E-2</v>
      </c>
      <c r="I16" s="508">
        <v>0.60348695507671857</v>
      </c>
      <c r="J16" s="508">
        <v>0.26224173267600953</v>
      </c>
      <c r="K16" s="508">
        <v>1.3564502380374995E-4</v>
      </c>
      <c r="M16" s="376"/>
      <c r="N16" s="377" t="s">
        <v>221</v>
      </c>
      <c r="O16" s="378"/>
      <c r="P16" s="378"/>
      <c r="Q16" s="378"/>
      <c r="R16" s="379"/>
    </row>
    <row r="17" spans="2:18">
      <c r="B17" s="380" t="s">
        <v>289</v>
      </c>
      <c r="C17" s="544" t="s">
        <v>290</v>
      </c>
      <c r="D17" s="381">
        <v>0.21020511769673969</v>
      </c>
      <c r="E17" s="381">
        <v>2.985913057786839E-2</v>
      </c>
      <c r="F17" s="381">
        <v>8.3049373972198803E-2</v>
      </c>
      <c r="G17" s="381">
        <v>2.049746113690866E-2</v>
      </c>
      <c r="H17" s="381">
        <v>2.0273593449495787E-2</v>
      </c>
      <c r="I17" s="381">
        <v>0.34993911477289302</v>
      </c>
      <c r="J17" s="381">
        <v>0.10339295223816808</v>
      </c>
      <c r="K17" s="381">
        <v>1.0079368603316537E-2</v>
      </c>
      <c r="M17" s="369" t="s">
        <v>200</v>
      </c>
      <c r="N17" s="370" t="s">
        <v>267</v>
      </c>
      <c r="O17" s="371"/>
      <c r="P17" s="371"/>
      <c r="Q17" s="371"/>
      <c r="R17" s="375"/>
    </row>
    <row r="18" spans="2:18">
      <c r="B18" s="364" t="s">
        <v>291</v>
      </c>
      <c r="C18" s="542" t="s">
        <v>292</v>
      </c>
      <c r="D18" s="508">
        <v>0.18250341317981927</v>
      </c>
      <c r="E18" s="508">
        <v>2.3246482054168363E-2</v>
      </c>
      <c r="F18" s="508">
        <v>0.1686159872980072</v>
      </c>
      <c r="G18" s="508">
        <v>4.2428794738017415E-3</v>
      </c>
      <c r="H18" s="508">
        <v>4.2327290444385797E-3</v>
      </c>
      <c r="I18" s="508">
        <v>0.26270326234799735</v>
      </c>
      <c r="J18" s="508">
        <v>1.9245214072555267E-2</v>
      </c>
      <c r="K18" s="508">
        <v>1.2120387072996702E-2</v>
      </c>
      <c r="M18" s="376"/>
      <c r="N18" s="377" t="s">
        <v>222</v>
      </c>
      <c r="O18" s="378"/>
      <c r="P18" s="378"/>
      <c r="Q18" s="378"/>
      <c r="R18" s="375"/>
    </row>
    <row r="19" spans="2:18">
      <c r="B19" s="364" t="s">
        <v>293</v>
      </c>
      <c r="C19" s="542" t="s">
        <v>294</v>
      </c>
      <c r="D19" s="508">
        <v>0.18030044961315519</v>
      </c>
      <c r="E19" s="508">
        <v>3.3426086864406367E-2</v>
      </c>
      <c r="F19" s="508">
        <v>0.41224004829328587</v>
      </c>
      <c r="G19" s="508">
        <v>2.6414388517537728E-2</v>
      </c>
      <c r="H19" s="508">
        <v>2.610527559287662E-2</v>
      </c>
      <c r="I19" s="508">
        <v>0.41324657170140083</v>
      </c>
      <c r="J19" s="508">
        <v>0.20422913733867554</v>
      </c>
      <c r="K19" s="508">
        <v>1.5244614006145662E-3</v>
      </c>
      <c r="M19" s="369" t="s">
        <v>201</v>
      </c>
      <c r="N19" s="370" t="s">
        <v>268</v>
      </c>
      <c r="O19" s="371"/>
      <c r="P19" s="371"/>
      <c r="Q19" s="371"/>
      <c r="R19" s="372"/>
    </row>
    <row r="20" spans="2:18">
      <c r="B20" s="364" t="s">
        <v>295</v>
      </c>
      <c r="C20" s="542" t="s">
        <v>296</v>
      </c>
      <c r="D20" s="508">
        <v>0.20166728466968917</v>
      </c>
      <c r="E20" s="508">
        <v>2.8214137262172586E-2</v>
      </c>
      <c r="F20" s="508">
        <v>0.1815583433426754</v>
      </c>
      <c r="G20" s="508">
        <v>5.8449276375585543E-2</v>
      </c>
      <c r="H20" s="508">
        <v>5.7668554382530469E-2</v>
      </c>
      <c r="I20" s="508">
        <v>0.56791116082873061</v>
      </c>
      <c r="J20" s="508">
        <v>0.2574751217693258</v>
      </c>
      <c r="K20" s="508">
        <v>1.2785438035027318E-3</v>
      </c>
      <c r="M20" s="376"/>
      <c r="N20" s="377" t="s">
        <v>223</v>
      </c>
      <c r="O20" s="378"/>
      <c r="P20" s="378"/>
      <c r="Q20" s="378"/>
      <c r="R20" s="379"/>
    </row>
    <row r="21" spans="2:18">
      <c r="B21" s="364" t="s">
        <v>297</v>
      </c>
      <c r="C21" s="542" t="s">
        <v>298</v>
      </c>
      <c r="D21" s="508">
        <v>0.40669137768904479</v>
      </c>
      <c r="E21" s="508">
        <v>2.1375712371627074E-2</v>
      </c>
      <c r="F21" s="508">
        <v>7.52518714470648E-2</v>
      </c>
      <c r="G21" s="508">
        <v>0.11206896551724138</v>
      </c>
      <c r="H21" s="508">
        <v>0.10742705570291777</v>
      </c>
      <c r="I21" s="508">
        <v>0.45954907161803715</v>
      </c>
      <c r="J21" s="508">
        <v>0.37732095490716178</v>
      </c>
      <c r="K21" s="508">
        <v>2.7641333088066311E-3</v>
      </c>
      <c r="M21" s="369" t="s">
        <v>202</v>
      </c>
      <c r="N21" s="370" t="s">
        <v>224</v>
      </c>
      <c r="O21" s="371"/>
      <c r="P21" s="371"/>
      <c r="Q21" s="371"/>
      <c r="R21" s="372"/>
    </row>
    <row r="22" spans="2:18">
      <c r="B22" s="380" t="s">
        <v>299</v>
      </c>
      <c r="C22" s="542" t="s">
        <v>300</v>
      </c>
      <c r="D22" s="508">
        <v>0.17883609489207672</v>
      </c>
      <c r="E22" s="508">
        <v>6.6271205902616259E-2</v>
      </c>
      <c r="F22" s="508">
        <v>0.31817801280888525</v>
      </c>
      <c r="G22" s="508">
        <v>3.0321638182899398E-2</v>
      </c>
      <c r="H22" s="508">
        <v>2.9313286966414148E-2</v>
      </c>
      <c r="I22" s="508">
        <v>0.49038834449414381</v>
      </c>
      <c r="J22" s="508">
        <v>0.19938852548025959</v>
      </c>
      <c r="K22" s="508">
        <v>3.3862462776907364E-4</v>
      </c>
      <c r="M22" s="376"/>
      <c r="N22" s="377" t="s">
        <v>225</v>
      </c>
      <c r="O22" s="378"/>
      <c r="P22" s="378"/>
      <c r="Q22" s="378"/>
      <c r="R22" s="379"/>
    </row>
    <row r="23" spans="2:18">
      <c r="B23" s="364" t="s">
        <v>301</v>
      </c>
      <c r="C23" s="543" t="s">
        <v>302</v>
      </c>
      <c r="D23" s="509">
        <v>4.4136684029070707E-2</v>
      </c>
      <c r="E23" s="509">
        <v>3.2259733117485527E-2</v>
      </c>
      <c r="F23" s="509">
        <v>0.83599621123214118</v>
      </c>
      <c r="G23" s="509">
        <v>7.2176646498759755E-3</v>
      </c>
      <c r="H23" s="509">
        <v>7.1463615839858037E-3</v>
      </c>
      <c r="I23" s="509">
        <v>0.22922282963619853</v>
      </c>
      <c r="J23" s="509">
        <v>5.2642439679258975E-2</v>
      </c>
      <c r="K23" s="509">
        <v>-1.2035649594097718E-4</v>
      </c>
      <c r="M23" s="369" t="s">
        <v>203</v>
      </c>
      <c r="N23" s="370" t="s">
        <v>226</v>
      </c>
      <c r="O23" s="371"/>
      <c r="P23" s="371"/>
      <c r="Q23" s="371"/>
      <c r="R23" s="372"/>
    </row>
    <row r="24" spans="2:18">
      <c r="B24" s="364" t="s">
        <v>303</v>
      </c>
      <c r="C24" s="542" t="s">
        <v>304</v>
      </c>
      <c r="D24" s="508">
        <v>8.3707677576120507E-2</v>
      </c>
      <c r="E24" s="508">
        <v>3.285072636067244E-2</v>
      </c>
      <c r="F24" s="508">
        <v>0.18467515839201754</v>
      </c>
      <c r="G24" s="508">
        <v>3.0386412843407023E-2</v>
      </c>
      <c r="H24" s="508">
        <v>2.9138510878585377E-2</v>
      </c>
      <c r="I24" s="508">
        <v>0.21656714648497213</v>
      </c>
      <c r="J24" s="508">
        <v>0.12650606168379411</v>
      </c>
      <c r="K24" s="508">
        <v>6.1642043191392358E-4</v>
      </c>
      <c r="M24" s="376"/>
      <c r="N24" s="377" t="s">
        <v>227</v>
      </c>
      <c r="O24" s="378"/>
      <c r="P24" s="378"/>
      <c r="Q24" s="378"/>
      <c r="R24" s="379"/>
    </row>
    <row r="25" spans="2:18">
      <c r="B25" s="364" t="s">
        <v>305</v>
      </c>
      <c r="C25" s="542" t="s">
        <v>306</v>
      </c>
      <c r="D25" s="508">
        <v>0.10045191089862339</v>
      </c>
      <c r="E25" s="508">
        <v>4.5402979811794537E-2</v>
      </c>
      <c r="F25" s="508">
        <v>0.29008257647198032</v>
      </c>
      <c r="G25" s="508">
        <v>7.6045097449514765E-2</v>
      </c>
      <c r="H25" s="508">
        <v>7.4075568302683983E-2</v>
      </c>
      <c r="I25" s="508">
        <v>0.53317758037659446</v>
      </c>
      <c r="J25" s="508">
        <v>0.29093649827253587</v>
      </c>
      <c r="K25" s="508">
        <v>1.0041635215399906E-3</v>
      </c>
      <c r="M25" s="369" t="s">
        <v>174</v>
      </c>
      <c r="N25" s="370" t="s">
        <v>269</v>
      </c>
      <c r="O25" s="371"/>
      <c r="P25" s="371"/>
      <c r="Q25" s="371"/>
      <c r="R25" s="372"/>
    </row>
    <row r="26" spans="2:18" ht="13.5" thickBot="1">
      <c r="B26" s="364" t="s">
        <v>307</v>
      </c>
      <c r="C26" s="542" t="s">
        <v>308</v>
      </c>
      <c r="D26" s="508">
        <v>0.1236190709404834</v>
      </c>
      <c r="E26" s="508">
        <v>1.5240610059349222E-2</v>
      </c>
      <c r="F26" s="508">
        <v>0.10231575004347881</v>
      </c>
      <c r="G26" s="508">
        <v>2.3335526185763775E-2</v>
      </c>
      <c r="H26" s="508">
        <v>2.2660729965751976E-2</v>
      </c>
      <c r="I26" s="508">
        <v>0.46817869959145181</v>
      </c>
      <c r="J26" s="508">
        <v>0.19145013425339022</v>
      </c>
      <c r="K26" s="508">
        <v>4.9769037510728401E-5</v>
      </c>
      <c r="M26" s="382" t="s">
        <v>205</v>
      </c>
      <c r="N26" s="383" t="s">
        <v>228</v>
      </c>
      <c r="O26" s="359"/>
      <c r="P26" s="359"/>
      <c r="Q26" s="359"/>
      <c r="R26" s="360"/>
    </row>
    <row r="27" spans="2:18">
      <c r="B27" s="380" t="s">
        <v>309</v>
      </c>
      <c r="C27" s="544" t="s">
        <v>310</v>
      </c>
      <c r="D27" s="381">
        <v>0.13307505497583852</v>
      </c>
      <c r="E27" s="381">
        <v>1.3002631979161374E-2</v>
      </c>
      <c r="F27" s="381">
        <v>0.16404366250948288</v>
      </c>
      <c r="G27" s="381">
        <v>2.6142084370516454E-2</v>
      </c>
      <c r="H27" s="381">
        <v>2.5508367596286927E-2</v>
      </c>
      <c r="I27" s="381">
        <v>0.46344975132953781</v>
      </c>
      <c r="J27" s="381">
        <v>0.24223316721504293</v>
      </c>
      <c r="K27" s="381">
        <v>1.5613815689640281E-5</v>
      </c>
    </row>
    <row r="28" spans="2:18">
      <c r="B28" s="364" t="s">
        <v>311</v>
      </c>
      <c r="C28" s="542" t="s">
        <v>312</v>
      </c>
      <c r="D28" s="508">
        <v>0.20693389562783923</v>
      </c>
      <c r="E28" s="508">
        <v>1.5496284781023193E-2</v>
      </c>
      <c r="F28" s="508">
        <v>9.841031728115468E-2</v>
      </c>
      <c r="G28" s="508">
        <v>4.1005977819493819E-2</v>
      </c>
      <c r="H28" s="508">
        <v>4.0819587011223388E-2</v>
      </c>
      <c r="I28" s="508">
        <v>0.45595185791694959</v>
      </c>
      <c r="J28" s="508">
        <v>0.21630653299782987</v>
      </c>
      <c r="K28" s="508">
        <v>2.3680953795954428E-4</v>
      </c>
    </row>
    <row r="29" spans="2:18">
      <c r="B29" s="364" t="s">
        <v>313</v>
      </c>
      <c r="C29" s="542" t="s">
        <v>314</v>
      </c>
      <c r="D29" s="508">
        <v>6.7976828865455044E-2</v>
      </c>
      <c r="E29" s="508">
        <v>1.0993871975732818E-2</v>
      </c>
      <c r="F29" s="508">
        <v>0.16414003259034404</v>
      </c>
      <c r="G29" s="508">
        <v>2.8875645455604303E-2</v>
      </c>
      <c r="H29" s="508">
        <v>2.8807702760414645E-2</v>
      </c>
      <c r="I29" s="508">
        <v>0.41939569825678458</v>
      </c>
      <c r="J29" s="508">
        <v>0.16414469852855534</v>
      </c>
      <c r="K29" s="508">
        <v>8.1321956716876473E-5</v>
      </c>
    </row>
    <row r="30" spans="2:18">
      <c r="B30" s="364" t="s">
        <v>315</v>
      </c>
      <c r="C30" s="542" t="s">
        <v>316</v>
      </c>
      <c r="D30" s="508">
        <v>0.18806332509313814</v>
      </c>
      <c r="E30" s="508">
        <v>1.1049325330265493E-2</v>
      </c>
      <c r="F30" s="508">
        <v>7.0234342692982898E-2</v>
      </c>
      <c r="G30" s="508">
        <v>3.8580379366577974E-2</v>
      </c>
      <c r="H30" s="508">
        <v>3.8084475343079752E-2</v>
      </c>
      <c r="I30" s="508">
        <v>0.381250059603849</v>
      </c>
      <c r="J30" s="508">
        <v>0.18361800131605299</v>
      </c>
      <c r="K30" s="508">
        <v>1.0163618150475222E-2</v>
      </c>
    </row>
    <row r="31" spans="2:18">
      <c r="B31" s="364" t="s">
        <v>317</v>
      </c>
      <c r="C31" s="542" t="s">
        <v>318</v>
      </c>
      <c r="D31" s="508">
        <v>0.1934627447343559</v>
      </c>
      <c r="E31" s="508">
        <v>8.7390249027079186E-3</v>
      </c>
      <c r="F31" s="508">
        <v>6.8378864714542242E-3</v>
      </c>
      <c r="G31" s="508">
        <v>5.1938977524164431E-2</v>
      </c>
      <c r="H31" s="508">
        <v>5.1356701991382321E-2</v>
      </c>
      <c r="I31" s="508">
        <v>0.37475253289856758</v>
      </c>
      <c r="J31" s="508">
        <v>0.20135087923605449</v>
      </c>
      <c r="K31" s="508">
        <v>1.2846104214738108E-2</v>
      </c>
    </row>
    <row r="32" spans="2:18">
      <c r="B32" s="380" t="s">
        <v>319</v>
      </c>
      <c r="C32" s="542" t="s">
        <v>320</v>
      </c>
      <c r="D32" s="508">
        <v>9.6579444432056141E-2</v>
      </c>
      <c r="E32" s="508">
        <v>1.9914516866221227E-2</v>
      </c>
      <c r="F32" s="508">
        <v>0.34172266829295439</v>
      </c>
      <c r="G32" s="508">
        <v>1.5566168733150584E-2</v>
      </c>
      <c r="H32" s="508">
        <v>1.545328826931106E-2</v>
      </c>
      <c r="I32" s="508">
        <v>0.20662461908747243</v>
      </c>
      <c r="J32" s="508">
        <v>0.12156186888485437</v>
      </c>
      <c r="K32" s="508">
        <v>2.0126533711773191E-2</v>
      </c>
    </row>
    <row r="33" spans="2:11">
      <c r="B33" s="364" t="s">
        <v>321</v>
      </c>
      <c r="C33" s="543" t="s">
        <v>322</v>
      </c>
      <c r="D33" s="509">
        <v>6.1010106339847547E-2</v>
      </c>
      <c r="E33" s="509">
        <v>4.3402673374999179E-3</v>
      </c>
      <c r="F33" s="509">
        <v>0.37925570228091232</v>
      </c>
      <c r="G33" s="509">
        <v>4.0875758215891601E-2</v>
      </c>
      <c r="H33" s="509">
        <v>3.9932703624347407E-2</v>
      </c>
      <c r="I33" s="509">
        <v>0.24820819627606602</v>
      </c>
      <c r="J33" s="509">
        <v>0.1622846063312913</v>
      </c>
      <c r="K33" s="509">
        <v>6.1642043191392361E-5</v>
      </c>
    </row>
    <row r="34" spans="2:11">
      <c r="B34" s="364" t="s">
        <v>323</v>
      </c>
      <c r="C34" s="542" t="s">
        <v>324</v>
      </c>
      <c r="D34" s="508">
        <v>0.10402661646115294</v>
      </c>
      <c r="E34" s="508">
        <v>1.230557089977628E-2</v>
      </c>
      <c r="F34" s="508">
        <v>0.24131408339126637</v>
      </c>
      <c r="G34" s="508">
        <v>4.4951683268563601E-2</v>
      </c>
      <c r="H34" s="508">
        <v>4.4177424398088173E-2</v>
      </c>
      <c r="I34" s="508">
        <v>0.34895251708580871</v>
      </c>
      <c r="J34" s="508">
        <v>0.17673947677967869</v>
      </c>
      <c r="K34" s="508">
        <v>4.4499374715474804E-4</v>
      </c>
    </row>
    <row r="35" spans="2:11">
      <c r="B35" s="364" t="s">
        <v>325</v>
      </c>
      <c r="C35" s="542" t="s">
        <v>326</v>
      </c>
      <c r="D35" s="508">
        <v>0.39907409764036894</v>
      </c>
      <c r="E35" s="508">
        <v>5.3553020814495804E-2</v>
      </c>
      <c r="F35" s="508">
        <v>0.3326295145797844</v>
      </c>
      <c r="G35" s="508">
        <v>7.1211249837671367E-2</v>
      </c>
      <c r="H35" s="508">
        <v>6.2992783333024133E-2</v>
      </c>
      <c r="I35" s="508">
        <v>0.33238409736007274</v>
      </c>
      <c r="J35" s="508">
        <v>0.24493070886592583</v>
      </c>
      <c r="K35" s="508">
        <v>5.8106164513342575E-3</v>
      </c>
    </row>
    <row r="36" spans="2:11">
      <c r="B36" s="364" t="s">
        <v>327</v>
      </c>
      <c r="C36" s="542" t="s">
        <v>328</v>
      </c>
      <c r="D36" s="508">
        <v>0</v>
      </c>
      <c r="E36" s="508">
        <v>0</v>
      </c>
      <c r="F36" s="508">
        <v>1</v>
      </c>
      <c r="G36" s="508">
        <v>8.0782105533847598E-2</v>
      </c>
      <c r="H36" s="508">
        <v>6.4817850845554345E-2</v>
      </c>
      <c r="I36" s="508">
        <v>0.4979689159028764</v>
      </c>
      <c r="J36" s="508">
        <v>0.4024545428421325</v>
      </c>
      <c r="K36" s="508">
        <v>0</v>
      </c>
    </row>
    <row r="37" spans="2:11">
      <c r="B37" s="380" t="s">
        <v>329</v>
      </c>
      <c r="C37" s="544" t="s">
        <v>330</v>
      </c>
      <c r="D37" s="381">
        <v>0</v>
      </c>
      <c r="E37" s="381">
        <v>0</v>
      </c>
      <c r="F37" s="381">
        <v>0.67433763256159929</v>
      </c>
      <c r="G37" s="381">
        <v>1.5080233011390706E-2</v>
      </c>
      <c r="H37" s="381">
        <v>1.5080233011390706E-2</v>
      </c>
      <c r="I37" s="381">
        <v>0.44365823552340944</v>
      </c>
      <c r="J37" s="381">
        <v>9.1355732166832695E-2</v>
      </c>
      <c r="K37" s="381">
        <v>2.4280133973044373E-2</v>
      </c>
    </row>
    <row r="38" spans="2:11">
      <c r="B38" s="364" t="s">
        <v>331</v>
      </c>
      <c r="C38" s="543" t="s">
        <v>332</v>
      </c>
      <c r="D38" s="508">
        <v>0</v>
      </c>
      <c r="E38" s="508">
        <v>0</v>
      </c>
      <c r="F38" s="508">
        <v>1</v>
      </c>
      <c r="G38" s="508">
        <v>1.9818864590236358E-2</v>
      </c>
      <c r="H38" s="508">
        <v>1.9818864590236358E-2</v>
      </c>
      <c r="I38" s="508">
        <v>0.53017009056770492</v>
      </c>
      <c r="J38" s="508">
        <v>0.13707090788601722</v>
      </c>
      <c r="K38" s="508">
        <v>7.5561109303052942E-3</v>
      </c>
    </row>
    <row r="39" spans="2:11">
      <c r="B39" s="364" t="s">
        <v>333</v>
      </c>
      <c r="C39" s="542" t="s">
        <v>334</v>
      </c>
      <c r="D39" s="508">
        <v>0</v>
      </c>
      <c r="E39" s="508">
        <v>0</v>
      </c>
      <c r="F39" s="508">
        <v>0.99994663215546054</v>
      </c>
      <c r="G39" s="508">
        <v>7.086797317862531E-2</v>
      </c>
      <c r="H39" s="508">
        <v>7.0176837656253113E-2</v>
      </c>
      <c r="I39" s="508">
        <v>0.6925709576878859</v>
      </c>
      <c r="J39" s="508">
        <v>0.5031200781514783</v>
      </c>
      <c r="K39" s="508">
        <v>1.7664755438039908E-3</v>
      </c>
    </row>
    <row r="40" spans="2:11">
      <c r="B40" s="364" t="s">
        <v>335</v>
      </c>
      <c r="C40" s="542" t="s">
        <v>336</v>
      </c>
      <c r="D40" s="508">
        <v>0</v>
      </c>
      <c r="E40" s="508">
        <v>0</v>
      </c>
      <c r="F40" s="508">
        <v>0.7404836567247125</v>
      </c>
      <c r="G40" s="508">
        <v>0.10965531670066427</v>
      </c>
      <c r="H40" s="508">
        <v>0.10152676206571611</v>
      </c>
      <c r="I40" s="508">
        <v>0.72110354561036616</v>
      </c>
      <c r="J40" s="508">
        <v>0.44344566687159542</v>
      </c>
      <c r="K40" s="508">
        <v>0.17828489065693665</v>
      </c>
    </row>
    <row r="41" spans="2:11">
      <c r="B41" s="364" t="s">
        <v>337</v>
      </c>
      <c r="C41" s="542" t="s">
        <v>338</v>
      </c>
      <c r="D41" s="508">
        <v>0</v>
      </c>
      <c r="E41" s="508">
        <v>0</v>
      </c>
      <c r="F41" s="508">
        <v>0.90277512848321684</v>
      </c>
      <c r="G41" s="508">
        <v>4.1726939556246734E-2</v>
      </c>
      <c r="H41" s="508">
        <v>4.0402021983495726E-2</v>
      </c>
      <c r="I41" s="508">
        <v>0.641775592267115</v>
      </c>
      <c r="J41" s="508">
        <v>0.22250506437072207</v>
      </c>
      <c r="K41" s="508">
        <v>5.0938935180057383E-2</v>
      </c>
    </row>
    <row r="42" spans="2:11">
      <c r="B42" s="380" t="s">
        <v>339</v>
      </c>
      <c r="C42" s="544" t="s">
        <v>340</v>
      </c>
      <c r="D42" s="508">
        <v>0</v>
      </c>
      <c r="E42" s="508">
        <v>0</v>
      </c>
      <c r="F42" s="508">
        <v>0.99952440519546326</v>
      </c>
      <c r="G42" s="508">
        <v>1.8659917711764954E-2</v>
      </c>
      <c r="H42" s="508">
        <v>1.4784735673787946E-2</v>
      </c>
      <c r="I42" s="508">
        <v>0.80722496359240459</v>
      </c>
      <c r="J42" s="508">
        <v>6.2872170458240839E-2</v>
      </c>
      <c r="K42" s="508">
        <v>0.21396034513689005</v>
      </c>
    </row>
    <row r="43" spans="2:11">
      <c r="B43" s="364" t="s">
        <v>341</v>
      </c>
      <c r="C43" s="543" t="s">
        <v>342</v>
      </c>
      <c r="D43" s="509">
        <v>0</v>
      </c>
      <c r="E43" s="509">
        <v>0</v>
      </c>
      <c r="F43" s="509">
        <v>0.77506310801289202</v>
      </c>
      <c r="G43" s="509">
        <v>8.3507234669568761E-2</v>
      </c>
      <c r="H43" s="509">
        <v>7.9270960720736888E-2</v>
      </c>
      <c r="I43" s="509">
        <v>0.51543514602102525</v>
      </c>
      <c r="J43" s="509">
        <v>0.38023340177192372</v>
      </c>
      <c r="K43" s="509">
        <v>3.4578421283842739E-2</v>
      </c>
    </row>
    <row r="44" spans="2:11">
      <c r="B44" s="364" t="s">
        <v>343</v>
      </c>
      <c r="C44" s="542" t="s">
        <v>344</v>
      </c>
      <c r="D44" s="508">
        <v>3.4860271439561788E-2</v>
      </c>
      <c r="E44" s="508">
        <v>4.8155258972889942E-3</v>
      </c>
      <c r="F44" s="508">
        <v>0.75838061623328756</v>
      </c>
      <c r="G44" s="508">
        <v>3.2002013571924733E-2</v>
      </c>
      <c r="H44" s="508">
        <v>3.0663381957158165E-2</v>
      </c>
      <c r="I44" s="508">
        <v>0.50767603990022137</v>
      </c>
      <c r="J44" s="508">
        <v>0.19268139723893168</v>
      </c>
      <c r="K44" s="508">
        <v>5.0171743840390373E-2</v>
      </c>
    </row>
    <row r="45" spans="2:11">
      <c r="B45" s="364" t="s">
        <v>345</v>
      </c>
      <c r="C45" s="542" t="s">
        <v>346</v>
      </c>
      <c r="D45" s="508">
        <v>0</v>
      </c>
      <c r="E45" s="508">
        <v>0</v>
      </c>
      <c r="F45" s="508">
        <v>1</v>
      </c>
      <c r="G45" s="508">
        <v>5.0282179959929132E-2</v>
      </c>
      <c r="H45" s="508">
        <v>5.0282179959929132E-2</v>
      </c>
      <c r="I45" s="508">
        <v>0.71618655236286011</v>
      </c>
      <c r="J45" s="508">
        <v>0.3532568417422659</v>
      </c>
      <c r="K45" s="508">
        <v>3.813023906540904E-3</v>
      </c>
    </row>
    <row r="46" spans="2:11">
      <c r="B46" s="364" t="s">
        <v>347</v>
      </c>
      <c r="C46" s="542" t="s">
        <v>348</v>
      </c>
      <c r="D46" s="508">
        <v>0</v>
      </c>
      <c r="E46" s="508">
        <v>1.4399715311367549E-5</v>
      </c>
      <c r="F46" s="508">
        <v>0.93054079429161585</v>
      </c>
      <c r="G46" s="508">
        <v>7.2826869323359786E-2</v>
      </c>
      <c r="H46" s="508">
        <v>7.2552386274662747E-2</v>
      </c>
      <c r="I46" s="508">
        <v>0.69518657442193177</v>
      </c>
      <c r="J46" s="508">
        <v>0.49524048368257517</v>
      </c>
      <c r="K46" s="508">
        <v>3.3070061630658121E-2</v>
      </c>
    </row>
    <row r="47" spans="2:11">
      <c r="B47" s="380" t="s">
        <v>349</v>
      </c>
      <c r="C47" s="544" t="s">
        <v>350</v>
      </c>
      <c r="D47" s="381">
        <v>0</v>
      </c>
      <c r="E47" s="381">
        <v>0</v>
      </c>
      <c r="F47" s="381">
        <v>0.99595986567365236</v>
      </c>
      <c r="G47" s="381">
        <v>0.12398113195109074</v>
      </c>
      <c r="H47" s="381">
        <v>0.11939356638126475</v>
      </c>
      <c r="I47" s="381">
        <v>0.62079141049512743</v>
      </c>
      <c r="J47" s="381">
        <v>0.53040468261297669</v>
      </c>
      <c r="K47" s="381">
        <v>5.7147215999737169E-2</v>
      </c>
    </row>
    <row r="48" spans="2:11">
      <c r="B48" s="364" t="s">
        <v>351</v>
      </c>
      <c r="C48" s="542" t="s">
        <v>352</v>
      </c>
      <c r="D48" s="508">
        <v>0</v>
      </c>
      <c r="E48" s="508">
        <v>0</v>
      </c>
      <c r="F48" s="508">
        <v>0.97587664760009951</v>
      </c>
      <c r="G48" s="508">
        <v>0.13603152858022119</v>
      </c>
      <c r="H48" s="508">
        <v>0.13523735779379356</v>
      </c>
      <c r="I48" s="508">
        <v>0.68473405205789506</v>
      </c>
      <c r="J48" s="508">
        <v>0.63186213195147611</v>
      </c>
      <c r="K48" s="508">
        <v>1.2205937771462857E-2</v>
      </c>
    </row>
    <row r="49" spans="2:11">
      <c r="B49" s="364" t="s">
        <v>353</v>
      </c>
      <c r="C49" s="542" t="s">
        <v>354</v>
      </c>
      <c r="D49" s="508">
        <v>0</v>
      </c>
      <c r="E49" s="508">
        <v>0</v>
      </c>
      <c r="F49" s="508">
        <v>0.92620732838015785</v>
      </c>
      <c r="G49" s="508">
        <v>8.2191540428243212E-2</v>
      </c>
      <c r="H49" s="508">
        <v>7.4362103364768076E-2</v>
      </c>
      <c r="I49" s="508">
        <v>0.6164183295221074</v>
      </c>
      <c r="J49" s="508">
        <v>0.31712864845017641</v>
      </c>
      <c r="K49" s="508">
        <v>1.1024329740366642E-2</v>
      </c>
    </row>
    <row r="50" spans="2:11">
      <c r="B50" s="364" t="s">
        <v>355</v>
      </c>
      <c r="C50" s="542" t="s">
        <v>356</v>
      </c>
      <c r="D50" s="508">
        <v>2.4065710635694622E-5</v>
      </c>
      <c r="E50" s="508">
        <v>9.9211704282147083E-6</v>
      </c>
      <c r="F50" s="508">
        <v>0.93030829303470897</v>
      </c>
      <c r="G50" s="508">
        <v>0.19030316819821785</v>
      </c>
      <c r="H50" s="508">
        <v>0.15383963521375935</v>
      </c>
      <c r="I50" s="508">
        <v>0.59549403554065539</v>
      </c>
      <c r="J50" s="508">
        <v>0.37201254649213639</v>
      </c>
      <c r="K50" s="508">
        <v>0.1090751888173852</v>
      </c>
    </row>
    <row r="51" spans="2:11">
      <c r="B51" s="364" t="s">
        <v>357</v>
      </c>
      <c r="C51" s="542" t="s">
        <v>358</v>
      </c>
      <c r="D51" s="508">
        <v>0</v>
      </c>
      <c r="E51" s="508">
        <v>0</v>
      </c>
      <c r="F51" s="508">
        <v>1</v>
      </c>
      <c r="G51" s="508">
        <v>0</v>
      </c>
      <c r="H51" s="508">
        <v>0</v>
      </c>
      <c r="I51" s="508">
        <v>0</v>
      </c>
      <c r="J51" s="508">
        <v>0</v>
      </c>
      <c r="K51" s="508">
        <v>0</v>
      </c>
    </row>
    <row r="52" spans="2:11">
      <c r="B52" s="384" t="s">
        <v>359</v>
      </c>
      <c r="C52" s="545" t="s">
        <v>360</v>
      </c>
      <c r="D52" s="385">
        <v>1.5753233448746726E-2</v>
      </c>
      <c r="E52" s="385">
        <v>3.6043000647173973E-2</v>
      </c>
      <c r="F52" s="385">
        <v>0.81734949282044522</v>
      </c>
      <c r="G52" s="385">
        <v>1.9593737576434509E-3</v>
      </c>
      <c r="H52" s="385">
        <v>1.9120458891013384E-3</v>
      </c>
      <c r="I52" s="385">
        <v>0.64325199250326559</v>
      </c>
      <c r="J52" s="385">
        <v>1.0478390095223672E-2</v>
      </c>
      <c r="K52" s="385">
        <v>9.5959908925914227E-6</v>
      </c>
    </row>
    <row r="53" spans="2:11">
      <c r="B53" s="386"/>
      <c r="C53" s="387" t="s">
        <v>151</v>
      </c>
      <c r="D53" s="388" t="s">
        <v>139</v>
      </c>
      <c r="E53" s="388" t="s">
        <v>139</v>
      </c>
      <c r="F53" s="388" t="s">
        <v>139</v>
      </c>
      <c r="G53" s="388" t="s">
        <v>139</v>
      </c>
      <c r="H53" s="388" t="s">
        <v>139</v>
      </c>
      <c r="I53" s="388" t="s">
        <v>139</v>
      </c>
      <c r="J53" s="388" t="s">
        <v>139</v>
      </c>
      <c r="K53" s="385">
        <v>1</v>
      </c>
    </row>
  </sheetData>
  <phoneticPr fontId="3"/>
  <pageMargins left="0.7" right="0.7" top="0.75" bottom="0.75" header="0.3" footer="0.3"/>
  <pageSetup paperSize="9" scale="59" fitToHeight="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9">
    <pageSetUpPr fitToPage="1"/>
  </sheetPr>
  <dimension ref="B1:AW58"/>
  <sheetViews>
    <sheetView showGridLines="0" zoomScale="70" zoomScaleNormal="70" workbookViewId="0"/>
  </sheetViews>
  <sheetFormatPr defaultRowHeight="13"/>
  <cols>
    <col min="1" max="1" width="1.6328125" style="390" customWidth="1"/>
    <col min="2" max="2" width="3" style="390" customWidth="1"/>
    <col min="3" max="3" width="26.6328125" style="390" customWidth="1"/>
    <col min="4" max="4" width="10.453125" style="390" bestFit="1" customWidth="1"/>
    <col min="5" max="6" width="10.453125" style="390" customWidth="1"/>
    <col min="7" max="10" width="10.453125" style="390" bestFit="1" customWidth="1"/>
    <col min="11" max="11" width="9.453125" style="390" bestFit="1" customWidth="1"/>
    <col min="12" max="12" width="10.453125" style="390" bestFit="1" customWidth="1"/>
    <col min="13" max="13" width="9.453125" style="390" bestFit="1" customWidth="1"/>
    <col min="14" max="16" width="10.453125" style="390" bestFit="1" customWidth="1"/>
    <col min="17" max="17" width="10.453125" style="390" customWidth="1"/>
    <col min="18" max="40" width="10.453125" style="390" bestFit="1" customWidth="1"/>
    <col min="41" max="41" width="9.453125" style="390" bestFit="1" customWidth="1"/>
    <col min="42" max="46" width="10.453125" style="390" bestFit="1" customWidth="1"/>
    <col min="47" max="47" width="9.453125" style="390" bestFit="1" customWidth="1"/>
    <col min="48" max="49" width="10.453125" style="390" bestFit="1" customWidth="1"/>
    <col min="50" max="256" width="9" style="390"/>
    <col min="257" max="257" width="1.6328125" style="390" customWidth="1"/>
    <col min="258" max="258" width="3" style="390" customWidth="1"/>
    <col min="259" max="259" width="26.6328125" style="390" customWidth="1"/>
    <col min="260" max="260" width="10.453125" style="390" bestFit="1" customWidth="1"/>
    <col min="261" max="261" width="9.453125" style="390" bestFit="1" customWidth="1"/>
    <col min="262" max="266" width="10.453125" style="390" bestFit="1" customWidth="1"/>
    <col min="267" max="267" width="9.453125" style="390" bestFit="1" customWidth="1"/>
    <col min="268" max="268" width="10.453125" style="390" bestFit="1" customWidth="1"/>
    <col min="269" max="269" width="9.453125" style="390" bestFit="1" customWidth="1"/>
    <col min="270" max="272" width="10.453125" style="390" bestFit="1" customWidth="1"/>
    <col min="273" max="273" width="9.453125" style="390" bestFit="1" customWidth="1"/>
    <col min="274" max="296" width="10.453125" style="390" bestFit="1" customWidth="1"/>
    <col min="297" max="297" width="9.453125" style="390" bestFit="1" customWidth="1"/>
    <col min="298" max="302" width="10.453125" style="390" bestFit="1" customWidth="1"/>
    <col min="303" max="303" width="9.453125" style="390" bestFit="1" customWidth="1"/>
    <col min="304" max="305" width="10.453125" style="390" bestFit="1" customWidth="1"/>
    <col min="306" max="512" width="9" style="390"/>
    <col min="513" max="513" width="1.6328125" style="390" customWidth="1"/>
    <col min="514" max="514" width="3" style="390" customWidth="1"/>
    <col min="515" max="515" width="26.6328125" style="390" customWidth="1"/>
    <col min="516" max="516" width="10.453125" style="390" bestFit="1" customWidth="1"/>
    <col min="517" max="517" width="9.453125" style="390" bestFit="1" customWidth="1"/>
    <col min="518" max="522" width="10.453125" style="390" bestFit="1" customWidth="1"/>
    <col min="523" max="523" width="9.453125" style="390" bestFit="1" customWidth="1"/>
    <col min="524" max="524" width="10.453125" style="390" bestFit="1" customWidth="1"/>
    <col min="525" max="525" width="9.453125" style="390" bestFit="1" customWidth="1"/>
    <col min="526" max="528" width="10.453125" style="390" bestFit="1" customWidth="1"/>
    <col min="529" max="529" width="9.453125" style="390" bestFit="1" customWidth="1"/>
    <col min="530" max="552" width="10.453125" style="390" bestFit="1" customWidth="1"/>
    <col min="553" max="553" width="9.453125" style="390" bestFit="1" customWidth="1"/>
    <col min="554" max="558" width="10.453125" style="390" bestFit="1" customWidth="1"/>
    <col min="559" max="559" width="9.453125" style="390" bestFit="1" customWidth="1"/>
    <col min="560" max="561" width="10.453125" style="390" bestFit="1" customWidth="1"/>
    <col min="562" max="768" width="9" style="390"/>
    <col min="769" max="769" width="1.6328125" style="390" customWidth="1"/>
    <col min="770" max="770" width="3" style="390" customWidth="1"/>
    <col min="771" max="771" width="26.6328125" style="390" customWidth="1"/>
    <col min="772" max="772" width="10.453125" style="390" bestFit="1" customWidth="1"/>
    <col min="773" max="773" width="9.453125" style="390" bestFit="1" customWidth="1"/>
    <col min="774" max="778" width="10.453125" style="390" bestFit="1" customWidth="1"/>
    <col min="779" max="779" width="9.453125" style="390" bestFit="1" customWidth="1"/>
    <col min="780" max="780" width="10.453125" style="390" bestFit="1" customWidth="1"/>
    <col min="781" max="781" width="9.453125" style="390" bestFit="1" customWidth="1"/>
    <col min="782" max="784" width="10.453125" style="390" bestFit="1" customWidth="1"/>
    <col min="785" max="785" width="9.453125" style="390" bestFit="1" customWidth="1"/>
    <col min="786" max="808" width="10.453125" style="390" bestFit="1" customWidth="1"/>
    <col min="809" max="809" width="9.453125" style="390" bestFit="1" customWidth="1"/>
    <col min="810" max="814" width="10.453125" style="390" bestFit="1" customWidth="1"/>
    <col min="815" max="815" width="9.453125" style="390" bestFit="1" customWidth="1"/>
    <col min="816" max="817" width="10.453125" style="390" bestFit="1" customWidth="1"/>
    <col min="818" max="1024" width="9" style="390"/>
    <col min="1025" max="1025" width="1.6328125" style="390" customWidth="1"/>
    <col min="1026" max="1026" width="3" style="390" customWidth="1"/>
    <col min="1027" max="1027" width="26.6328125" style="390" customWidth="1"/>
    <col min="1028" max="1028" width="10.453125" style="390" bestFit="1" customWidth="1"/>
    <col min="1029" max="1029" width="9.453125" style="390" bestFit="1" customWidth="1"/>
    <col min="1030" max="1034" width="10.453125" style="390" bestFit="1" customWidth="1"/>
    <col min="1035" max="1035" width="9.453125" style="390" bestFit="1" customWidth="1"/>
    <col min="1036" max="1036" width="10.453125" style="390" bestFit="1" customWidth="1"/>
    <col min="1037" max="1037" width="9.453125" style="390" bestFit="1" customWidth="1"/>
    <col min="1038" max="1040" width="10.453125" style="390" bestFit="1" customWidth="1"/>
    <col min="1041" max="1041" width="9.453125" style="390" bestFit="1" customWidth="1"/>
    <col min="1042" max="1064" width="10.453125" style="390" bestFit="1" customWidth="1"/>
    <col min="1065" max="1065" width="9.453125" style="390" bestFit="1" customWidth="1"/>
    <col min="1066" max="1070" width="10.453125" style="390" bestFit="1" customWidth="1"/>
    <col min="1071" max="1071" width="9.453125" style="390" bestFit="1" customWidth="1"/>
    <col min="1072" max="1073" width="10.453125" style="390" bestFit="1" customWidth="1"/>
    <col min="1074" max="1280" width="9" style="390"/>
    <col min="1281" max="1281" width="1.6328125" style="390" customWidth="1"/>
    <col min="1282" max="1282" width="3" style="390" customWidth="1"/>
    <col min="1283" max="1283" width="26.6328125" style="390" customWidth="1"/>
    <col min="1284" max="1284" width="10.453125" style="390" bestFit="1" customWidth="1"/>
    <col min="1285" max="1285" width="9.453125" style="390" bestFit="1" customWidth="1"/>
    <col min="1286" max="1290" width="10.453125" style="390" bestFit="1" customWidth="1"/>
    <col min="1291" max="1291" width="9.453125" style="390" bestFit="1" customWidth="1"/>
    <col min="1292" max="1292" width="10.453125" style="390" bestFit="1" customWidth="1"/>
    <col min="1293" max="1293" width="9.453125" style="390" bestFit="1" customWidth="1"/>
    <col min="1294" max="1296" width="10.453125" style="390" bestFit="1" customWidth="1"/>
    <col min="1297" max="1297" width="9.453125" style="390" bestFit="1" customWidth="1"/>
    <col min="1298" max="1320" width="10.453125" style="390" bestFit="1" customWidth="1"/>
    <col min="1321" max="1321" width="9.453125" style="390" bestFit="1" customWidth="1"/>
    <col min="1322" max="1326" width="10.453125" style="390" bestFit="1" customWidth="1"/>
    <col min="1327" max="1327" width="9.453125" style="390" bestFit="1" customWidth="1"/>
    <col min="1328" max="1329" width="10.453125" style="390" bestFit="1" customWidth="1"/>
    <col min="1330" max="1536" width="9" style="390"/>
    <col min="1537" max="1537" width="1.6328125" style="390" customWidth="1"/>
    <col min="1538" max="1538" width="3" style="390" customWidth="1"/>
    <col min="1539" max="1539" width="26.6328125" style="390" customWidth="1"/>
    <col min="1540" max="1540" width="10.453125" style="390" bestFit="1" customWidth="1"/>
    <col min="1541" max="1541" width="9.453125" style="390" bestFit="1" customWidth="1"/>
    <col min="1542" max="1546" width="10.453125" style="390" bestFit="1" customWidth="1"/>
    <col min="1547" max="1547" width="9.453125" style="390" bestFit="1" customWidth="1"/>
    <col min="1548" max="1548" width="10.453125" style="390" bestFit="1" customWidth="1"/>
    <col min="1549" max="1549" width="9.453125" style="390" bestFit="1" customWidth="1"/>
    <col min="1550" max="1552" width="10.453125" style="390" bestFit="1" customWidth="1"/>
    <col min="1553" max="1553" width="9.453125" style="390" bestFit="1" customWidth="1"/>
    <col min="1554" max="1576" width="10.453125" style="390" bestFit="1" customWidth="1"/>
    <col min="1577" max="1577" width="9.453125" style="390" bestFit="1" customWidth="1"/>
    <col min="1578" max="1582" width="10.453125" style="390" bestFit="1" customWidth="1"/>
    <col min="1583" max="1583" width="9.453125" style="390" bestFit="1" customWidth="1"/>
    <col min="1584" max="1585" width="10.453125" style="390" bestFit="1" customWidth="1"/>
    <col min="1586" max="1792" width="9" style="390"/>
    <col min="1793" max="1793" width="1.6328125" style="390" customWidth="1"/>
    <col min="1794" max="1794" width="3" style="390" customWidth="1"/>
    <col min="1795" max="1795" width="26.6328125" style="390" customWidth="1"/>
    <col min="1796" max="1796" width="10.453125" style="390" bestFit="1" customWidth="1"/>
    <col min="1797" max="1797" width="9.453125" style="390" bestFit="1" customWidth="1"/>
    <col min="1798" max="1802" width="10.453125" style="390" bestFit="1" customWidth="1"/>
    <col min="1803" max="1803" width="9.453125" style="390" bestFit="1" customWidth="1"/>
    <col min="1804" max="1804" width="10.453125" style="390" bestFit="1" customWidth="1"/>
    <col min="1805" max="1805" width="9.453125" style="390" bestFit="1" customWidth="1"/>
    <col min="1806" max="1808" width="10.453125" style="390" bestFit="1" customWidth="1"/>
    <col min="1809" max="1809" width="9.453125" style="390" bestFit="1" customWidth="1"/>
    <col min="1810" max="1832" width="10.453125" style="390" bestFit="1" customWidth="1"/>
    <col min="1833" max="1833" width="9.453125" style="390" bestFit="1" customWidth="1"/>
    <col min="1834" max="1838" width="10.453125" style="390" bestFit="1" customWidth="1"/>
    <col min="1839" max="1839" width="9.453125" style="390" bestFit="1" customWidth="1"/>
    <col min="1840" max="1841" width="10.453125" style="390" bestFit="1" customWidth="1"/>
    <col min="1842" max="2048" width="9" style="390"/>
    <col min="2049" max="2049" width="1.6328125" style="390" customWidth="1"/>
    <col min="2050" max="2050" width="3" style="390" customWidth="1"/>
    <col min="2051" max="2051" width="26.6328125" style="390" customWidth="1"/>
    <col min="2052" max="2052" width="10.453125" style="390" bestFit="1" customWidth="1"/>
    <col min="2053" max="2053" width="9.453125" style="390" bestFit="1" customWidth="1"/>
    <col min="2054" max="2058" width="10.453125" style="390" bestFit="1" customWidth="1"/>
    <col min="2059" max="2059" width="9.453125" style="390" bestFit="1" customWidth="1"/>
    <col min="2060" max="2060" width="10.453125" style="390" bestFit="1" customWidth="1"/>
    <col min="2061" max="2061" width="9.453125" style="390" bestFit="1" customWidth="1"/>
    <col min="2062" max="2064" width="10.453125" style="390" bestFit="1" customWidth="1"/>
    <col min="2065" max="2065" width="9.453125" style="390" bestFit="1" customWidth="1"/>
    <col min="2066" max="2088" width="10.453125" style="390" bestFit="1" customWidth="1"/>
    <col min="2089" max="2089" width="9.453125" style="390" bestFit="1" customWidth="1"/>
    <col min="2090" max="2094" width="10.453125" style="390" bestFit="1" customWidth="1"/>
    <col min="2095" max="2095" width="9.453125" style="390" bestFit="1" customWidth="1"/>
    <col min="2096" max="2097" width="10.453125" style="390" bestFit="1" customWidth="1"/>
    <col min="2098" max="2304" width="9" style="390"/>
    <col min="2305" max="2305" width="1.6328125" style="390" customWidth="1"/>
    <col min="2306" max="2306" width="3" style="390" customWidth="1"/>
    <col min="2307" max="2307" width="26.6328125" style="390" customWidth="1"/>
    <col min="2308" max="2308" width="10.453125" style="390" bestFit="1" customWidth="1"/>
    <col min="2309" max="2309" width="9.453125" style="390" bestFit="1" customWidth="1"/>
    <col min="2310" max="2314" width="10.453125" style="390" bestFit="1" customWidth="1"/>
    <col min="2315" max="2315" width="9.453125" style="390" bestFit="1" customWidth="1"/>
    <col min="2316" max="2316" width="10.453125" style="390" bestFit="1" customWidth="1"/>
    <col min="2317" max="2317" width="9.453125" style="390" bestFit="1" customWidth="1"/>
    <col min="2318" max="2320" width="10.453125" style="390" bestFit="1" customWidth="1"/>
    <col min="2321" max="2321" width="9.453125" style="390" bestFit="1" customWidth="1"/>
    <col min="2322" max="2344" width="10.453125" style="390" bestFit="1" customWidth="1"/>
    <col min="2345" max="2345" width="9.453125" style="390" bestFit="1" customWidth="1"/>
    <col min="2346" max="2350" width="10.453125" style="390" bestFit="1" customWidth="1"/>
    <col min="2351" max="2351" width="9.453125" style="390" bestFit="1" customWidth="1"/>
    <col min="2352" max="2353" width="10.453125" style="390" bestFit="1" customWidth="1"/>
    <col min="2354" max="2560" width="9" style="390"/>
    <col min="2561" max="2561" width="1.6328125" style="390" customWidth="1"/>
    <col min="2562" max="2562" width="3" style="390" customWidth="1"/>
    <col min="2563" max="2563" width="26.6328125" style="390" customWidth="1"/>
    <col min="2564" max="2564" width="10.453125" style="390" bestFit="1" customWidth="1"/>
    <col min="2565" max="2565" width="9.453125" style="390" bestFit="1" customWidth="1"/>
    <col min="2566" max="2570" width="10.453125" style="390" bestFit="1" customWidth="1"/>
    <col min="2571" max="2571" width="9.453125" style="390" bestFit="1" customWidth="1"/>
    <col min="2572" max="2572" width="10.453125" style="390" bestFit="1" customWidth="1"/>
    <col min="2573" max="2573" width="9.453125" style="390" bestFit="1" customWidth="1"/>
    <col min="2574" max="2576" width="10.453125" style="390" bestFit="1" customWidth="1"/>
    <col min="2577" max="2577" width="9.453125" style="390" bestFit="1" customWidth="1"/>
    <col min="2578" max="2600" width="10.453125" style="390" bestFit="1" customWidth="1"/>
    <col min="2601" max="2601" width="9.453125" style="390" bestFit="1" customWidth="1"/>
    <col min="2602" max="2606" width="10.453125" style="390" bestFit="1" customWidth="1"/>
    <col min="2607" max="2607" width="9.453125" style="390" bestFit="1" customWidth="1"/>
    <col min="2608" max="2609" width="10.453125" style="390" bestFit="1" customWidth="1"/>
    <col min="2610" max="2816" width="9" style="390"/>
    <col min="2817" max="2817" width="1.6328125" style="390" customWidth="1"/>
    <col min="2818" max="2818" width="3" style="390" customWidth="1"/>
    <col min="2819" max="2819" width="26.6328125" style="390" customWidth="1"/>
    <col min="2820" max="2820" width="10.453125" style="390" bestFit="1" customWidth="1"/>
    <col min="2821" max="2821" width="9.453125" style="390" bestFit="1" customWidth="1"/>
    <col min="2822" max="2826" width="10.453125" style="390" bestFit="1" customWidth="1"/>
    <col min="2827" max="2827" width="9.453125" style="390" bestFit="1" customWidth="1"/>
    <col min="2828" max="2828" width="10.453125" style="390" bestFit="1" customWidth="1"/>
    <col min="2829" max="2829" width="9.453125" style="390" bestFit="1" customWidth="1"/>
    <col min="2830" max="2832" width="10.453125" style="390" bestFit="1" customWidth="1"/>
    <col min="2833" max="2833" width="9.453125" style="390" bestFit="1" customWidth="1"/>
    <col min="2834" max="2856" width="10.453125" style="390" bestFit="1" customWidth="1"/>
    <col min="2857" max="2857" width="9.453125" style="390" bestFit="1" customWidth="1"/>
    <col min="2858" max="2862" width="10.453125" style="390" bestFit="1" customWidth="1"/>
    <col min="2863" max="2863" width="9.453125" style="390" bestFit="1" customWidth="1"/>
    <col min="2864" max="2865" width="10.453125" style="390" bestFit="1" customWidth="1"/>
    <col min="2866" max="3072" width="9" style="390"/>
    <col min="3073" max="3073" width="1.6328125" style="390" customWidth="1"/>
    <col min="3074" max="3074" width="3" style="390" customWidth="1"/>
    <col min="3075" max="3075" width="26.6328125" style="390" customWidth="1"/>
    <col min="3076" max="3076" width="10.453125" style="390" bestFit="1" customWidth="1"/>
    <col min="3077" max="3077" width="9.453125" style="390" bestFit="1" customWidth="1"/>
    <col min="3078" max="3082" width="10.453125" style="390" bestFit="1" customWidth="1"/>
    <col min="3083" max="3083" width="9.453125" style="390" bestFit="1" customWidth="1"/>
    <col min="3084" max="3084" width="10.453125" style="390" bestFit="1" customWidth="1"/>
    <col min="3085" max="3085" width="9.453125" style="390" bestFit="1" customWidth="1"/>
    <col min="3086" max="3088" width="10.453125" style="390" bestFit="1" customWidth="1"/>
    <col min="3089" max="3089" width="9.453125" style="390" bestFit="1" customWidth="1"/>
    <col min="3090" max="3112" width="10.453125" style="390" bestFit="1" customWidth="1"/>
    <col min="3113" max="3113" width="9.453125" style="390" bestFit="1" customWidth="1"/>
    <col min="3114" max="3118" width="10.453125" style="390" bestFit="1" customWidth="1"/>
    <col min="3119" max="3119" width="9.453125" style="390" bestFit="1" customWidth="1"/>
    <col min="3120" max="3121" width="10.453125" style="390" bestFit="1" customWidth="1"/>
    <col min="3122" max="3328" width="9" style="390"/>
    <col min="3329" max="3329" width="1.6328125" style="390" customWidth="1"/>
    <col min="3330" max="3330" width="3" style="390" customWidth="1"/>
    <col min="3331" max="3331" width="26.6328125" style="390" customWidth="1"/>
    <col min="3332" max="3332" width="10.453125" style="390" bestFit="1" customWidth="1"/>
    <col min="3333" max="3333" width="9.453125" style="390" bestFit="1" customWidth="1"/>
    <col min="3334" max="3338" width="10.453125" style="390" bestFit="1" customWidth="1"/>
    <col min="3339" max="3339" width="9.453125" style="390" bestFit="1" customWidth="1"/>
    <col min="3340" max="3340" width="10.453125" style="390" bestFit="1" customWidth="1"/>
    <col min="3341" max="3341" width="9.453125" style="390" bestFit="1" customWidth="1"/>
    <col min="3342" max="3344" width="10.453125" style="390" bestFit="1" customWidth="1"/>
    <col min="3345" max="3345" width="9.453125" style="390" bestFit="1" customWidth="1"/>
    <col min="3346" max="3368" width="10.453125" style="390" bestFit="1" customWidth="1"/>
    <col min="3369" max="3369" width="9.453125" style="390" bestFit="1" customWidth="1"/>
    <col min="3370" max="3374" width="10.453125" style="390" bestFit="1" customWidth="1"/>
    <col min="3375" max="3375" width="9.453125" style="390" bestFit="1" customWidth="1"/>
    <col min="3376" max="3377" width="10.453125" style="390" bestFit="1" customWidth="1"/>
    <col min="3378" max="3584" width="9" style="390"/>
    <col min="3585" max="3585" width="1.6328125" style="390" customWidth="1"/>
    <col min="3586" max="3586" width="3" style="390" customWidth="1"/>
    <col min="3587" max="3587" width="26.6328125" style="390" customWidth="1"/>
    <col min="3588" max="3588" width="10.453125" style="390" bestFit="1" customWidth="1"/>
    <col min="3589" max="3589" width="9.453125" style="390" bestFit="1" customWidth="1"/>
    <col min="3590" max="3594" width="10.453125" style="390" bestFit="1" customWidth="1"/>
    <col min="3595" max="3595" width="9.453125" style="390" bestFit="1" customWidth="1"/>
    <col min="3596" max="3596" width="10.453125" style="390" bestFit="1" customWidth="1"/>
    <col min="3597" max="3597" width="9.453125" style="390" bestFit="1" customWidth="1"/>
    <col min="3598" max="3600" width="10.453125" style="390" bestFit="1" customWidth="1"/>
    <col min="3601" max="3601" width="9.453125" style="390" bestFit="1" customWidth="1"/>
    <col min="3602" max="3624" width="10.453125" style="390" bestFit="1" customWidth="1"/>
    <col min="3625" max="3625" width="9.453125" style="390" bestFit="1" customWidth="1"/>
    <col min="3626" max="3630" width="10.453125" style="390" bestFit="1" customWidth="1"/>
    <col min="3631" max="3631" width="9.453125" style="390" bestFit="1" customWidth="1"/>
    <col min="3632" max="3633" width="10.453125" style="390" bestFit="1" customWidth="1"/>
    <col min="3634" max="3840" width="9" style="390"/>
    <col min="3841" max="3841" width="1.6328125" style="390" customWidth="1"/>
    <col min="3842" max="3842" width="3" style="390" customWidth="1"/>
    <col min="3843" max="3843" width="26.6328125" style="390" customWidth="1"/>
    <col min="3844" max="3844" width="10.453125" style="390" bestFit="1" customWidth="1"/>
    <col min="3845" max="3845" width="9.453125" style="390" bestFit="1" customWidth="1"/>
    <col min="3846" max="3850" width="10.453125" style="390" bestFit="1" customWidth="1"/>
    <col min="3851" max="3851" width="9.453125" style="390" bestFit="1" customWidth="1"/>
    <col min="3852" max="3852" width="10.453125" style="390" bestFit="1" customWidth="1"/>
    <col min="3853" max="3853" width="9.453125" style="390" bestFit="1" customWidth="1"/>
    <col min="3854" max="3856" width="10.453125" style="390" bestFit="1" customWidth="1"/>
    <col min="3857" max="3857" width="9.453125" style="390" bestFit="1" customWidth="1"/>
    <col min="3858" max="3880" width="10.453125" style="390" bestFit="1" customWidth="1"/>
    <col min="3881" max="3881" width="9.453125" style="390" bestFit="1" customWidth="1"/>
    <col min="3882" max="3886" width="10.453125" style="390" bestFit="1" customWidth="1"/>
    <col min="3887" max="3887" width="9.453125" style="390" bestFit="1" customWidth="1"/>
    <col min="3888" max="3889" width="10.453125" style="390" bestFit="1" customWidth="1"/>
    <col min="3890" max="4096" width="9" style="390"/>
    <col min="4097" max="4097" width="1.6328125" style="390" customWidth="1"/>
    <col min="4098" max="4098" width="3" style="390" customWidth="1"/>
    <col min="4099" max="4099" width="26.6328125" style="390" customWidth="1"/>
    <col min="4100" max="4100" width="10.453125" style="390" bestFit="1" customWidth="1"/>
    <col min="4101" max="4101" width="9.453125" style="390" bestFit="1" customWidth="1"/>
    <col min="4102" max="4106" width="10.453125" style="390" bestFit="1" customWidth="1"/>
    <col min="4107" max="4107" width="9.453125" style="390" bestFit="1" customWidth="1"/>
    <col min="4108" max="4108" width="10.453125" style="390" bestFit="1" customWidth="1"/>
    <col min="4109" max="4109" width="9.453125" style="390" bestFit="1" customWidth="1"/>
    <col min="4110" max="4112" width="10.453125" style="390" bestFit="1" customWidth="1"/>
    <col min="4113" max="4113" width="9.453125" style="390" bestFit="1" customWidth="1"/>
    <col min="4114" max="4136" width="10.453125" style="390" bestFit="1" customWidth="1"/>
    <col min="4137" max="4137" width="9.453125" style="390" bestFit="1" customWidth="1"/>
    <col min="4138" max="4142" width="10.453125" style="390" bestFit="1" customWidth="1"/>
    <col min="4143" max="4143" width="9.453125" style="390" bestFit="1" customWidth="1"/>
    <col min="4144" max="4145" width="10.453125" style="390" bestFit="1" customWidth="1"/>
    <col min="4146" max="4352" width="9" style="390"/>
    <col min="4353" max="4353" width="1.6328125" style="390" customWidth="1"/>
    <col min="4354" max="4354" width="3" style="390" customWidth="1"/>
    <col min="4355" max="4355" width="26.6328125" style="390" customWidth="1"/>
    <col min="4356" max="4356" width="10.453125" style="390" bestFit="1" customWidth="1"/>
    <col min="4357" max="4357" width="9.453125" style="390" bestFit="1" customWidth="1"/>
    <col min="4358" max="4362" width="10.453125" style="390" bestFit="1" customWidth="1"/>
    <col min="4363" max="4363" width="9.453125" style="390" bestFit="1" customWidth="1"/>
    <col min="4364" max="4364" width="10.453125" style="390" bestFit="1" customWidth="1"/>
    <col min="4365" max="4365" width="9.453125" style="390" bestFit="1" customWidth="1"/>
    <col min="4366" max="4368" width="10.453125" style="390" bestFit="1" customWidth="1"/>
    <col min="4369" max="4369" width="9.453125" style="390" bestFit="1" customWidth="1"/>
    <col min="4370" max="4392" width="10.453125" style="390" bestFit="1" customWidth="1"/>
    <col min="4393" max="4393" width="9.453125" style="390" bestFit="1" customWidth="1"/>
    <col min="4394" max="4398" width="10.453125" style="390" bestFit="1" customWidth="1"/>
    <col min="4399" max="4399" width="9.453125" style="390" bestFit="1" customWidth="1"/>
    <col min="4400" max="4401" width="10.453125" style="390" bestFit="1" customWidth="1"/>
    <col min="4402" max="4608" width="9" style="390"/>
    <col min="4609" max="4609" width="1.6328125" style="390" customWidth="1"/>
    <col min="4610" max="4610" width="3" style="390" customWidth="1"/>
    <col min="4611" max="4611" width="26.6328125" style="390" customWidth="1"/>
    <col min="4612" max="4612" width="10.453125" style="390" bestFit="1" customWidth="1"/>
    <col min="4613" max="4613" width="9.453125" style="390" bestFit="1" customWidth="1"/>
    <col min="4614" max="4618" width="10.453125" style="390" bestFit="1" customWidth="1"/>
    <col min="4619" max="4619" width="9.453125" style="390" bestFit="1" customWidth="1"/>
    <col min="4620" max="4620" width="10.453125" style="390" bestFit="1" customWidth="1"/>
    <col min="4621" max="4621" width="9.453125" style="390" bestFit="1" customWidth="1"/>
    <col min="4622" max="4624" width="10.453125" style="390" bestFit="1" customWidth="1"/>
    <col min="4625" max="4625" width="9.453125" style="390" bestFit="1" customWidth="1"/>
    <col min="4626" max="4648" width="10.453125" style="390" bestFit="1" customWidth="1"/>
    <col min="4649" max="4649" width="9.453125" style="390" bestFit="1" customWidth="1"/>
    <col min="4650" max="4654" width="10.453125" style="390" bestFit="1" customWidth="1"/>
    <col min="4655" max="4655" width="9.453125" style="390" bestFit="1" customWidth="1"/>
    <col min="4656" max="4657" width="10.453125" style="390" bestFit="1" customWidth="1"/>
    <col min="4658" max="4864" width="9" style="390"/>
    <col min="4865" max="4865" width="1.6328125" style="390" customWidth="1"/>
    <col min="4866" max="4866" width="3" style="390" customWidth="1"/>
    <col min="4867" max="4867" width="26.6328125" style="390" customWidth="1"/>
    <col min="4868" max="4868" width="10.453125" style="390" bestFit="1" customWidth="1"/>
    <col min="4869" max="4869" width="9.453125" style="390" bestFit="1" customWidth="1"/>
    <col min="4870" max="4874" width="10.453125" style="390" bestFit="1" customWidth="1"/>
    <col min="4875" max="4875" width="9.453125" style="390" bestFit="1" customWidth="1"/>
    <col min="4876" max="4876" width="10.453125" style="390" bestFit="1" customWidth="1"/>
    <col min="4877" max="4877" width="9.453125" style="390" bestFit="1" customWidth="1"/>
    <col min="4878" max="4880" width="10.453125" style="390" bestFit="1" customWidth="1"/>
    <col min="4881" max="4881" width="9.453125" style="390" bestFit="1" customWidth="1"/>
    <col min="4882" max="4904" width="10.453125" style="390" bestFit="1" customWidth="1"/>
    <col min="4905" max="4905" width="9.453125" style="390" bestFit="1" customWidth="1"/>
    <col min="4906" max="4910" width="10.453125" style="390" bestFit="1" customWidth="1"/>
    <col min="4911" max="4911" width="9.453125" style="390" bestFit="1" customWidth="1"/>
    <col min="4912" max="4913" width="10.453125" style="390" bestFit="1" customWidth="1"/>
    <col min="4914" max="5120" width="9" style="390"/>
    <col min="5121" max="5121" width="1.6328125" style="390" customWidth="1"/>
    <col min="5122" max="5122" width="3" style="390" customWidth="1"/>
    <col min="5123" max="5123" width="26.6328125" style="390" customWidth="1"/>
    <col min="5124" max="5124" width="10.453125" style="390" bestFit="1" customWidth="1"/>
    <col min="5125" max="5125" width="9.453125" style="390" bestFit="1" customWidth="1"/>
    <col min="5126" max="5130" width="10.453125" style="390" bestFit="1" customWidth="1"/>
    <col min="5131" max="5131" width="9.453125" style="390" bestFit="1" customWidth="1"/>
    <col min="5132" max="5132" width="10.453125" style="390" bestFit="1" customWidth="1"/>
    <col min="5133" max="5133" width="9.453125" style="390" bestFit="1" customWidth="1"/>
    <col min="5134" max="5136" width="10.453125" style="390" bestFit="1" customWidth="1"/>
    <col min="5137" max="5137" width="9.453125" style="390" bestFit="1" customWidth="1"/>
    <col min="5138" max="5160" width="10.453125" style="390" bestFit="1" customWidth="1"/>
    <col min="5161" max="5161" width="9.453125" style="390" bestFit="1" customWidth="1"/>
    <col min="5162" max="5166" width="10.453125" style="390" bestFit="1" customWidth="1"/>
    <col min="5167" max="5167" width="9.453125" style="390" bestFit="1" customWidth="1"/>
    <col min="5168" max="5169" width="10.453125" style="390" bestFit="1" customWidth="1"/>
    <col min="5170" max="5376" width="9" style="390"/>
    <col min="5377" max="5377" width="1.6328125" style="390" customWidth="1"/>
    <col min="5378" max="5378" width="3" style="390" customWidth="1"/>
    <col min="5379" max="5379" width="26.6328125" style="390" customWidth="1"/>
    <col min="5380" max="5380" width="10.453125" style="390" bestFit="1" customWidth="1"/>
    <col min="5381" max="5381" width="9.453125" style="390" bestFit="1" customWidth="1"/>
    <col min="5382" max="5386" width="10.453125" style="390" bestFit="1" customWidth="1"/>
    <col min="5387" max="5387" width="9.453125" style="390" bestFit="1" customWidth="1"/>
    <col min="5388" max="5388" width="10.453125" style="390" bestFit="1" customWidth="1"/>
    <col min="5389" max="5389" width="9.453125" style="390" bestFit="1" customWidth="1"/>
    <col min="5390" max="5392" width="10.453125" style="390" bestFit="1" customWidth="1"/>
    <col min="5393" max="5393" width="9.453125" style="390" bestFit="1" customWidth="1"/>
    <col min="5394" max="5416" width="10.453125" style="390" bestFit="1" customWidth="1"/>
    <col min="5417" max="5417" width="9.453125" style="390" bestFit="1" customWidth="1"/>
    <col min="5418" max="5422" width="10.453125" style="390" bestFit="1" customWidth="1"/>
    <col min="5423" max="5423" width="9.453125" style="390" bestFit="1" customWidth="1"/>
    <col min="5424" max="5425" width="10.453125" style="390" bestFit="1" customWidth="1"/>
    <col min="5426" max="5632" width="9" style="390"/>
    <col min="5633" max="5633" width="1.6328125" style="390" customWidth="1"/>
    <col min="5634" max="5634" width="3" style="390" customWidth="1"/>
    <col min="5635" max="5635" width="26.6328125" style="390" customWidth="1"/>
    <col min="5636" max="5636" width="10.453125" style="390" bestFit="1" customWidth="1"/>
    <col min="5637" max="5637" width="9.453125" style="390" bestFit="1" customWidth="1"/>
    <col min="5638" max="5642" width="10.453125" style="390" bestFit="1" customWidth="1"/>
    <col min="5643" max="5643" width="9.453125" style="390" bestFit="1" customWidth="1"/>
    <col min="5644" max="5644" width="10.453125" style="390" bestFit="1" customWidth="1"/>
    <col min="5645" max="5645" width="9.453125" style="390" bestFit="1" customWidth="1"/>
    <col min="5646" max="5648" width="10.453125" style="390" bestFit="1" customWidth="1"/>
    <col min="5649" max="5649" width="9.453125" style="390" bestFit="1" customWidth="1"/>
    <col min="5650" max="5672" width="10.453125" style="390" bestFit="1" customWidth="1"/>
    <col min="5673" max="5673" width="9.453125" style="390" bestFit="1" customWidth="1"/>
    <col min="5674" max="5678" width="10.453125" style="390" bestFit="1" customWidth="1"/>
    <col min="5679" max="5679" width="9.453125" style="390" bestFit="1" customWidth="1"/>
    <col min="5680" max="5681" width="10.453125" style="390" bestFit="1" customWidth="1"/>
    <col min="5682" max="5888" width="9" style="390"/>
    <col min="5889" max="5889" width="1.6328125" style="390" customWidth="1"/>
    <col min="5890" max="5890" width="3" style="390" customWidth="1"/>
    <col min="5891" max="5891" width="26.6328125" style="390" customWidth="1"/>
    <col min="5892" max="5892" width="10.453125" style="390" bestFit="1" customWidth="1"/>
    <col min="5893" max="5893" width="9.453125" style="390" bestFit="1" customWidth="1"/>
    <col min="5894" max="5898" width="10.453125" style="390" bestFit="1" customWidth="1"/>
    <col min="5899" max="5899" width="9.453125" style="390" bestFit="1" customWidth="1"/>
    <col min="5900" max="5900" width="10.453125" style="390" bestFit="1" customWidth="1"/>
    <col min="5901" max="5901" width="9.453125" style="390" bestFit="1" customWidth="1"/>
    <col min="5902" max="5904" width="10.453125" style="390" bestFit="1" customWidth="1"/>
    <col min="5905" max="5905" width="9.453125" style="390" bestFit="1" customWidth="1"/>
    <col min="5906" max="5928" width="10.453125" style="390" bestFit="1" customWidth="1"/>
    <col min="5929" max="5929" width="9.453125" style="390" bestFit="1" customWidth="1"/>
    <col min="5930" max="5934" width="10.453125" style="390" bestFit="1" customWidth="1"/>
    <col min="5935" max="5935" width="9.453125" style="390" bestFit="1" customWidth="1"/>
    <col min="5936" max="5937" width="10.453125" style="390" bestFit="1" customWidth="1"/>
    <col min="5938" max="6144" width="9" style="390"/>
    <col min="6145" max="6145" width="1.6328125" style="390" customWidth="1"/>
    <col min="6146" max="6146" width="3" style="390" customWidth="1"/>
    <col min="6147" max="6147" width="26.6328125" style="390" customWidth="1"/>
    <col min="6148" max="6148" width="10.453125" style="390" bestFit="1" customWidth="1"/>
    <col min="6149" max="6149" width="9.453125" style="390" bestFit="1" customWidth="1"/>
    <col min="6150" max="6154" width="10.453125" style="390" bestFit="1" customWidth="1"/>
    <col min="6155" max="6155" width="9.453125" style="390" bestFit="1" customWidth="1"/>
    <col min="6156" max="6156" width="10.453125" style="390" bestFit="1" customWidth="1"/>
    <col min="6157" max="6157" width="9.453125" style="390" bestFit="1" customWidth="1"/>
    <col min="6158" max="6160" width="10.453125" style="390" bestFit="1" customWidth="1"/>
    <col min="6161" max="6161" width="9.453125" style="390" bestFit="1" customWidth="1"/>
    <col min="6162" max="6184" width="10.453125" style="390" bestFit="1" customWidth="1"/>
    <col min="6185" max="6185" width="9.453125" style="390" bestFit="1" customWidth="1"/>
    <col min="6186" max="6190" width="10.453125" style="390" bestFit="1" customWidth="1"/>
    <col min="6191" max="6191" width="9.453125" style="390" bestFit="1" customWidth="1"/>
    <col min="6192" max="6193" width="10.453125" style="390" bestFit="1" customWidth="1"/>
    <col min="6194" max="6400" width="9" style="390"/>
    <col min="6401" max="6401" width="1.6328125" style="390" customWidth="1"/>
    <col min="6402" max="6402" width="3" style="390" customWidth="1"/>
    <col min="6403" max="6403" width="26.6328125" style="390" customWidth="1"/>
    <col min="6404" max="6404" width="10.453125" style="390" bestFit="1" customWidth="1"/>
    <col min="6405" max="6405" width="9.453125" style="390" bestFit="1" customWidth="1"/>
    <col min="6406" max="6410" width="10.453125" style="390" bestFit="1" customWidth="1"/>
    <col min="6411" max="6411" width="9.453125" style="390" bestFit="1" customWidth="1"/>
    <col min="6412" max="6412" width="10.453125" style="390" bestFit="1" customWidth="1"/>
    <col min="6413" max="6413" width="9.453125" style="390" bestFit="1" customWidth="1"/>
    <col min="6414" max="6416" width="10.453125" style="390" bestFit="1" customWidth="1"/>
    <col min="6417" max="6417" width="9.453125" style="390" bestFit="1" customWidth="1"/>
    <col min="6418" max="6440" width="10.453125" style="390" bestFit="1" customWidth="1"/>
    <col min="6441" max="6441" width="9.453125" style="390" bestFit="1" customWidth="1"/>
    <col min="6442" max="6446" width="10.453125" style="390" bestFit="1" customWidth="1"/>
    <col min="6447" max="6447" width="9.453125" style="390" bestFit="1" customWidth="1"/>
    <col min="6448" max="6449" width="10.453125" style="390" bestFit="1" customWidth="1"/>
    <col min="6450" max="6656" width="9" style="390"/>
    <col min="6657" max="6657" width="1.6328125" style="390" customWidth="1"/>
    <col min="6658" max="6658" width="3" style="390" customWidth="1"/>
    <col min="6659" max="6659" width="26.6328125" style="390" customWidth="1"/>
    <col min="6660" max="6660" width="10.453125" style="390" bestFit="1" customWidth="1"/>
    <col min="6661" max="6661" width="9.453125" style="390" bestFit="1" customWidth="1"/>
    <col min="6662" max="6666" width="10.453125" style="390" bestFit="1" customWidth="1"/>
    <col min="6667" max="6667" width="9.453125" style="390" bestFit="1" customWidth="1"/>
    <col min="6668" max="6668" width="10.453125" style="390" bestFit="1" customWidth="1"/>
    <col min="6669" max="6669" width="9.453125" style="390" bestFit="1" customWidth="1"/>
    <col min="6670" max="6672" width="10.453125" style="390" bestFit="1" customWidth="1"/>
    <col min="6673" max="6673" width="9.453125" style="390" bestFit="1" customWidth="1"/>
    <col min="6674" max="6696" width="10.453125" style="390" bestFit="1" customWidth="1"/>
    <col min="6697" max="6697" width="9.453125" style="390" bestFit="1" customWidth="1"/>
    <col min="6698" max="6702" width="10.453125" style="390" bestFit="1" customWidth="1"/>
    <col min="6703" max="6703" width="9.453125" style="390" bestFit="1" customWidth="1"/>
    <col min="6704" max="6705" width="10.453125" style="390" bestFit="1" customWidth="1"/>
    <col min="6706" max="6912" width="9" style="390"/>
    <col min="6913" max="6913" width="1.6328125" style="390" customWidth="1"/>
    <col min="6914" max="6914" width="3" style="390" customWidth="1"/>
    <col min="6915" max="6915" width="26.6328125" style="390" customWidth="1"/>
    <col min="6916" max="6916" width="10.453125" style="390" bestFit="1" customWidth="1"/>
    <col min="6917" max="6917" width="9.453125" style="390" bestFit="1" customWidth="1"/>
    <col min="6918" max="6922" width="10.453125" style="390" bestFit="1" customWidth="1"/>
    <col min="6923" max="6923" width="9.453125" style="390" bestFit="1" customWidth="1"/>
    <col min="6924" max="6924" width="10.453125" style="390" bestFit="1" customWidth="1"/>
    <col min="6925" max="6925" width="9.453125" style="390" bestFit="1" customWidth="1"/>
    <col min="6926" max="6928" width="10.453125" style="390" bestFit="1" customWidth="1"/>
    <col min="6929" max="6929" width="9.453125" style="390" bestFit="1" customWidth="1"/>
    <col min="6930" max="6952" width="10.453125" style="390" bestFit="1" customWidth="1"/>
    <col min="6953" max="6953" width="9.453125" style="390" bestFit="1" customWidth="1"/>
    <col min="6954" max="6958" width="10.453125" style="390" bestFit="1" customWidth="1"/>
    <col min="6959" max="6959" width="9.453125" style="390" bestFit="1" customWidth="1"/>
    <col min="6960" max="6961" width="10.453125" style="390" bestFit="1" customWidth="1"/>
    <col min="6962" max="7168" width="9" style="390"/>
    <col min="7169" max="7169" width="1.6328125" style="390" customWidth="1"/>
    <col min="7170" max="7170" width="3" style="390" customWidth="1"/>
    <col min="7171" max="7171" width="26.6328125" style="390" customWidth="1"/>
    <col min="7172" max="7172" width="10.453125" style="390" bestFit="1" customWidth="1"/>
    <col min="7173" max="7173" width="9.453125" style="390" bestFit="1" customWidth="1"/>
    <col min="7174" max="7178" width="10.453125" style="390" bestFit="1" customWidth="1"/>
    <col min="7179" max="7179" width="9.453125" style="390" bestFit="1" customWidth="1"/>
    <col min="7180" max="7180" width="10.453125" style="390" bestFit="1" customWidth="1"/>
    <col min="7181" max="7181" width="9.453125" style="390" bestFit="1" customWidth="1"/>
    <col min="7182" max="7184" width="10.453125" style="390" bestFit="1" customWidth="1"/>
    <col min="7185" max="7185" width="9.453125" style="390" bestFit="1" customWidth="1"/>
    <col min="7186" max="7208" width="10.453125" style="390" bestFit="1" customWidth="1"/>
    <col min="7209" max="7209" width="9.453125" style="390" bestFit="1" customWidth="1"/>
    <col min="7210" max="7214" width="10.453125" style="390" bestFit="1" customWidth="1"/>
    <col min="7215" max="7215" width="9.453125" style="390" bestFit="1" customWidth="1"/>
    <col min="7216" max="7217" width="10.453125" style="390" bestFit="1" customWidth="1"/>
    <col min="7218" max="7424" width="9" style="390"/>
    <col min="7425" max="7425" width="1.6328125" style="390" customWidth="1"/>
    <col min="7426" max="7426" width="3" style="390" customWidth="1"/>
    <col min="7427" max="7427" width="26.6328125" style="390" customWidth="1"/>
    <col min="7428" max="7428" width="10.453125" style="390" bestFit="1" customWidth="1"/>
    <col min="7429" max="7429" width="9.453125" style="390" bestFit="1" customWidth="1"/>
    <col min="7430" max="7434" width="10.453125" style="390" bestFit="1" customWidth="1"/>
    <col min="7435" max="7435" width="9.453125" style="390" bestFit="1" customWidth="1"/>
    <col min="7436" max="7436" width="10.453125" style="390" bestFit="1" customWidth="1"/>
    <col min="7437" max="7437" width="9.453125" style="390" bestFit="1" customWidth="1"/>
    <col min="7438" max="7440" width="10.453125" style="390" bestFit="1" customWidth="1"/>
    <col min="7441" max="7441" width="9.453125" style="390" bestFit="1" customWidth="1"/>
    <col min="7442" max="7464" width="10.453125" style="390" bestFit="1" customWidth="1"/>
    <col min="7465" max="7465" width="9.453125" style="390" bestFit="1" customWidth="1"/>
    <col min="7466" max="7470" width="10.453125" style="390" bestFit="1" customWidth="1"/>
    <col min="7471" max="7471" width="9.453125" style="390" bestFit="1" customWidth="1"/>
    <col min="7472" max="7473" width="10.453125" style="390" bestFit="1" customWidth="1"/>
    <col min="7474" max="7680" width="9" style="390"/>
    <col min="7681" max="7681" width="1.6328125" style="390" customWidth="1"/>
    <col min="7682" max="7682" width="3" style="390" customWidth="1"/>
    <col min="7683" max="7683" width="26.6328125" style="390" customWidth="1"/>
    <col min="7684" max="7684" width="10.453125" style="390" bestFit="1" customWidth="1"/>
    <col min="7685" max="7685" width="9.453125" style="390" bestFit="1" customWidth="1"/>
    <col min="7686" max="7690" width="10.453125" style="390" bestFit="1" customWidth="1"/>
    <col min="7691" max="7691" width="9.453125" style="390" bestFit="1" customWidth="1"/>
    <col min="7692" max="7692" width="10.453125" style="390" bestFit="1" customWidth="1"/>
    <col min="7693" max="7693" width="9.453125" style="390" bestFit="1" customWidth="1"/>
    <col min="7694" max="7696" width="10.453125" style="390" bestFit="1" customWidth="1"/>
    <col min="7697" max="7697" width="9.453125" style="390" bestFit="1" customWidth="1"/>
    <col min="7698" max="7720" width="10.453125" style="390" bestFit="1" customWidth="1"/>
    <col min="7721" max="7721" width="9.453125" style="390" bestFit="1" customWidth="1"/>
    <col min="7722" max="7726" width="10.453125" style="390" bestFit="1" customWidth="1"/>
    <col min="7727" max="7727" width="9.453125" style="390" bestFit="1" customWidth="1"/>
    <col min="7728" max="7729" width="10.453125" style="390" bestFit="1" customWidth="1"/>
    <col min="7730" max="7936" width="9" style="390"/>
    <col min="7937" max="7937" width="1.6328125" style="390" customWidth="1"/>
    <col min="7938" max="7938" width="3" style="390" customWidth="1"/>
    <col min="7939" max="7939" width="26.6328125" style="390" customWidth="1"/>
    <col min="7940" max="7940" width="10.453125" style="390" bestFit="1" customWidth="1"/>
    <col min="7941" max="7941" width="9.453125" style="390" bestFit="1" customWidth="1"/>
    <col min="7942" max="7946" width="10.453125" style="390" bestFit="1" customWidth="1"/>
    <col min="7947" max="7947" width="9.453125" style="390" bestFit="1" customWidth="1"/>
    <col min="7948" max="7948" width="10.453125" style="390" bestFit="1" customWidth="1"/>
    <col min="7949" max="7949" width="9.453125" style="390" bestFit="1" customWidth="1"/>
    <col min="7950" max="7952" width="10.453125" style="390" bestFit="1" customWidth="1"/>
    <col min="7953" max="7953" width="9.453125" style="390" bestFit="1" customWidth="1"/>
    <col min="7954" max="7976" width="10.453125" style="390" bestFit="1" customWidth="1"/>
    <col min="7977" max="7977" width="9.453125" style="390" bestFit="1" customWidth="1"/>
    <col min="7978" max="7982" width="10.453125" style="390" bestFit="1" customWidth="1"/>
    <col min="7983" max="7983" width="9.453125" style="390" bestFit="1" customWidth="1"/>
    <col min="7984" max="7985" width="10.453125" style="390" bestFit="1" customWidth="1"/>
    <col min="7986" max="8192" width="9" style="390"/>
    <col min="8193" max="8193" width="1.6328125" style="390" customWidth="1"/>
    <col min="8194" max="8194" width="3" style="390" customWidth="1"/>
    <col min="8195" max="8195" width="26.6328125" style="390" customWidth="1"/>
    <col min="8196" max="8196" width="10.453125" style="390" bestFit="1" customWidth="1"/>
    <col min="8197" max="8197" width="9.453125" style="390" bestFit="1" customWidth="1"/>
    <col min="8198" max="8202" width="10.453125" style="390" bestFit="1" customWidth="1"/>
    <col min="8203" max="8203" width="9.453125" style="390" bestFit="1" customWidth="1"/>
    <col min="8204" max="8204" width="10.453125" style="390" bestFit="1" customWidth="1"/>
    <col min="8205" max="8205" width="9.453125" style="390" bestFit="1" customWidth="1"/>
    <col min="8206" max="8208" width="10.453125" style="390" bestFit="1" customWidth="1"/>
    <col min="8209" max="8209" width="9.453125" style="390" bestFit="1" customWidth="1"/>
    <col min="8210" max="8232" width="10.453125" style="390" bestFit="1" customWidth="1"/>
    <col min="8233" max="8233" width="9.453125" style="390" bestFit="1" customWidth="1"/>
    <col min="8234" max="8238" width="10.453125" style="390" bestFit="1" customWidth="1"/>
    <col min="8239" max="8239" width="9.453125" style="390" bestFit="1" customWidth="1"/>
    <col min="8240" max="8241" width="10.453125" style="390" bestFit="1" customWidth="1"/>
    <col min="8242" max="8448" width="9" style="390"/>
    <col min="8449" max="8449" width="1.6328125" style="390" customWidth="1"/>
    <col min="8450" max="8450" width="3" style="390" customWidth="1"/>
    <col min="8451" max="8451" width="26.6328125" style="390" customWidth="1"/>
    <col min="8452" max="8452" width="10.453125" style="390" bestFit="1" customWidth="1"/>
    <col min="8453" max="8453" width="9.453125" style="390" bestFit="1" customWidth="1"/>
    <col min="8454" max="8458" width="10.453125" style="390" bestFit="1" customWidth="1"/>
    <col min="8459" max="8459" width="9.453125" style="390" bestFit="1" customWidth="1"/>
    <col min="8460" max="8460" width="10.453125" style="390" bestFit="1" customWidth="1"/>
    <col min="8461" max="8461" width="9.453125" style="390" bestFit="1" customWidth="1"/>
    <col min="8462" max="8464" width="10.453125" style="390" bestFit="1" customWidth="1"/>
    <col min="8465" max="8465" width="9.453125" style="390" bestFit="1" customWidth="1"/>
    <col min="8466" max="8488" width="10.453125" style="390" bestFit="1" customWidth="1"/>
    <col min="8489" max="8489" width="9.453125" style="390" bestFit="1" customWidth="1"/>
    <col min="8490" max="8494" width="10.453125" style="390" bestFit="1" customWidth="1"/>
    <col min="8495" max="8495" width="9.453125" style="390" bestFit="1" customWidth="1"/>
    <col min="8496" max="8497" width="10.453125" style="390" bestFit="1" customWidth="1"/>
    <col min="8498" max="8704" width="9" style="390"/>
    <col min="8705" max="8705" width="1.6328125" style="390" customWidth="1"/>
    <col min="8706" max="8706" width="3" style="390" customWidth="1"/>
    <col min="8707" max="8707" width="26.6328125" style="390" customWidth="1"/>
    <col min="8708" max="8708" width="10.453125" style="390" bestFit="1" customWidth="1"/>
    <col min="8709" max="8709" width="9.453125" style="390" bestFit="1" customWidth="1"/>
    <col min="8710" max="8714" width="10.453125" style="390" bestFit="1" customWidth="1"/>
    <col min="8715" max="8715" width="9.453125" style="390" bestFit="1" customWidth="1"/>
    <col min="8716" max="8716" width="10.453125" style="390" bestFit="1" customWidth="1"/>
    <col min="8717" max="8717" width="9.453125" style="390" bestFit="1" customWidth="1"/>
    <col min="8718" max="8720" width="10.453125" style="390" bestFit="1" customWidth="1"/>
    <col min="8721" max="8721" width="9.453125" style="390" bestFit="1" customWidth="1"/>
    <col min="8722" max="8744" width="10.453125" style="390" bestFit="1" customWidth="1"/>
    <col min="8745" max="8745" width="9.453125" style="390" bestFit="1" customWidth="1"/>
    <col min="8746" max="8750" width="10.453125" style="390" bestFit="1" customWidth="1"/>
    <col min="8751" max="8751" width="9.453125" style="390" bestFit="1" customWidth="1"/>
    <col min="8752" max="8753" width="10.453125" style="390" bestFit="1" customWidth="1"/>
    <col min="8754" max="8960" width="9" style="390"/>
    <col min="8961" max="8961" width="1.6328125" style="390" customWidth="1"/>
    <col min="8962" max="8962" width="3" style="390" customWidth="1"/>
    <col min="8963" max="8963" width="26.6328125" style="390" customWidth="1"/>
    <col min="8964" max="8964" width="10.453125" style="390" bestFit="1" customWidth="1"/>
    <col min="8965" max="8965" width="9.453125" style="390" bestFit="1" customWidth="1"/>
    <col min="8966" max="8970" width="10.453125" style="390" bestFit="1" customWidth="1"/>
    <col min="8971" max="8971" width="9.453125" style="390" bestFit="1" customWidth="1"/>
    <col min="8972" max="8972" width="10.453125" style="390" bestFit="1" customWidth="1"/>
    <col min="8973" max="8973" width="9.453125" style="390" bestFit="1" customWidth="1"/>
    <col min="8974" max="8976" width="10.453125" style="390" bestFit="1" customWidth="1"/>
    <col min="8977" max="8977" width="9.453125" style="390" bestFit="1" customWidth="1"/>
    <col min="8978" max="9000" width="10.453125" style="390" bestFit="1" customWidth="1"/>
    <col min="9001" max="9001" width="9.453125" style="390" bestFit="1" customWidth="1"/>
    <col min="9002" max="9006" width="10.453125" style="390" bestFit="1" customWidth="1"/>
    <col min="9007" max="9007" width="9.453125" style="390" bestFit="1" customWidth="1"/>
    <col min="9008" max="9009" width="10.453125" style="390" bestFit="1" customWidth="1"/>
    <col min="9010" max="9216" width="9" style="390"/>
    <col min="9217" max="9217" width="1.6328125" style="390" customWidth="1"/>
    <col min="9218" max="9218" width="3" style="390" customWidth="1"/>
    <col min="9219" max="9219" width="26.6328125" style="390" customWidth="1"/>
    <col min="9220" max="9220" width="10.453125" style="390" bestFit="1" customWidth="1"/>
    <col min="9221" max="9221" width="9.453125" style="390" bestFit="1" customWidth="1"/>
    <col min="9222" max="9226" width="10.453125" style="390" bestFit="1" customWidth="1"/>
    <col min="9227" max="9227" width="9.453125" style="390" bestFit="1" customWidth="1"/>
    <col min="9228" max="9228" width="10.453125" style="390" bestFit="1" customWidth="1"/>
    <col min="9229" max="9229" width="9.453125" style="390" bestFit="1" customWidth="1"/>
    <col min="9230" max="9232" width="10.453125" style="390" bestFit="1" customWidth="1"/>
    <col min="9233" max="9233" width="9.453125" style="390" bestFit="1" customWidth="1"/>
    <col min="9234" max="9256" width="10.453125" style="390" bestFit="1" customWidth="1"/>
    <col min="9257" max="9257" width="9.453125" style="390" bestFit="1" customWidth="1"/>
    <col min="9258" max="9262" width="10.453125" style="390" bestFit="1" customWidth="1"/>
    <col min="9263" max="9263" width="9.453125" style="390" bestFit="1" customWidth="1"/>
    <col min="9264" max="9265" width="10.453125" style="390" bestFit="1" customWidth="1"/>
    <col min="9266" max="9472" width="9" style="390"/>
    <col min="9473" max="9473" width="1.6328125" style="390" customWidth="1"/>
    <col min="9474" max="9474" width="3" style="390" customWidth="1"/>
    <col min="9475" max="9475" width="26.6328125" style="390" customWidth="1"/>
    <col min="9476" max="9476" width="10.453125" style="390" bestFit="1" customWidth="1"/>
    <col min="9477" max="9477" width="9.453125" style="390" bestFit="1" customWidth="1"/>
    <col min="9478" max="9482" width="10.453125" style="390" bestFit="1" customWidth="1"/>
    <col min="9483" max="9483" width="9.453125" style="390" bestFit="1" customWidth="1"/>
    <col min="9484" max="9484" width="10.453125" style="390" bestFit="1" customWidth="1"/>
    <col min="9485" max="9485" width="9.453125" style="390" bestFit="1" customWidth="1"/>
    <col min="9486" max="9488" width="10.453125" style="390" bestFit="1" customWidth="1"/>
    <col min="9489" max="9489" width="9.453125" style="390" bestFit="1" customWidth="1"/>
    <col min="9490" max="9512" width="10.453125" style="390" bestFit="1" customWidth="1"/>
    <col min="9513" max="9513" width="9.453125" style="390" bestFit="1" customWidth="1"/>
    <col min="9514" max="9518" width="10.453125" style="390" bestFit="1" customWidth="1"/>
    <col min="9519" max="9519" width="9.453125" style="390" bestFit="1" customWidth="1"/>
    <col min="9520" max="9521" width="10.453125" style="390" bestFit="1" customWidth="1"/>
    <col min="9522" max="9728" width="9" style="390"/>
    <col min="9729" max="9729" width="1.6328125" style="390" customWidth="1"/>
    <col min="9730" max="9730" width="3" style="390" customWidth="1"/>
    <col min="9731" max="9731" width="26.6328125" style="390" customWidth="1"/>
    <col min="9732" max="9732" width="10.453125" style="390" bestFit="1" customWidth="1"/>
    <col min="9733" max="9733" width="9.453125" style="390" bestFit="1" customWidth="1"/>
    <col min="9734" max="9738" width="10.453125" style="390" bestFit="1" customWidth="1"/>
    <col min="9739" max="9739" width="9.453125" style="390" bestFit="1" customWidth="1"/>
    <col min="9740" max="9740" width="10.453125" style="390" bestFit="1" customWidth="1"/>
    <col min="9741" max="9741" width="9.453125" style="390" bestFit="1" customWidth="1"/>
    <col min="9742" max="9744" width="10.453125" style="390" bestFit="1" customWidth="1"/>
    <col min="9745" max="9745" width="9.453125" style="390" bestFit="1" customWidth="1"/>
    <col min="9746" max="9768" width="10.453125" style="390" bestFit="1" customWidth="1"/>
    <col min="9769" max="9769" width="9.453125" style="390" bestFit="1" customWidth="1"/>
    <col min="9770" max="9774" width="10.453125" style="390" bestFit="1" customWidth="1"/>
    <col min="9775" max="9775" width="9.453125" style="390" bestFit="1" customWidth="1"/>
    <col min="9776" max="9777" width="10.453125" style="390" bestFit="1" customWidth="1"/>
    <col min="9778" max="9984" width="9" style="390"/>
    <col min="9985" max="9985" width="1.6328125" style="390" customWidth="1"/>
    <col min="9986" max="9986" width="3" style="390" customWidth="1"/>
    <col min="9987" max="9987" width="26.6328125" style="390" customWidth="1"/>
    <col min="9988" max="9988" width="10.453125" style="390" bestFit="1" customWidth="1"/>
    <col min="9989" max="9989" width="9.453125" style="390" bestFit="1" customWidth="1"/>
    <col min="9990" max="9994" width="10.453125" style="390" bestFit="1" customWidth="1"/>
    <col min="9995" max="9995" width="9.453125" style="390" bestFit="1" customWidth="1"/>
    <col min="9996" max="9996" width="10.453125" style="390" bestFit="1" customWidth="1"/>
    <col min="9997" max="9997" width="9.453125" style="390" bestFit="1" customWidth="1"/>
    <col min="9998" max="10000" width="10.453125" style="390" bestFit="1" customWidth="1"/>
    <col min="10001" max="10001" width="9.453125" style="390" bestFit="1" customWidth="1"/>
    <col min="10002" max="10024" width="10.453125" style="390" bestFit="1" customWidth="1"/>
    <col min="10025" max="10025" width="9.453125" style="390" bestFit="1" customWidth="1"/>
    <col min="10026" max="10030" width="10.453125" style="390" bestFit="1" customWidth="1"/>
    <col min="10031" max="10031" width="9.453125" style="390" bestFit="1" customWidth="1"/>
    <col min="10032" max="10033" width="10.453125" style="390" bestFit="1" customWidth="1"/>
    <col min="10034" max="10240" width="9" style="390"/>
    <col min="10241" max="10241" width="1.6328125" style="390" customWidth="1"/>
    <col min="10242" max="10242" width="3" style="390" customWidth="1"/>
    <col min="10243" max="10243" width="26.6328125" style="390" customWidth="1"/>
    <col min="10244" max="10244" width="10.453125" style="390" bestFit="1" customWidth="1"/>
    <col min="10245" max="10245" width="9.453125" style="390" bestFit="1" customWidth="1"/>
    <col min="10246" max="10250" width="10.453125" style="390" bestFit="1" customWidth="1"/>
    <col min="10251" max="10251" width="9.453125" style="390" bestFit="1" customWidth="1"/>
    <col min="10252" max="10252" width="10.453125" style="390" bestFit="1" customWidth="1"/>
    <col min="10253" max="10253" width="9.453125" style="390" bestFit="1" customWidth="1"/>
    <col min="10254" max="10256" width="10.453125" style="390" bestFit="1" customWidth="1"/>
    <col min="10257" max="10257" width="9.453125" style="390" bestFit="1" customWidth="1"/>
    <col min="10258" max="10280" width="10.453125" style="390" bestFit="1" customWidth="1"/>
    <col min="10281" max="10281" width="9.453125" style="390" bestFit="1" customWidth="1"/>
    <col min="10282" max="10286" width="10.453125" style="390" bestFit="1" customWidth="1"/>
    <col min="10287" max="10287" width="9.453125" style="390" bestFit="1" customWidth="1"/>
    <col min="10288" max="10289" width="10.453125" style="390" bestFit="1" customWidth="1"/>
    <col min="10290" max="10496" width="9" style="390"/>
    <col min="10497" max="10497" width="1.6328125" style="390" customWidth="1"/>
    <col min="10498" max="10498" width="3" style="390" customWidth="1"/>
    <col min="10499" max="10499" width="26.6328125" style="390" customWidth="1"/>
    <col min="10500" max="10500" width="10.453125" style="390" bestFit="1" customWidth="1"/>
    <col min="10501" max="10501" width="9.453125" style="390" bestFit="1" customWidth="1"/>
    <col min="10502" max="10506" width="10.453125" style="390" bestFit="1" customWidth="1"/>
    <col min="10507" max="10507" width="9.453125" style="390" bestFit="1" customWidth="1"/>
    <col min="10508" max="10508" width="10.453125" style="390" bestFit="1" customWidth="1"/>
    <col min="10509" max="10509" width="9.453125" style="390" bestFit="1" customWidth="1"/>
    <col min="10510" max="10512" width="10.453125" style="390" bestFit="1" customWidth="1"/>
    <col min="10513" max="10513" width="9.453125" style="390" bestFit="1" customWidth="1"/>
    <col min="10514" max="10536" width="10.453125" style="390" bestFit="1" customWidth="1"/>
    <col min="10537" max="10537" width="9.453125" style="390" bestFit="1" customWidth="1"/>
    <col min="10538" max="10542" width="10.453125" style="390" bestFit="1" customWidth="1"/>
    <col min="10543" max="10543" width="9.453125" style="390" bestFit="1" customWidth="1"/>
    <col min="10544" max="10545" width="10.453125" style="390" bestFit="1" customWidth="1"/>
    <col min="10546" max="10752" width="9" style="390"/>
    <col min="10753" max="10753" width="1.6328125" style="390" customWidth="1"/>
    <col min="10754" max="10754" width="3" style="390" customWidth="1"/>
    <col min="10755" max="10755" width="26.6328125" style="390" customWidth="1"/>
    <col min="10756" max="10756" width="10.453125" style="390" bestFit="1" customWidth="1"/>
    <col min="10757" max="10757" width="9.453125" style="390" bestFit="1" customWidth="1"/>
    <col min="10758" max="10762" width="10.453125" style="390" bestFit="1" customWidth="1"/>
    <col min="10763" max="10763" width="9.453125" style="390" bestFit="1" customWidth="1"/>
    <col min="10764" max="10764" width="10.453125" style="390" bestFit="1" customWidth="1"/>
    <col min="10765" max="10765" width="9.453125" style="390" bestFit="1" customWidth="1"/>
    <col min="10766" max="10768" width="10.453125" style="390" bestFit="1" customWidth="1"/>
    <col min="10769" max="10769" width="9.453125" style="390" bestFit="1" customWidth="1"/>
    <col min="10770" max="10792" width="10.453125" style="390" bestFit="1" customWidth="1"/>
    <col min="10793" max="10793" width="9.453125" style="390" bestFit="1" customWidth="1"/>
    <col min="10794" max="10798" width="10.453125" style="390" bestFit="1" customWidth="1"/>
    <col min="10799" max="10799" width="9.453125" style="390" bestFit="1" customWidth="1"/>
    <col min="10800" max="10801" width="10.453125" style="390" bestFit="1" customWidth="1"/>
    <col min="10802" max="11008" width="9" style="390"/>
    <col min="11009" max="11009" width="1.6328125" style="390" customWidth="1"/>
    <col min="11010" max="11010" width="3" style="390" customWidth="1"/>
    <col min="11011" max="11011" width="26.6328125" style="390" customWidth="1"/>
    <col min="11012" max="11012" width="10.453125" style="390" bestFit="1" customWidth="1"/>
    <col min="11013" max="11013" width="9.453125" style="390" bestFit="1" customWidth="1"/>
    <col min="11014" max="11018" width="10.453125" style="390" bestFit="1" customWidth="1"/>
    <col min="11019" max="11019" width="9.453125" style="390" bestFit="1" customWidth="1"/>
    <col min="11020" max="11020" width="10.453125" style="390" bestFit="1" customWidth="1"/>
    <col min="11021" max="11021" width="9.453125" style="390" bestFit="1" customWidth="1"/>
    <col min="11022" max="11024" width="10.453125" style="390" bestFit="1" customWidth="1"/>
    <col min="11025" max="11025" width="9.453125" style="390" bestFit="1" customWidth="1"/>
    <col min="11026" max="11048" width="10.453125" style="390" bestFit="1" customWidth="1"/>
    <col min="11049" max="11049" width="9.453125" style="390" bestFit="1" customWidth="1"/>
    <col min="11050" max="11054" width="10.453125" style="390" bestFit="1" customWidth="1"/>
    <col min="11055" max="11055" width="9.453125" style="390" bestFit="1" customWidth="1"/>
    <col min="11056" max="11057" width="10.453125" style="390" bestFit="1" customWidth="1"/>
    <col min="11058" max="11264" width="9" style="390"/>
    <col min="11265" max="11265" width="1.6328125" style="390" customWidth="1"/>
    <col min="11266" max="11266" width="3" style="390" customWidth="1"/>
    <col min="11267" max="11267" width="26.6328125" style="390" customWidth="1"/>
    <col min="11268" max="11268" width="10.453125" style="390" bestFit="1" customWidth="1"/>
    <col min="11269" max="11269" width="9.453125" style="390" bestFit="1" customWidth="1"/>
    <col min="11270" max="11274" width="10.453125" style="390" bestFit="1" customWidth="1"/>
    <col min="11275" max="11275" width="9.453125" style="390" bestFit="1" customWidth="1"/>
    <col min="11276" max="11276" width="10.453125" style="390" bestFit="1" customWidth="1"/>
    <col min="11277" max="11277" width="9.453125" style="390" bestFit="1" customWidth="1"/>
    <col min="11278" max="11280" width="10.453125" style="390" bestFit="1" customWidth="1"/>
    <col min="11281" max="11281" width="9.453125" style="390" bestFit="1" customWidth="1"/>
    <col min="11282" max="11304" width="10.453125" style="390" bestFit="1" customWidth="1"/>
    <col min="11305" max="11305" width="9.453125" style="390" bestFit="1" customWidth="1"/>
    <col min="11306" max="11310" width="10.453125" style="390" bestFit="1" customWidth="1"/>
    <col min="11311" max="11311" width="9.453125" style="390" bestFit="1" customWidth="1"/>
    <col min="11312" max="11313" width="10.453125" style="390" bestFit="1" customWidth="1"/>
    <col min="11314" max="11520" width="9" style="390"/>
    <col min="11521" max="11521" width="1.6328125" style="390" customWidth="1"/>
    <col min="11522" max="11522" width="3" style="390" customWidth="1"/>
    <col min="11523" max="11523" width="26.6328125" style="390" customWidth="1"/>
    <col min="11524" max="11524" width="10.453125" style="390" bestFit="1" customWidth="1"/>
    <col min="11525" max="11525" width="9.453125" style="390" bestFit="1" customWidth="1"/>
    <col min="11526" max="11530" width="10.453125" style="390" bestFit="1" customWidth="1"/>
    <col min="11531" max="11531" width="9.453125" style="390" bestFit="1" customWidth="1"/>
    <col min="11532" max="11532" width="10.453125" style="390" bestFit="1" customWidth="1"/>
    <col min="11533" max="11533" width="9.453125" style="390" bestFit="1" customWidth="1"/>
    <col min="11534" max="11536" width="10.453125" style="390" bestFit="1" customWidth="1"/>
    <col min="11537" max="11537" width="9.453125" style="390" bestFit="1" customWidth="1"/>
    <col min="11538" max="11560" width="10.453125" style="390" bestFit="1" customWidth="1"/>
    <col min="11561" max="11561" width="9.453125" style="390" bestFit="1" customWidth="1"/>
    <col min="11562" max="11566" width="10.453125" style="390" bestFit="1" customWidth="1"/>
    <col min="11567" max="11567" width="9.453125" style="390" bestFit="1" customWidth="1"/>
    <col min="11568" max="11569" width="10.453125" style="390" bestFit="1" customWidth="1"/>
    <col min="11570" max="11776" width="9" style="390"/>
    <col min="11777" max="11777" width="1.6328125" style="390" customWidth="1"/>
    <col min="11778" max="11778" width="3" style="390" customWidth="1"/>
    <col min="11779" max="11779" width="26.6328125" style="390" customWidth="1"/>
    <col min="11780" max="11780" width="10.453125" style="390" bestFit="1" customWidth="1"/>
    <col min="11781" max="11781" width="9.453125" style="390" bestFit="1" customWidth="1"/>
    <col min="11782" max="11786" width="10.453125" style="390" bestFit="1" customWidth="1"/>
    <col min="11787" max="11787" width="9.453125" style="390" bestFit="1" customWidth="1"/>
    <col min="11788" max="11788" width="10.453125" style="390" bestFit="1" customWidth="1"/>
    <col min="11789" max="11789" width="9.453125" style="390" bestFit="1" customWidth="1"/>
    <col min="11790" max="11792" width="10.453125" style="390" bestFit="1" customWidth="1"/>
    <col min="11793" max="11793" width="9.453125" style="390" bestFit="1" customWidth="1"/>
    <col min="11794" max="11816" width="10.453125" style="390" bestFit="1" customWidth="1"/>
    <col min="11817" max="11817" width="9.453125" style="390" bestFit="1" customWidth="1"/>
    <col min="11818" max="11822" width="10.453125" style="390" bestFit="1" customWidth="1"/>
    <col min="11823" max="11823" width="9.453125" style="390" bestFit="1" customWidth="1"/>
    <col min="11824" max="11825" width="10.453125" style="390" bestFit="1" customWidth="1"/>
    <col min="11826" max="12032" width="9" style="390"/>
    <col min="12033" max="12033" width="1.6328125" style="390" customWidth="1"/>
    <col min="12034" max="12034" width="3" style="390" customWidth="1"/>
    <col min="12035" max="12035" width="26.6328125" style="390" customWidth="1"/>
    <col min="12036" max="12036" width="10.453125" style="390" bestFit="1" customWidth="1"/>
    <col min="12037" max="12037" width="9.453125" style="390" bestFit="1" customWidth="1"/>
    <col min="12038" max="12042" width="10.453125" style="390" bestFit="1" customWidth="1"/>
    <col min="12043" max="12043" width="9.453125" style="390" bestFit="1" customWidth="1"/>
    <col min="12044" max="12044" width="10.453125" style="390" bestFit="1" customWidth="1"/>
    <col min="12045" max="12045" width="9.453125" style="390" bestFit="1" customWidth="1"/>
    <col min="12046" max="12048" width="10.453125" style="390" bestFit="1" customWidth="1"/>
    <col min="12049" max="12049" width="9.453125" style="390" bestFit="1" customWidth="1"/>
    <col min="12050" max="12072" width="10.453125" style="390" bestFit="1" customWidth="1"/>
    <col min="12073" max="12073" width="9.453125" style="390" bestFit="1" customWidth="1"/>
    <col min="12074" max="12078" width="10.453125" style="390" bestFit="1" customWidth="1"/>
    <col min="12079" max="12079" width="9.453125" style="390" bestFit="1" customWidth="1"/>
    <col min="12080" max="12081" width="10.453125" style="390" bestFit="1" customWidth="1"/>
    <col min="12082" max="12288" width="9" style="390"/>
    <col min="12289" max="12289" width="1.6328125" style="390" customWidth="1"/>
    <col min="12290" max="12290" width="3" style="390" customWidth="1"/>
    <col min="12291" max="12291" width="26.6328125" style="390" customWidth="1"/>
    <col min="12292" max="12292" width="10.453125" style="390" bestFit="1" customWidth="1"/>
    <col min="12293" max="12293" width="9.453125" style="390" bestFit="1" customWidth="1"/>
    <col min="12294" max="12298" width="10.453125" style="390" bestFit="1" customWidth="1"/>
    <col min="12299" max="12299" width="9.453125" style="390" bestFit="1" customWidth="1"/>
    <col min="12300" max="12300" width="10.453125" style="390" bestFit="1" customWidth="1"/>
    <col min="12301" max="12301" width="9.453125" style="390" bestFit="1" customWidth="1"/>
    <col min="12302" max="12304" width="10.453125" style="390" bestFit="1" customWidth="1"/>
    <col min="12305" max="12305" width="9.453125" style="390" bestFit="1" customWidth="1"/>
    <col min="12306" max="12328" width="10.453125" style="390" bestFit="1" customWidth="1"/>
    <col min="12329" max="12329" width="9.453125" style="390" bestFit="1" customWidth="1"/>
    <col min="12330" max="12334" width="10.453125" style="390" bestFit="1" customWidth="1"/>
    <col min="12335" max="12335" width="9.453125" style="390" bestFit="1" customWidth="1"/>
    <col min="12336" max="12337" width="10.453125" style="390" bestFit="1" customWidth="1"/>
    <col min="12338" max="12544" width="9" style="390"/>
    <col min="12545" max="12545" width="1.6328125" style="390" customWidth="1"/>
    <col min="12546" max="12546" width="3" style="390" customWidth="1"/>
    <col min="12547" max="12547" width="26.6328125" style="390" customWidth="1"/>
    <col min="12548" max="12548" width="10.453125" style="390" bestFit="1" customWidth="1"/>
    <col min="12549" max="12549" width="9.453125" style="390" bestFit="1" customWidth="1"/>
    <col min="12550" max="12554" width="10.453125" style="390" bestFit="1" customWidth="1"/>
    <col min="12555" max="12555" width="9.453125" style="390" bestFit="1" customWidth="1"/>
    <col min="12556" max="12556" width="10.453125" style="390" bestFit="1" customWidth="1"/>
    <col min="12557" max="12557" width="9.453125" style="390" bestFit="1" customWidth="1"/>
    <col min="12558" max="12560" width="10.453125" style="390" bestFit="1" customWidth="1"/>
    <col min="12561" max="12561" width="9.453125" style="390" bestFit="1" customWidth="1"/>
    <col min="12562" max="12584" width="10.453125" style="390" bestFit="1" customWidth="1"/>
    <col min="12585" max="12585" width="9.453125" style="390" bestFit="1" customWidth="1"/>
    <col min="12586" max="12590" width="10.453125" style="390" bestFit="1" customWidth="1"/>
    <col min="12591" max="12591" width="9.453125" style="390" bestFit="1" customWidth="1"/>
    <col min="12592" max="12593" width="10.453125" style="390" bestFit="1" customWidth="1"/>
    <col min="12594" max="12800" width="9" style="390"/>
    <col min="12801" max="12801" width="1.6328125" style="390" customWidth="1"/>
    <col min="12802" max="12802" width="3" style="390" customWidth="1"/>
    <col min="12803" max="12803" width="26.6328125" style="390" customWidth="1"/>
    <col min="12804" max="12804" width="10.453125" style="390" bestFit="1" customWidth="1"/>
    <col min="12805" max="12805" width="9.453125" style="390" bestFit="1" customWidth="1"/>
    <col min="12806" max="12810" width="10.453125" style="390" bestFit="1" customWidth="1"/>
    <col min="12811" max="12811" width="9.453125" style="390" bestFit="1" customWidth="1"/>
    <col min="12812" max="12812" width="10.453125" style="390" bestFit="1" customWidth="1"/>
    <col min="12813" max="12813" width="9.453125" style="390" bestFit="1" customWidth="1"/>
    <col min="12814" max="12816" width="10.453125" style="390" bestFit="1" customWidth="1"/>
    <col min="12817" max="12817" width="9.453125" style="390" bestFit="1" customWidth="1"/>
    <col min="12818" max="12840" width="10.453125" style="390" bestFit="1" customWidth="1"/>
    <col min="12841" max="12841" width="9.453125" style="390" bestFit="1" customWidth="1"/>
    <col min="12842" max="12846" width="10.453125" style="390" bestFit="1" customWidth="1"/>
    <col min="12847" max="12847" width="9.453125" style="390" bestFit="1" customWidth="1"/>
    <col min="12848" max="12849" width="10.453125" style="390" bestFit="1" customWidth="1"/>
    <col min="12850" max="13056" width="9" style="390"/>
    <col min="13057" max="13057" width="1.6328125" style="390" customWidth="1"/>
    <col min="13058" max="13058" width="3" style="390" customWidth="1"/>
    <col min="13059" max="13059" width="26.6328125" style="390" customWidth="1"/>
    <col min="13060" max="13060" width="10.453125" style="390" bestFit="1" customWidth="1"/>
    <col min="13061" max="13061" width="9.453125" style="390" bestFit="1" customWidth="1"/>
    <col min="13062" max="13066" width="10.453125" style="390" bestFit="1" customWidth="1"/>
    <col min="13067" max="13067" width="9.453125" style="390" bestFit="1" customWidth="1"/>
    <col min="13068" max="13068" width="10.453125" style="390" bestFit="1" customWidth="1"/>
    <col min="13069" max="13069" width="9.453125" style="390" bestFit="1" customWidth="1"/>
    <col min="13070" max="13072" width="10.453125" style="390" bestFit="1" customWidth="1"/>
    <col min="13073" max="13073" width="9.453125" style="390" bestFit="1" customWidth="1"/>
    <col min="13074" max="13096" width="10.453125" style="390" bestFit="1" customWidth="1"/>
    <col min="13097" max="13097" width="9.453125" style="390" bestFit="1" customWidth="1"/>
    <col min="13098" max="13102" width="10.453125" style="390" bestFit="1" customWidth="1"/>
    <col min="13103" max="13103" width="9.453125" style="390" bestFit="1" customWidth="1"/>
    <col min="13104" max="13105" width="10.453125" style="390" bestFit="1" customWidth="1"/>
    <col min="13106" max="13312" width="9" style="390"/>
    <col min="13313" max="13313" width="1.6328125" style="390" customWidth="1"/>
    <col min="13314" max="13314" width="3" style="390" customWidth="1"/>
    <col min="13315" max="13315" width="26.6328125" style="390" customWidth="1"/>
    <col min="13316" max="13316" width="10.453125" style="390" bestFit="1" customWidth="1"/>
    <col min="13317" max="13317" width="9.453125" style="390" bestFit="1" customWidth="1"/>
    <col min="13318" max="13322" width="10.453125" style="390" bestFit="1" customWidth="1"/>
    <col min="13323" max="13323" width="9.453125" style="390" bestFit="1" customWidth="1"/>
    <col min="13324" max="13324" width="10.453125" style="390" bestFit="1" customWidth="1"/>
    <col min="13325" max="13325" width="9.453125" style="390" bestFit="1" customWidth="1"/>
    <col min="13326" max="13328" width="10.453125" style="390" bestFit="1" customWidth="1"/>
    <col min="13329" max="13329" width="9.453125" style="390" bestFit="1" customWidth="1"/>
    <col min="13330" max="13352" width="10.453125" style="390" bestFit="1" customWidth="1"/>
    <col min="13353" max="13353" width="9.453125" style="390" bestFit="1" customWidth="1"/>
    <col min="13354" max="13358" width="10.453125" style="390" bestFit="1" customWidth="1"/>
    <col min="13359" max="13359" width="9.453125" style="390" bestFit="1" customWidth="1"/>
    <col min="13360" max="13361" width="10.453125" style="390" bestFit="1" customWidth="1"/>
    <col min="13362" max="13568" width="9" style="390"/>
    <col min="13569" max="13569" width="1.6328125" style="390" customWidth="1"/>
    <col min="13570" max="13570" width="3" style="390" customWidth="1"/>
    <col min="13571" max="13571" width="26.6328125" style="390" customWidth="1"/>
    <col min="13572" max="13572" width="10.453125" style="390" bestFit="1" customWidth="1"/>
    <col min="13573" max="13573" width="9.453125" style="390" bestFit="1" customWidth="1"/>
    <col min="13574" max="13578" width="10.453125" style="390" bestFit="1" customWidth="1"/>
    <col min="13579" max="13579" width="9.453125" style="390" bestFit="1" customWidth="1"/>
    <col min="13580" max="13580" width="10.453125" style="390" bestFit="1" customWidth="1"/>
    <col min="13581" max="13581" width="9.453125" style="390" bestFit="1" customWidth="1"/>
    <col min="13582" max="13584" width="10.453125" style="390" bestFit="1" customWidth="1"/>
    <col min="13585" max="13585" width="9.453125" style="390" bestFit="1" customWidth="1"/>
    <col min="13586" max="13608" width="10.453125" style="390" bestFit="1" customWidth="1"/>
    <col min="13609" max="13609" width="9.453125" style="390" bestFit="1" customWidth="1"/>
    <col min="13610" max="13614" width="10.453125" style="390" bestFit="1" customWidth="1"/>
    <col min="13615" max="13615" width="9.453125" style="390" bestFit="1" customWidth="1"/>
    <col min="13616" max="13617" width="10.453125" style="390" bestFit="1" customWidth="1"/>
    <col min="13618" max="13824" width="9" style="390"/>
    <col min="13825" max="13825" width="1.6328125" style="390" customWidth="1"/>
    <col min="13826" max="13826" width="3" style="390" customWidth="1"/>
    <col min="13827" max="13827" width="26.6328125" style="390" customWidth="1"/>
    <col min="13828" max="13828" width="10.453125" style="390" bestFit="1" customWidth="1"/>
    <col min="13829" max="13829" width="9.453125" style="390" bestFit="1" customWidth="1"/>
    <col min="13830" max="13834" width="10.453125" style="390" bestFit="1" customWidth="1"/>
    <col min="13835" max="13835" width="9.453125" style="390" bestFit="1" customWidth="1"/>
    <col min="13836" max="13836" width="10.453125" style="390" bestFit="1" customWidth="1"/>
    <col min="13837" max="13837" width="9.453125" style="390" bestFit="1" customWidth="1"/>
    <col min="13838" max="13840" width="10.453125" style="390" bestFit="1" customWidth="1"/>
    <col min="13841" max="13841" width="9.453125" style="390" bestFit="1" customWidth="1"/>
    <col min="13842" max="13864" width="10.453125" style="390" bestFit="1" customWidth="1"/>
    <col min="13865" max="13865" width="9.453125" style="390" bestFit="1" customWidth="1"/>
    <col min="13866" max="13870" width="10.453125" style="390" bestFit="1" customWidth="1"/>
    <col min="13871" max="13871" width="9.453125" style="390" bestFit="1" customWidth="1"/>
    <col min="13872" max="13873" width="10.453125" style="390" bestFit="1" customWidth="1"/>
    <col min="13874" max="14080" width="9" style="390"/>
    <col min="14081" max="14081" width="1.6328125" style="390" customWidth="1"/>
    <col min="14082" max="14082" width="3" style="390" customWidth="1"/>
    <col min="14083" max="14083" width="26.6328125" style="390" customWidth="1"/>
    <col min="14084" max="14084" width="10.453125" style="390" bestFit="1" customWidth="1"/>
    <col min="14085" max="14085" width="9.453125" style="390" bestFit="1" customWidth="1"/>
    <col min="14086" max="14090" width="10.453125" style="390" bestFit="1" customWidth="1"/>
    <col min="14091" max="14091" width="9.453125" style="390" bestFit="1" customWidth="1"/>
    <col min="14092" max="14092" width="10.453125" style="390" bestFit="1" customWidth="1"/>
    <col min="14093" max="14093" width="9.453125" style="390" bestFit="1" customWidth="1"/>
    <col min="14094" max="14096" width="10.453125" style="390" bestFit="1" customWidth="1"/>
    <col min="14097" max="14097" width="9.453125" style="390" bestFit="1" customWidth="1"/>
    <col min="14098" max="14120" width="10.453125" style="390" bestFit="1" customWidth="1"/>
    <col min="14121" max="14121" width="9.453125" style="390" bestFit="1" customWidth="1"/>
    <col min="14122" max="14126" width="10.453125" style="390" bestFit="1" customWidth="1"/>
    <col min="14127" max="14127" width="9.453125" style="390" bestFit="1" customWidth="1"/>
    <col min="14128" max="14129" width="10.453125" style="390" bestFit="1" customWidth="1"/>
    <col min="14130" max="14336" width="9" style="390"/>
    <col min="14337" max="14337" width="1.6328125" style="390" customWidth="1"/>
    <col min="14338" max="14338" width="3" style="390" customWidth="1"/>
    <col min="14339" max="14339" width="26.6328125" style="390" customWidth="1"/>
    <col min="14340" max="14340" width="10.453125" style="390" bestFit="1" customWidth="1"/>
    <col min="14341" max="14341" width="9.453125" style="390" bestFit="1" customWidth="1"/>
    <col min="14342" max="14346" width="10.453125" style="390" bestFit="1" customWidth="1"/>
    <col min="14347" max="14347" width="9.453125" style="390" bestFit="1" customWidth="1"/>
    <col min="14348" max="14348" width="10.453125" style="390" bestFit="1" customWidth="1"/>
    <col min="14349" max="14349" width="9.453125" style="390" bestFit="1" customWidth="1"/>
    <col min="14350" max="14352" width="10.453125" style="390" bestFit="1" customWidth="1"/>
    <col min="14353" max="14353" width="9.453125" style="390" bestFit="1" customWidth="1"/>
    <col min="14354" max="14376" width="10.453125" style="390" bestFit="1" customWidth="1"/>
    <col min="14377" max="14377" width="9.453125" style="390" bestFit="1" customWidth="1"/>
    <col min="14378" max="14382" width="10.453125" style="390" bestFit="1" customWidth="1"/>
    <col min="14383" max="14383" width="9.453125" style="390" bestFit="1" customWidth="1"/>
    <col min="14384" max="14385" width="10.453125" style="390" bestFit="1" customWidth="1"/>
    <col min="14386" max="14592" width="9" style="390"/>
    <col min="14593" max="14593" width="1.6328125" style="390" customWidth="1"/>
    <col min="14594" max="14594" width="3" style="390" customWidth="1"/>
    <col min="14595" max="14595" width="26.6328125" style="390" customWidth="1"/>
    <col min="14596" max="14596" width="10.453125" style="390" bestFit="1" customWidth="1"/>
    <col min="14597" max="14597" width="9.453125" style="390" bestFit="1" customWidth="1"/>
    <col min="14598" max="14602" width="10.453125" style="390" bestFit="1" customWidth="1"/>
    <col min="14603" max="14603" width="9.453125" style="390" bestFit="1" customWidth="1"/>
    <col min="14604" max="14604" width="10.453125" style="390" bestFit="1" customWidth="1"/>
    <col min="14605" max="14605" width="9.453125" style="390" bestFit="1" customWidth="1"/>
    <col min="14606" max="14608" width="10.453125" style="390" bestFit="1" customWidth="1"/>
    <col min="14609" max="14609" width="9.453125" style="390" bestFit="1" customWidth="1"/>
    <col min="14610" max="14632" width="10.453125" style="390" bestFit="1" customWidth="1"/>
    <col min="14633" max="14633" width="9.453125" style="390" bestFit="1" customWidth="1"/>
    <col min="14634" max="14638" width="10.453125" style="390" bestFit="1" customWidth="1"/>
    <col min="14639" max="14639" width="9.453125" style="390" bestFit="1" customWidth="1"/>
    <col min="14640" max="14641" width="10.453125" style="390" bestFit="1" customWidth="1"/>
    <col min="14642" max="14848" width="9" style="390"/>
    <col min="14849" max="14849" width="1.6328125" style="390" customWidth="1"/>
    <col min="14850" max="14850" width="3" style="390" customWidth="1"/>
    <col min="14851" max="14851" width="26.6328125" style="390" customWidth="1"/>
    <col min="14852" max="14852" width="10.453125" style="390" bestFit="1" customWidth="1"/>
    <col min="14853" max="14853" width="9.453125" style="390" bestFit="1" customWidth="1"/>
    <col min="14854" max="14858" width="10.453125" style="390" bestFit="1" customWidth="1"/>
    <col min="14859" max="14859" width="9.453125" style="390" bestFit="1" customWidth="1"/>
    <col min="14860" max="14860" width="10.453125" style="390" bestFit="1" customWidth="1"/>
    <col min="14861" max="14861" width="9.453125" style="390" bestFit="1" customWidth="1"/>
    <col min="14862" max="14864" width="10.453125" style="390" bestFit="1" customWidth="1"/>
    <col min="14865" max="14865" width="9.453125" style="390" bestFit="1" customWidth="1"/>
    <col min="14866" max="14888" width="10.453125" style="390" bestFit="1" customWidth="1"/>
    <col min="14889" max="14889" width="9.453125" style="390" bestFit="1" customWidth="1"/>
    <col min="14890" max="14894" width="10.453125" style="390" bestFit="1" customWidth="1"/>
    <col min="14895" max="14895" width="9.453125" style="390" bestFit="1" customWidth="1"/>
    <col min="14896" max="14897" width="10.453125" style="390" bestFit="1" customWidth="1"/>
    <col min="14898" max="15104" width="9" style="390"/>
    <col min="15105" max="15105" width="1.6328125" style="390" customWidth="1"/>
    <col min="15106" max="15106" width="3" style="390" customWidth="1"/>
    <col min="15107" max="15107" width="26.6328125" style="390" customWidth="1"/>
    <col min="15108" max="15108" width="10.453125" style="390" bestFit="1" customWidth="1"/>
    <col min="15109" max="15109" width="9.453125" style="390" bestFit="1" customWidth="1"/>
    <col min="15110" max="15114" width="10.453125" style="390" bestFit="1" customWidth="1"/>
    <col min="15115" max="15115" width="9.453125" style="390" bestFit="1" customWidth="1"/>
    <col min="15116" max="15116" width="10.453125" style="390" bestFit="1" customWidth="1"/>
    <col min="15117" max="15117" width="9.453125" style="390" bestFit="1" customWidth="1"/>
    <col min="15118" max="15120" width="10.453125" style="390" bestFit="1" customWidth="1"/>
    <col min="15121" max="15121" width="9.453125" style="390" bestFit="1" customWidth="1"/>
    <col min="15122" max="15144" width="10.453125" style="390" bestFit="1" customWidth="1"/>
    <col min="15145" max="15145" width="9.453125" style="390" bestFit="1" customWidth="1"/>
    <col min="15146" max="15150" width="10.453125" style="390" bestFit="1" customWidth="1"/>
    <col min="15151" max="15151" width="9.453125" style="390" bestFit="1" customWidth="1"/>
    <col min="15152" max="15153" width="10.453125" style="390" bestFit="1" customWidth="1"/>
    <col min="15154" max="15360" width="9" style="390"/>
    <col min="15361" max="15361" width="1.6328125" style="390" customWidth="1"/>
    <col min="15362" max="15362" width="3" style="390" customWidth="1"/>
    <col min="15363" max="15363" width="26.6328125" style="390" customWidth="1"/>
    <col min="15364" max="15364" width="10.453125" style="390" bestFit="1" customWidth="1"/>
    <col min="15365" max="15365" width="9.453125" style="390" bestFit="1" customWidth="1"/>
    <col min="15366" max="15370" width="10.453125" style="390" bestFit="1" customWidth="1"/>
    <col min="15371" max="15371" width="9.453125" style="390" bestFit="1" customWidth="1"/>
    <col min="15372" max="15372" width="10.453125" style="390" bestFit="1" customWidth="1"/>
    <col min="15373" max="15373" width="9.453125" style="390" bestFit="1" customWidth="1"/>
    <col min="15374" max="15376" width="10.453125" style="390" bestFit="1" customWidth="1"/>
    <col min="15377" max="15377" width="9.453125" style="390" bestFit="1" customWidth="1"/>
    <col min="15378" max="15400" width="10.453125" style="390" bestFit="1" customWidth="1"/>
    <col min="15401" max="15401" width="9.453125" style="390" bestFit="1" customWidth="1"/>
    <col min="15402" max="15406" width="10.453125" style="390" bestFit="1" customWidth="1"/>
    <col min="15407" max="15407" width="9.453125" style="390" bestFit="1" customWidth="1"/>
    <col min="15408" max="15409" width="10.453125" style="390" bestFit="1" customWidth="1"/>
    <col min="15410" max="15616" width="9" style="390"/>
    <col min="15617" max="15617" width="1.6328125" style="390" customWidth="1"/>
    <col min="15618" max="15618" width="3" style="390" customWidth="1"/>
    <col min="15619" max="15619" width="26.6328125" style="390" customWidth="1"/>
    <col min="15620" max="15620" width="10.453125" style="390" bestFit="1" customWidth="1"/>
    <col min="15621" max="15621" width="9.453125" style="390" bestFit="1" customWidth="1"/>
    <col min="15622" max="15626" width="10.453125" style="390" bestFit="1" customWidth="1"/>
    <col min="15627" max="15627" width="9.453125" style="390" bestFit="1" customWidth="1"/>
    <col min="15628" max="15628" width="10.453125" style="390" bestFit="1" customWidth="1"/>
    <col min="15629" max="15629" width="9.453125" style="390" bestFit="1" customWidth="1"/>
    <col min="15630" max="15632" width="10.453125" style="390" bestFit="1" customWidth="1"/>
    <col min="15633" max="15633" width="9.453125" style="390" bestFit="1" customWidth="1"/>
    <col min="15634" max="15656" width="10.453125" style="390" bestFit="1" customWidth="1"/>
    <col min="15657" max="15657" width="9.453125" style="390" bestFit="1" customWidth="1"/>
    <col min="15658" max="15662" width="10.453125" style="390" bestFit="1" customWidth="1"/>
    <col min="15663" max="15663" width="9.453125" style="390" bestFit="1" customWidth="1"/>
    <col min="15664" max="15665" width="10.453125" style="390" bestFit="1" customWidth="1"/>
    <col min="15666" max="15872" width="9" style="390"/>
    <col min="15873" max="15873" width="1.6328125" style="390" customWidth="1"/>
    <col min="15874" max="15874" width="3" style="390" customWidth="1"/>
    <col min="15875" max="15875" width="26.6328125" style="390" customWidth="1"/>
    <col min="15876" max="15876" width="10.453125" style="390" bestFit="1" customWidth="1"/>
    <col min="15877" max="15877" width="9.453125" style="390" bestFit="1" customWidth="1"/>
    <col min="15878" max="15882" width="10.453125" style="390" bestFit="1" customWidth="1"/>
    <col min="15883" max="15883" width="9.453125" style="390" bestFit="1" customWidth="1"/>
    <col min="15884" max="15884" width="10.453125" style="390" bestFit="1" customWidth="1"/>
    <col min="15885" max="15885" width="9.453125" style="390" bestFit="1" customWidth="1"/>
    <col min="15886" max="15888" width="10.453125" style="390" bestFit="1" customWidth="1"/>
    <col min="15889" max="15889" width="9.453125" style="390" bestFit="1" customWidth="1"/>
    <col min="15890" max="15912" width="10.453125" style="390" bestFit="1" customWidth="1"/>
    <col min="15913" max="15913" width="9.453125" style="390" bestFit="1" customWidth="1"/>
    <col min="15914" max="15918" width="10.453125" style="390" bestFit="1" customWidth="1"/>
    <col min="15919" max="15919" width="9.453125" style="390" bestFit="1" customWidth="1"/>
    <col min="15920" max="15921" width="10.453125" style="390" bestFit="1" customWidth="1"/>
    <col min="15922" max="16128" width="9" style="390"/>
    <col min="16129" max="16129" width="1.6328125" style="390" customWidth="1"/>
    <col min="16130" max="16130" width="3" style="390" customWidth="1"/>
    <col min="16131" max="16131" width="26.6328125" style="390" customWidth="1"/>
    <col min="16132" max="16132" width="10.453125" style="390" bestFit="1" customWidth="1"/>
    <col min="16133" max="16133" width="9.453125" style="390" bestFit="1" customWidth="1"/>
    <col min="16134" max="16138" width="10.453125" style="390" bestFit="1" customWidth="1"/>
    <col min="16139" max="16139" width="9.453125" style="390" bestFit="1" customWidth="1"/>
    <col min="16140" max="16140" width="10.453125" style="390" bestFit="1" customWidth="1"/>
    <col min="16141" max="16141" width="9.453125" style="390" bestFit="1" customWidth="1"/>
    <col min="16142" max="16144" width="10.453125" style="390" bestFit="1" customWidth="1"/>
    <col min="16145" max="16145" width="9.453125" style="390" bestFit="1" customWidth="1"/>
    <col min="16146" max="16168" width="10.453125" style="390" bestFit="1" customWidth="1"/>
    <col min="16169" max="16169" width="9.453125" style="390" bestFit="1" customWidth="1"/>
    <col min="16170" max="16174" width="10.453125" style="390" bestFit="1" customWidth="1"/>
    <col min="16175" max="16175" width="9.453125" style="390" bestFit="1" customWidth="1"/>
    <col min="16176" max="16177" width="10.453125" style="390" bestFit="1" customWidth="1"/>
    <col min="16178" max="16384" width="9" style="390"/>
  </cols>
  <sheetData>
    <row r="1" spans="2:49" ht="14">
      <c r="B1" s="389" t="s">
        <v>229</v>
      </c>
    </row>
    <row r="2" spans="2:49" ht="13.5" thickBot="1"/>
    <row r="3" spans="2:49">
      <c r="B3" s="391"/>
      <c r="C3" s="392"/>
      <c r="D3" s="561" t="s">
        <v>271</v>
      </c>
      <c r="E3" s="562" t="s">
        <v>273</v>
      </c>
      <c r="F3" s="562" t="s">
        <v>275</v>
      </c>
      <c r="G3" s="562" t="s">
        <v>277</v>
      </c>
      <c r="H3" s="562" t="s">
        <v>279</v>
      </c>
      <c r="I3" s="563" t="s">
        <v>281</v>
      </c>
      <c r="J3" s="562" t="s">
        <v>283</v>
      </c>
      <c r="K3" s="562" t="s">
        <v>285</v>
      </c>
      <c r="L3" s="562" t="s">
        <v>287</v>
      </c>
      <c r="M3" s="562" t="s">
        <v>289</v>
      </c>
      <c r="N3" s="562" t="s">
        <v>291</v>
      </c>
      <c r="O3" s="562" t="s">
        <v>293</v>
      </c>
      <c r="P3" s="562" t="s">
        <v>295</v>
      </c>
      <c r="Q3" s="562" t="s">
        <v>297</v>
      </c>
      <c r="R3" s="563" t="s">
        <v>299</v>
      </c>
      <c r="S3" s="562" t="s">
        <v>301</v>
      </c>
      <c r="T3" s="562" t="s">
        <v>303</v>
      </c>
      <c r="U3" s="562" t="s">
        <v>305</v>
      </c>
      <c r="V3" s="562" t="s">
        <v>307</v>
      </c>
      <c r="W3" s="562" t="s">
        <v>309</v>
      </c>
      <c r="X3" s="563" t="s">
        <v>311</v>
      </c>
      <c r="Y3" s="562" t="s">
        <v>313</v>
      </c>
      <c r="Z3" s="562" t="s">
        <v>315</v>
      </c>
      <c r="AA3" s="562" t="s">
        <v>317</v>
      </c>
      <c r="AB3" s="562" t="s">
        <v>319</v>
      </c>
      <c r="AC3" s="562" t="s">
        <v>321</v>
      </c>
      <c r="AD3" s="562" t="s">
        <v>323</v>
      </c>
      <c r="AE3" s="562" t="s">
        <v>325</v>
      </c>
      <c r="AF3" s="562" t="s">
        <v>327</v>
      </c>
      <c r="AG3" s="563" t="s">
        <v>329</v>
      </c>
      <c r="AH3" s="562" t="s">
        <v>331</v>
      </c>
      <c r="AI3" s="562" t="s">
        <v>333</v>
      </c>
      <c r="AJ3" s="562" t="s">
        <v>335</v>
      </c>
      <c r="AK3" s="562" t="s">
        <v>337</v>
      </c>
      <c r="AL3" s="562" t="s">
        <v>339</v>
      </c>
      <c r="AM3" s="563" t="s">
        <v>341</v>
      </c>
      <c r="AN3" s="562" t="s">
        <v>343</v>
      </c>
      <c r="AO3" s="562" t="s">
        <v>345</v>
      </c>
      <c r="AP3" s="562" t="s">
        <v>347</v>
      </c>
      <c r="AQ3" s="562" t="s">
        <v>349</v>
      </c>
      <c r="AR3" s="562" t="s">
        <v>351</v>
      </c>
      <c r="AS3" s="562" t="s">
        <v>353</v>
      </c>
      <c r="AT3" s="562" t="s">
        <v>355</v>
      </c>
      <c r="AU3" s="562" t="s">
        <v>357</v>
      </c>
      <c r="AV3" s="562" t="s">
        <v>359</v>
      </c>
      <c r="AW3" s="564" t="s">
        <v>361</v>
      </c>
    </row>
    <row r="4" spans="2:49" ht="52.5" thickBot="1">
      <c r="B4" s="393"/>
      <c r="C4" s="394"/>
      <c r="D4" s="565" t="s">
        <v>272</v>
      </c>
      <c r="E4" s="566" t="s">
        <v>274</v>
      </c>
      <c r="F4" s="567" t="s">
        <v>276</v>
      </c>
      <c r="G4" s="566" t="s">
        <v>278</v>
      </c>
      <c r="H4" s="566" t="s">
        <v>280</v>
      </c>
      <c r="I4" s="568" t="s">
        <v>282</v>
      </c>
      <c r="J4" s="566" t="s">
        <v>284</v>
      </c>
      <c r="K4" s="566" t="s">
        <v>286</v>
      </c>
      <c r="L4" s="566" t="s">
        <v>288</v>
      </c>
      <c r="M4" s="567" t="s">
        <v>290</v>
      </c>
      <c r="N4" s="566" t="s">
        <v>292</v>
      </c>
      <c r="O4" s="566" t="s">
        <v>294</v>
      </c>
      <c r="P4" s="566" t="s">
        <v>296</v>
      </c>
      <c r="Q4" s="567" t="s">
        <v>298</v>
      </c>
      <c r="R4" s="568" t="s">
        <v>300</v>
      </c>
      <c r="S4" s="566" t="s">
        <v>302</v>
      </c>
      <c r="T4" s="567" t="s">
        <v>304</v>
      </c>
      <c r="U4" s="567" t="s">
        <v>306</v>
      </c>
      <c r="V4" s="567" t="s">
        <v>308</v>
      </c>
      <c r="W4" s="567" t="s">
        <v>310</v>
      </c>
      <c r="X4" s="568" t="s">
        <v>312</v>
      </c>
      <c r="Y4" s="567" t="s">
        <v>314</v>
      </c>
      <c r="Z4" s="566" t="s">
        <v>316</v>
      </c>
      <c r="AA4" s="566" t="s">
        <v>318</v>
      </c>
      <c r="AB4" s="567" t="s">
        <v>320</v>
      </c>
      <c r="AC4" s="567" t="s">
        <v>322</v>
      </c>
      <c r="AD4" s="566" t="s">
        <v>324</v>
      </c>
      <c r="AE4" s="566" t="s">
        <v>326</v>
      </c>
      <c r="AF4" s="566" t="s">
        <v>328</v>
      </c>
      <c r="AG4" s="568" t="s">
        <v>330</v>
      </c>
      <c r="AH4" s="566" t="s">
        <v>332</v>
      </c>
      <c r="AI4" s="566" t="s">
        <v>334</v>
      </c>
      <c r="AJ4" s="566" t="s">
        <v>336</v>
      </c>
      <c r="AK4" s="566" t="s">
        <v>338</v>
      </c>
      <c r="AL4" s="567" t="s">
        <v>340</v>
      </c>
      <c r="AM4" s="569" t="s">
        <v>342</v>
      </c>
      <c r="AN4" s="567" t="s">
        <v>344</v>
      </c>
      <c r="AO4" s="566" t="s">
        <v>346</v>
      </c>
      <c r="AP4" s="567" t="s">
        <v>348</v>
      </c>
      <c r="AQ4" s="567" t="s">
        <v>350</v>
      </c>
      <c r="AR4" s="566" t="s">
        <v>352</v>
      </c>
      <c r="AS4" s="566" t="s">
        <v>354</v>
      </c>
      <c r="AT4" s="566" t="s">
        <v>356</v>
      </c>
      <c r="AU4" s="567" t="s">
        <v>358</v>
      </c>
      <c r="AV4" s="567" t="s">
        <v>360</v>
      </c>
      <c r="AW4" s="570" t="s">
        <v>362</v>
      </c>
    </row>
    <row r="5" spans="2:49">
      <c r="B5" s="395" t="s">
        <v>271</v>
      </c>
      <c r="C5" s="546" t="s">
        <v>272</v>
      </c>
      <c r="D5" s="396">
        <v>0.1172894525</v>
      </c>
      <c r="E5" s="397">
        <v>0</v>
      </c>
      <c r="F5" s="397">
        <v>0.16242606330000001</v>
      </c>
      <c r="G5" s="397">
        <v>1.0273640699999999E-2</v>
      </c>
      <c r="H5" s="397">
        <v>3.6881130000000002E-4</v>
      </c>
      <c r="I5" s="397">
        <v>0.1174394849</v>
      </c>
      <c r="J5" s="397">
        <v>2.7792399999999998E-5</v>
      </c>
      <c r="K5" s="397">
        <v>3.0186262E-3</v>
      </c>
      <c r="L5" s="397">
        <v>0</v>
      </c>
      <c r="M5" s="397">
        <v>6.9534659999999999E-4</v>
      </c>
      <c r="N5" s="397">
        <v>0</v>
      </c>
      <c r="O5" s="397">
        <v>0</v>
      </c>
      <c r="P5" s="397">
        <v>1.3447062399999999E-2</v>
      </c>
      <c r="Q5" s="397">
        <v>8.6206896999999998E-3</v>
      </c>
      <c r="R5" s="397">
        <v>6.722341E-4</v>
      </c>
      <c r="S5" s="397">
        <v>0</v>
      </c>
      <c r="T5" s="397">
        <v>0</v>
      </c>
      <c r="U5" s="397">
        <v>0</v>
      </c>
      <c r="V5" s="397">
        <v>0</v>
      </c>
      <c r="W5" s="397">
        <v>0</v>
      </c>
      <c r="X5" s="397">
        <v>0</v>
      </c>
      <c r="Y5" s="397">
        <v>0</v>
      </c>
      <c r="Z5" s="397">
        <v>0</v>
      </c>
      <c r="AA5" s="397">
        <v>0</v>
      </c>
      <c r="AB5" s="397">
        <v>0</v>
      </c>
      <c r="AC5" s="397">
        <v>0</v>
      </c>
      <c r="AD5" s="397">
        <v>0</v>
      </c>
      <c r="AE5" s="397">
        <v>9.8417528000000008E-3</v>
      </c>
      <c r="AF5" s="397">
        <v>5.076789E-4</v>
      </c>
      <c r="AG5" s="397">
        <v>0</v>
      </c>
      <c r="AH5" s="397">
        <v>0</v>
      </c>
      <c r="AI5" s="397">
        <v>0</v>
      </c>
      <c r="AJ5" s="397">
        <v>6.4736899999999993E-5</v>
      </c>
      <c r="AK5" s="397">
        <v>0</v>
      </c>
      <c r="AL5" s="397">
        <v>2.2622000000000001E-6</v>
      </c>
      <c r="AM5" s="397">
        <v>1.4959299999999999E-5</v>
      </c>
      <c r="AN5" s="397">
        <v>0</v>
      </c>
      <c r="AO5" s="397">
        <v>3.6299700000000001E-5</v>
      </c>
      <c r="AP5" s="397">
        <v>1.4948464999999999E-3</v>
      </c>
      <c r="AQ5" s="397">
        <v>1.7948738000000001E-3</v>
      </c>
      <c r="AR5" s="397">
        <v>1.6975401E-3</v>
      </c>
      <c r="AS5" s="397">
        <v>6.0746000000000003E-6</v>
      </c>
      <c r="AT5" s="397">
        <v>1.3438026699999999E-2</v>
      </c>
      <c r="AU5" s="397">
        <v>0</v>
      </c>
      <c r="AV5" s="397">
        <v>0</v>
      </c>
      <c r="AW5" s="399">
        <v>6.1241843000000001E-3</v>
      </c>
    </row>
    <row r="6" spans="2:49">
      <c r="B6" s="400" t="s">
        <v>273</v>
      </c>
      <c r="C6" s="547" t="s">
        <v>274</v>
      </c>
      <c r="D6" s="401">
        <v>2.4587699999999998E-5</v>
      </c>
      <c r="E6" s="402">
        <v>4.9019609999999996E-4</v>
      </c>
      <c r="F6" s="402">
        <v>2.07262E-4</v>
      </c>
      <c r="G6" s="402">
        <v>3.5537749999999999E-4</v>
      </c>
      <c r="H6" s="402">
        <v>3.8152899999999999E-5</v>
      </c>
      <c r="I6" s="402">
        <v>0</v>
      </c>
      <c r="J6" s="402">
        <v>0</v>
      </c>
      <c r="K6" s="402">
        <v>5.6587108000000002E-3</v>
      </c>
      <c r="L6" s="402">
        <v>0</v>
      </c>
      <c r="M6" s="402">
        <v>8.1779544999999992E-3</v>
      </c>
      <c r="N6" s="402">
        <v>0.55669014800000005</v>
      </c>
      <c r="O6" s="402">
        <v>2.1657600000000001E-5</v>
      </c>
      <c r="P6" s="402">
        <v>3.1461930000000003E-4</v>
      </c>
      <c r="Q6" s="402">
        <v>0</v>
      </c>
      <c r="R6" s="402">
        <v>2.12335497E-2</v>
      </c>
      <c r="S6" s="402">
        <v>9.0239460199999996E-2</v>
      </c>
      <c r="T6" s="402">
        <v>0.14685934270000001</v>
      </c>
      <c r="U6" s="402">
        <v>8.4356000000000003E-5</v>
      </c>
      <c r="V6" s="402">
        <v>4.5174599999999999E-5</v>
      </c>
      <c r="W6" s="402">
        <v>3.6755599999999998E-5</v>
      </c>
      <c r="X6" s="402">
        <v>5.3254500000000003E-5</v>
      </c>
      <c r="Y6" s="402">
        <v>6.3089600000000007E-5</v>
      </c>
      <c r="Z6" s="402">
        <v>4.2914799999999998E-5</v>
      </c>
      <c r="AA6" s="402">
        <v>0</v>
      </c>
      <c r="AB6" s="402">
        <v>7.6985399999999996E-5</v>
      </c>
      <c r="AC6" s="402">
        <v>0</v>
      </c>
      <c r="AD6" s="402">
        <v>4.4668800000000002E-5</v>
      </c>
      <c r="AE6" s="402">
        <v>8.904885E-4</v>
      </c>
      <c r="AF6" s="402">
        <v>1.1612510999999999E-3</v>
      </c>
      <c r="AG6" s="402">
        <v>0.21131816019999999</v>
      </c>
      <c r="AH6" s="402">
        <v>0</v>
      </c>
      <c r="AI6" s="402">
        <v>0</v>
      </c>
      <c r="AJ6" s="402">
        <v>1.7149000000000001E-6</v>
      </c>
      <c r="AK6" s="402">
        <v>1.4479999999999999E-6</v>
      </c>
      <c r="AL6" s="402">
        <v>5.6560000000000004E-7</v>
      </c>
      <c r="AM6" s="402">
        <v>3.7398000000000002E-6</v>
      </c>
      <c r="AN6" s="402">
        <v>0</v>
      </c>
      <c r="AO6" s="402">
        <v>7.0582999999999998E-6</v>
      </c>
      <c r="AP6" s="402">
        <v>4.2456000000000001E-5</v>
      </c>
      <c r="AQ6" s="402">
        <v>5.3936000000000003E-6</v>
      </c>
      <c r="AR6" s="402">
        <v>2.9781399999999999E-5</v>
      </c>
      <c r="AS6" s="402">
        <v>4.7246999999999998E-6</v>
      </c>
      <c r="AT6" s="402">
        <v>4.6434000000000003E-6</v>
      </c>
      <c r="AU6" s="402">
        <v>0</v>
      </c>
      <c r="AV6" s="402">
        <v>1.3251800000000001E-4</v>
      </c>
      <c r="AW6" s="404">
        <v>1.49032114E-2</v>
      </c>
    </row>
    <row r="7" spans="2:49">
      <c r="B7" s="400" t="s">
        <v>275</v>
      </c>
      <c r="C7" s="548" t="s">
        <v>276</v>
      </c>
      <c r="D7" s="401">
        <v>0.14299588769999999</v>
      </c>
      <c r="E7" s="402">
        <v>0</v>
      </c>
      <c r="F7" s="402">
        <v>0.24782153500000001</v>
      </c>
      <c r="G7" s="402">
        <v>7.1075499999999998E-4</v>
      </c>
      <c r="H7" s="402">
        <v>6.86752E-4</v>
      </c>
      <c r="I7" s="402">
        <v>1.4084071E-3</v>
      </c>
      <c r="J7" s="402">
        <v>0</v>
      </c>
      <c r="K7" s="402">
        <v>2.3586050000000002E-3</v>
      </c>
      <c r="L7" s="402">
        <v>0</v>
      </c>
      <c r="M7" s="402">
        <v>5.1794841999999999E-3</v>
      </c>
      <c r="N7" s="402">
        <v>0</v>
      </c>
      <c r="O7" s="402">
        <v>1.96887E-5</v>
      </c>
      <c r="P7" s="402">
        <v>0</v>
      </c>
      <c r="Q7" s="402">
        <v>7.9575597000000001E-3</v>
      </c>
      <c r="R7" s="402">
        <v>4.136826E-4</v>
      </c>
      <c r="S7" s="402">
        <v>4.7220000000000001E-7</v>
      </c>
      <c r="T7" s="402">
        <v>0</v>
      </c>
      <c r="U7" s="402">
        <v>0</v>
      </c>
      <c r="V7" s="402">
        <v>0</v>
      </c>
      <c r="W7" s="402">
        <v>0</v>
      </c>
      <c r="X7" s="402">
        <v>0</v>
      </c>
      <c r="Y7" s="402">
        <v>0</v>
      </c>
      <c r="Z7" s="402">
        <v>0</v>
      </c>
      <c r="AA7" s="402">
        <v>0</v>
      </c>
      <c r="AB7" s="402">
        <v>0</v>
      </c>
      <c r="AC7" s="402">
        <v>0</v>
      </c>
      <c r="AD7" s="402">
        <v>0</v>
      </c>
      <c r="AE7" s="402">
        <v>2.9868466999999998E-3</v>
      </c>
      <c r="AF7" s="402">
        <v>1.54735E-5</v>
      </c>
      <c r="AG7" s="402">
        <v>0</v>
      </c>
      <c r="AH7" s="402">
        <v>0</v>
      </c>
      <c r="AI7" s="402">
        <v>0</v>
      </c>
      <c r="AJ7" s="402">
        <v>1.4705140000000001E-4</v>
      </c>
      <c r="AK7" s="402">
        <v>0</v>
      </c>
      <c r="AL7" s="402">
        <v>0</v>
      </c>
      <c r="AM7" s="402">
        <v>4.1137999999999998E-5</v>
      </c>
      <c r="AN7" s="402">
        <v>0</v>
      </c>
      <c r="AO7" s="402">
        <v>6.8364490000000005E-4</v>
      </c>
      <c r="AP7" s="402">
        <v>5.9033601999999999E-3</v>
      </c>
      <c r="AQ7" s="402">
        <v>6.4789251000000004E-3</v>
      </c>
      <c r="AR7" s="402">
        <v>1.5883416E-3</v>
      </c>
      <c r="AS7" s="402">
        <v>2.6998E-6</v>
      </c>
      <c r="AT7" s="402">
        <v>8.5886821500000002E-2</v>
      </c>
      <c r="AU7" s="402">
        <v>0</v>
      </c>
      <c r="AV7" s="402">
        <v>4.1364556999999996E-3</v>
      </c>
      <c r="AW7" s="404">
        <v>1.08021713E-2</v>
      </c>
    </row>
    <row r="8" spans="2:49">
      <c r="B8" s="400" t="s">
        <v>277</v>
      </c>
      <c r="C8" s="549" t="s">
        <v>278</v>
      </c>
      <c r="D8" s="401">
        <v>1.2847071E-3</v>
      </c>
      <c r="E8" s="402">
        <v>0</v>
      </c>
      <c r="F8" s="402">
        <v>7.0859000000000002E-6</v>
      </c>
      <c r="G8" s="402">
        <v>0.16634898070000001</v>
      </c>
      <c r="H8" s="402">
        <v>0.19215067850000001</v>
      </c>
      <c r="I8" s="402">
        <v>1.0292205999999999E-3</v>
      </c>
      <c r="J8" s="402">
        <v>3.3906784E-3</v>
      </c>
      <c r="K8" s="402">
        <v>3.9795390000000003E-4</v>
      </c>
      <c r="L8" s="402">
        <v>2.0772170000000001E-4</v>
      </c>
      <c r="M8" s="402">
        <v>9.8705300000000011E-4</v>
      </c>
      <c r="N8" s="402">
        <v>0</v>
      </c>
      <c r="O8" s="402">
        <v>2.3035800000000001E-4</v>
      </c>
      <c r="P8" s="402">
        <v>6.4671746999999998E-3</v>
      </c>
      <c r="Q8" s="402">
        <v>3.3819628599999998E-2</v>
      </c>
      <c r="R8" s="402">
        <v>1.8615715E-3</v>
      </c>
      <c r="S8" s="402">
        <v>4.7220000000000001E-7</v>
      </c>
      <c r="T8" s="402">
        <v>1.996643E-4</v>
      </c>
      <c r="U8" s="402">
        <v>1.6504430000000001E-4</v>
      </c>
      <c r="V8" s="402">
        <v>4.2351200000000002E-5</v>
      </c>
      <c r="W8" s="402">
        <v>4.9683400000000003E-4</v>
      </c>
      <c r="X8" s="402">
        <v>2.7958619999999998E-4</v>
      </c>
      <c r="Y8" s="402">
        <v>1.3491478E-3</v>
      </c>
      <c r="Z8" s="402">
        <v>4.7682999999999997E-6</v>
      </c>
      <c r="AA8" s="402">
        <v>1.164551E-4</v>
      </c>
      <c r="AB8" s="402">
        <v>5.6770840000000002E-4</v>
      </c>
      <c r="AC8" s="402">
        <v>2.8517971000000001E-3</v>
      </c>
      <c r="AD8" s="402">
        <v>5.9558370000000003E-4</v>
      </c>
      <c r="AE8" s="402">
        <v>2.9126394E-3</v>
      </c>
      <c r="AF8" s="402">
        <v>8.6725409999999995E-4</v>
      </c>
      <c r="AG8" s="402">
        <v>0</v>
      </c>
      <c r="AH8" s="402">
        <v>7.0686999999999996E-5</v>
      </c>
      <c r="AI8" s="402">
        <v>6.6455299999999994E-5</v>
      </c>
      <c r="AJ8" s="402">
        <v>2.6494970000000002E-4</v>
      </c>
      <c r="AK8" s="402">
        <v>7.2400000000000001E-6</v>
      </c>
      <c r="AL8" s="402">
        <v>5.6560000000000004E-7</v>
      </c>
      <c r="AM8" s="402">
        <v>6.4885769999999999E-4</v>
      </c>
      <c r="AN8" s="402">
        <v>1.4342479999999999E-4</v>
      </c>
      <c r="AO8" s="402">
        <v>8.26827E-5</v>
      </c>
      <c r="AP8" s="402">
        <v>3.9493999999999998E-6</v>
      </c>
      <c r="AQ8" s="402">
        <v>9.4088500000000006E-5</v>
      </c>
      <c r="AR8" s="402">
        <v>7.9417099999999996E-5</v>
      </c>
      <c r="AS8" s="402">
        <v>2.2813360000000001E-4</v>
      </c>
      <c r="AT8" s="402">
        <v>6.9883309999999998E-4</v>
      </c>
      <c r="AU8" s="402">
        <v>1.34289977E-2</v>
      </c>
      <c r="AV8" s="402">
        <v>5.6793399999999997E-5</v>
      </c>
      <c r="AW8" s="404">
        <v>1.2313752999999999E-3</v>
      </c>
    </row>
    <row r="9" spans="2:49">
      <c r="B9" s="405" t="s">
        <v>279</v>
      </c>
      <c r="C9" s="550" t="s">
        <v>280</v>
      </c>
      <c r="D9" s="476">
        <v>2.5878549E-3</v>
      </c>
      <c r="E9" s="477">
        <v>3.4313725E-3</v>
      </c>
      <c r="F9" s="477">
        <v>9.4065040000000004E-4</v>
      </c>
      <c r="G9" s="477">
        <v>2.5199495999999998E-3</v>
      </c>
      <c r="H9" s="477">
        <v>1.0949879799999999E-2</v>
      </c>
      <c r="I9" s="477">
        <v>1.5244846E-3</v>
      </c>
      <c r="J9" s="477">
        <v>1.7509241000000001E-3</v>
      </c>
      <c r="K9" s="477">
        <v>1.4559289999999999E-3</v>
      </c>
      <c r="L9" s="477">
        <v>6.3701320000000004E-4</v>
      </c>
      <c r="M9" s="477">
        <v>9.0564659999999996E-4</v>
      </c>
      <c r="N9" s="477">
        <v>2.1315900000000001E-4</v>
      </c>
      <c r="O9" s="477">
        <v>8.9583679999999995E-4</v>
      </c>
      <c r="P9" s="477">
        <v>2.0625043999999999E-3</v>
      </c>
      <c r="Q9" s="477">
        <v>1.3262599000000001E-3</v>
      </c>
      <c r="R9" s="477">
        <v>1.2151925000000001E-3</v>
      </c>
      <c r="S9" s="477">
        <v>2.299642E-4</v>
      </c>
      <c r="T9" s="477">
        <v>1.0856747E-3</v>
      </c>
      <c r="U9" s="477">
        <v>8.7656880000000004E-4</v>
      </c>
      <c r="V9" s="477">
        <v>9.0631629999999999E-4</v>
      </c>
      <c r="W9" s="477">
        <v>6.818792E-4</v>
      </c>
      <c r="X9" s="477">
        <v>1.5710082000000001E-3</v>
      </c>
      <c r="Y9" s="477">
        <v>2.0043094999999999E-3</v>
      </c>
      <c r="Z9" s="477">
        <v>1.5449318000000001E-3</v>
      </c>
      <c r="AA9" s="477">
        <v>1.2810062E-3</v>
      </c>
      <c r="AB9" s="477">
        <v>1.2199591999999999E-3</v>
      </c>
      <c r="AC9" s="477">
        <v>1.0222712E-3</v>
      </c>
      <c r="AD9" s="477">
        <v>4.4668779999999998E-4</v>
      </c>
      <c r="AE9" s="477">
        <v>3.7103686000000001E-3</v>
      </c>
      <c r="AF9" s="477">
        <v>2.6761825999999998E-3</v>
      </c>
      <c r="AG9" s="477">
        <v>1.6512189999999999E-4</v>
      </c>
      <c r="AH9" s="477">
        <v>6.6269050000000002E-4</v>
      </c>
      <c r="AI9" s="477">
        <v>2.3724556000000001E-3</v>
      </c>
      <c r="AJ9" s="477">
        <v>3.9883936999999996E-3</v>
      </c>
      <c r="AK9" s="477">
        <v>1.5667331000000001E-3</v>
      </c>
      <c r="AL9" s="477">
        <v>5.8252199999999998E-5</v>
      </c>
      <c r="AM9" s="477">
        <v>1.4753565000000001E-3</v>
      </c>
      <c r="AN9" s="477">
        <v>6.3697489999999999E-4</v>
      </c>
      <c r="AO9" s="477">
        <v>3.7176969999999998E-3</v>
      </c>
      <c r="AP9" s="477">
        <v>4.6997819999999998E-4</v>
      </c>
      <c r="AQ9" s="477">
        <v>3.0138297999999998E-3</v>
      </c>
      <c r="AR9" s="477">
        <v>1.6757003600000001E-2</v>
      </c>
      <c r="AS9" s="477">
        <v>1.7919962E-3</v>
      </c>
      <c r="AT9" s="477">
        <v>3.1296579E-3</v>
      </c>
      <c r="AU9" s="477">
        <v>5.3969967000000001E-3</v>
      </c>
      <c r="AV9" s="477">
        <v>1.419836E-4</v>
      </c>
      <c r="AW9" s="478">
        <v>1.7762159999999999E-3</v>
      </c>
    </row>
    <row r="10" spans="2:49">
      <c r="B10" s="410" t="s">
        <v>281</v>
      </c>
      <c r="C10" s="551" t="s">
        <v>282</v>
      </c>
      <c r="D10" s="411">
        <v>3.9955004999999997E-3</v>
      </c>
      <c r="E10" s="412">
        <v>4.9019609999999996E-4</v>
      </c>
      <c r="F10" s="412">
        <v>5.5092710000000003E-4</v>
      </c>
      <c r="G10" s="412">
        <v>9.6921099999999996E-5</v>
      </c>
      <c r="H10" s="412">
        <v>1.271763E-4</v>
      </c>
      <c r="I10" s="412">
        <v>0.1214635052</v>
      </c>
      <c r="J10" s="412">
        <v>0.1568605653</v>
      </c>
      <c r="K10" s="412">
        <v>6.8273365200000005E-2</v>
      </c>
      <c r="L10" s="412">
        <v>5.5392500000000002E-5</v>
      </c>
      <c r="M10" s="412">
        <v>8.14064E-5</v>
      </c>
      <c r="N10" s="412">
        <v>0</v>
      </c>
      <c r="O10" s="412">
        <v>3.3077049999999999E-4</v>
      </c>
      <c r="P10" s="412">
        <v>8.1568000000000002E-5</v>
      </c>
      <c r="Q10" s="412">
        <v>1.3262599000000001E-3</v>
      </c>
      <c r="R10" s="412">
        <v>6.3991519999999997E-4</v>
      </c>
      <c r="S10" s="412">
        <v>1.3221799999999999E-5</v>
      </c>
      <c r="T10" s="412">
        <v>4.4300520000000002E-4</v>
      </c>
      <c r="U10" s="412">
        <v>6.9685389999999997E-4</v>
      </c>
      <c r="V10" s="412">
        <v>9.5996100000000001E-5</v>
      </c>
      <c r="W10" s="412">
        <v>1.191388E-4</v>
      </c>
      <c r="X10" s="412">
        <v>8.7869949999999999E-4</v>
      </c>
      <c r="Y10" s="412">
        <v>7.2795700000000005E-5</v>
      </c>
      <c r="Z10" s="412">
        <v>3.9576960000000001E-4</v>
      </c>
      <c r="AA10" s="412">
        <v>0</v>
      </c>
      <c r="AB10" s="412">
        <v>9.5877499999999998E-5</v>
      </c>
      <c r="AC10" s="412">
        <v>3.9231070999999999E-3</v>
      </c>
      <c r="AD10" s="412">
        <v>9.6782360000000002E-4</v>
      </c>
      <c r="AE10" s="412">
        <v>2.73825205E-2</v>
      </c>
      <c r="AF10" s="412">
        <v>2.7520029000000001E-2</v>
      </c>
      <c r="AG10" s="412">
        <v>3.3403351999999999E-3</v>
      </c>
      <c r="AH10" s="412">
        <v>0</v>
      </c>
      <c r="AI10" s="412">
        <v>0</v>
      </c>
      <c r="AJ10" s="412">
        <v>7.4983340000000002E-4</v>
      </c>
      <c r="AK10" s="412">
        <v>1.216318E-4</v>
      </c>
      <c r="AL10" s="412">
        <v>2.2622000000000001E-6</v>
      </c>
      <c r="AM10" s="412">
        <v>1.1939355000000001E-3</v>
      </c>
      <c r="AN10" s="412">
        <v>4.7808300000000001E-5</v>
      </c>
      <c r="AO10" s="412">
        <v>3.5291399999999999E-5</v>
      </c>
      <c r="AP10" s="412">
        <v>7.1089100000000003E-5</v>
      </c>
      <c r="AQ10" s="412">
        <v>1.2585099999999999E-5</v>
      </c>
      <c r="AR10" s="412">
        <v>1.191256E-4</v>
      </c>
      <c r="AS10" s="412">
        <v>1.991107E-4</v>
      </c>
      <c r="AT10" s="412">
        <v>5.5953079999999998E-4</v>
      </c>
      <c r="AU10" s="412">
        <v>0</v>
      </c>
      <c r="AV10" s="412">
        <v>1.8931099999999999E-5</v>
      </c>
      <c r="AW10" s="414">
        <v>3.2291945000000001E-3</v>
      </c>
    </row>
    <row r="11" spans="2:49">
      <c r="B11" s="400" t="s">
        <v>283</v>
      </c>
      <c r="C11" s="547" t="s">
        <v>284</v>
      </c>
      <c r="D11" s="401">
        <v>4.9175399999999997E-5</v>
      </c>
      <c r="E11" s="402">
        <v>0</v>
      </c>
      <c r="F11" s="402">
        <v>4.1452390000000001E-4</v>
      </c>
      <c r="G11" s="402">
        <v>1.4861240999999999E-3</v>
      </c>
      <c r="H11" s="402">
        <v>1.1827395999999999E-3</v>
      </c>
      <c r="I11" s="402">
        <v>8.2801960000000003E-4</v>
      </c>
      <c r="J11" s="402">
        <v>2.9487785200000002E-2</v>
      </c>
      <c r="K11" s="402">
        <v>1.4753413999999999E-3</v>
      </c>
      <c r="L11" s="402">
        <v>6.0931699999999995E-4</v>
      </c>
      <c r="M11" s="402">
        <v>7.9710459999999996E-4</v>
      </c>
      <c r="N11" s="402">
        <v>2.334599E-4</v>
      </c>
      <c r="O11" s="402">
        <v>7.7179790000000005E-4</v>
      </c>
      <c r="P11" s="402">
        <v>1.3167401000000001E-3</v>
      </c>
      <c r="Q11" s="402">
        <v>1.3262599000000001E-3</v>
      </c>
      <c r="R11" s="402">
        <v>6.5930660000000001E-4</v>
      </c>
      <c r="S11" s="402">
        <v>1.2655110000000001E-4</v>
      </c>
      <c r="T11" s="402">
        <v>1.2042254000000001E-3</v>
      </c>
      <c r="U11" s="402">
        <v>2.5306800000000001E-4</v>
      </c>
      <c r="V11" s="402">
        <v>4.00925E-4</v>
      </c>
      <c r="W11" s="402">
        <v>4.4106689999999998E-4</v>
      </c>
      <c r="X11" s="402">
        <v>6.7899509999999998E-4</v>
      </c>
      <c r="Y11" s="402">
        <v>1.0434057000000001E-3</v>
      </c>
      <c r="Z11" s="402">
        <v>7.200145E-4</v>
      </c>
      <c r="AA11" s="402">
        <v>1.6303715E-3</v>
      </c>
      <c r="AB11" s="402">
        <v>5.0961509999999997E-4</v>
      </c>
      <c r="AC11" s="402">
        <v>6.6994597999999999E-3</v>
      </c>
      <c r="AD11" s="402">
        <v>1.0720507E-3</v>
      </c>
      <c r="AE11" s="402">
        <v>2.4673950999999999E-3</v>
      </c>
      <c r="AF11" s="402">
        <v>8.4522277000000003E-3</v>
      </c>
      <c r="AG11" s="402">
        <v>6.550738E-4</v>
      </c>
      <c r="AH11" s="402">
        <v>2.8628231000000001E-3</v>
      </c>
      <c r="AI11" s="402">
        <v>2.8243519E-3</v>
      </c>
      <c r="AJ11" s="402">
        <v>1.0087811000000001E-3</v>
      </c>
      <c r="AK11" s="402">
        <v>2.7309230000000001E-3</v>
      </c>
      <c r="AL11" s="402">
        <v>5.4576050000000001E-4</v>
      </c>
      <c r="AM11" s="402">
        <v>8.4426290000000001E-4</v>
      </c>
      <c r="AN11" s="402">
        <v>2.4536892999999999E-3</v>
      </c>
      <c r="AO11" s="402">
        <v>7.3406109999999997E-4</v>
      </c>
      <c r="AP11" s="402">
        <v>3.4616459E-3</v>
      </c>
      <c r="AQ11" s="402">
        <v>2.8867802999999999E-3</v>
      </c>
      <c r="AR11" s="402">
        <v>1.34512677E-2</v>
      </c>
      <c r="AS11" s="402">
        <v>1.5699371E-3</v>
      </c>
      <c r="AT11" s="402">
        <v>2.1615071E-3</v>
      </c>
      <c r="AU11" s="402">
        <v>0</v>
      </c>
      <c r="AV11" s="402">
        <v>7.5724599999999997E-5</v>
      </c>
      <c r="AW11" s="404">
        <v>1.7652907999999999E-3</v>
      </c>
    </row>
    <row r="12" spans="2:49">
      <c r="B12" s="400" t="s">
        <v>285</v>
      </c>
      <c r="C12" s="547" t="s">
        <v>286</v>
      </c>
      <c r="D12" s="401">
        <v>2.0573753899999998E-2</v>
      </c>
      <c r="E12" s="402">
        <v>0</v>
      </c>
      <c r="F12" s="402">
        <v>1.46394262E-2</v>
      </c>
      <c r="G12" s="402">
        <v>4.4260653000000004E-3</v>
      </c>
      <c r="H12" s="402">
        <v>2.9886432000000001E-3</v>
      </c>
      <c r="I12" s="402">
        <v>5.3550424000000001E-3</v>
      </c>
      <c r="J12" s="402">
        <v>1.03109975E-2</v>
      </c>
      <c r="K12" s="402">
        <v>0.29351529209999999</v>
      </c>
      <c r="L12" s="402">
        <v>0.1018528776</v>
      </c>
      <c r="M12" s="402">
        <v>1.08202716E-2</v>
      </c>
      <c r="N12" s="402">
        <v>1.01504E-5</v>
      </c>
      <c r="O12" s="402">
        <v>3.9751528000000003E-3</v>
      </c>
      <c r="P12" s="402">
        <v>6.3156912999999997E-3</v>
      </c>
      <c r="Q12" s="402">
        <v>7.2944296999999996E-3</v>
      </c>
      <c r="R12" s="402">
        <v>6.4379347E-3</v>
      </c>
      <c r="S12" s="402">
        <v>8.0275E-5</v>
      </c>
      <c r="T12" s="402">
        <v>4.3052619999999999E-4</v>
      </c>
      <c r="U12" s="402">
        <v>1.8925084999999999E-3</v>
      </c>
      <c r="V12" s="402">
        <v>4.1504200000000002E-4</v>
      </c>
      <c r="W12" s="402">
        <v>3.2192810000000001E-4</v>
      </c>
      <c r="X12" s="402">
        <v>2.3565124E-3</v>
      </c>
      <c r="Y12" s="402">
        <v>1.8878363E-3</v>
      </c>
      <c r="Z12" s="402">
        <v>6.1368122999999998E-3</v>
      </c>
      <c r="AA12" s="402">
        <v>3.3771981000000001E-3</v>
      </c>
      <c r="AB12" s="402">
        <v>4.0193E-4</v>
      </c>
      <c r="AC12" s="402">
        <v>3.7722200000000003E-5</v>
      </c>
      <c r="AD12" s="402">
        <v>1.191167E-4</v>
      </c>
      <c r="AE12" s="402">
        <v>1.33944307E-2</v>
      </c>
      <c r="AF12" s="402">
        <v>2.4367114E-3</v>
      </c>
      <c r="AG12" s="402">
        <v>0</v>
      </c>
      <c r="AH12" s="402">
        <v>3.5343499999999998E-5</v>
      </c>
      <c r="AI12" s="402">
        <v>1.2958791E-3</v>
      </c>
      <c r="AJ12" s="402">
        <v>5.9712293999999999E-3</v>
      </c>
      <c r="AK12" s="402">
        <v>2.2284678999999999E-3</v>
      </c>
      <c r="AL12" s="402">
        <v>4.5809900000000003E-5</v>
      </c>
      <c r="AM12" s="402">
        <v>3.3807915999999999E-3</v>
      </c>
      <c r="AN12" s="402">
        <v>7.2724818000000002E-3</v>
      </c>
      <c r="AO12" s="402">
        <v>2.9947269999999998E-4</v>
      </c>
      <c r="AP12" s="402">
        <v>5.0275815999999999E-3</v>
      </c>
      <c r="AQ12" s="402">
        <v>2.7639258999999998E-3</v>
      </c>
      <c r="AR12" s="402">
        <v>3.1171202999999998E-3</v>
      </c>
      <c r="AS12" s="402">
        <v>3.1769965999999998E-3</v>
      </c>
      <c r="AT12" s="402">
        <v>1.7946777E-3</v>
      </c>
      <c r="AU12" s="402">
        <v>0.42648972979999999</v>
      </c>
      <c r="AV12" s="402">
        <v>5.11141E-4</v>
      </c>
      <c r="AW12" s="404">
        <v>5.0502836999999998E-3</v>
      </c>
    </row>
    <row r="13" spans="2:49">
      <c r="B13" s="400" t="s">
        <v>287</v>
      </c>
      <c r="C13" s="548" t="s">
        <v>288</v>
      </c>
      <c r="D13" s="401">
        <v>1.0449769999999999E-4</v>
      </c>
      <c r="E13" s="402">
        <v>4.9019609999999996E-4</v>
      </c>
      <c r="F13" s="402">
        <v>6.4428356000000003E-3</v>
      </c>
      <c r="G13" s="402">
        <v>1.2922819999999999E-4</v>
      </c>
      <c r="H13" s="402">
        <v>5.9772860000000005E-4</v>
      </c>
      <c r="I13" s="402">
        <v>7.1968059999999998E-4</v>
      </c>
      <c r="J13" s="402">
        <v>4.1688670000000001E-4</v>
      </c>
      <c r="K13" s="402">
        <v>6.988459E-4</v>
      </c>
      <c r="L13" s="402">
        <v>3.8483908499999997E-2</v>
      </c>
      <c r="M13" s="402">
        <v>1.3126787000000001E-3</v>
      </c>
      <c r="N13" s="402">
        <v>6.0902600000000002E-5</v>
      </c>
      <c r="O13" s="402">
        <v>6.0641259999999995E-4</v>
      </c>
      <c r="P13" s="402">
        <v>1.398308E-4</v>
      </c>
      <c r="Q13" s="402">
        <v>0</v>
      </c>
      <c r="R13" s="402">
        <v>1.55131E-4</v>
      </c>
      <c r="S13" s="402">
        <v>4.8164999999999997E-5</v>
      </c>
      <c r="T13" s="402">
        <v>8.2985480000000004E-4</v>
      </c>
      <c r="U13" s="402">
        <v>3.4842690000000002E-4</v>
      </c>
      <c r="V13" s="402">
        <v>8.7243529999999996E-4</v>
      </c>
      <c r="W13" s="402">
        <v>9.8606330000000002E-4</v>
      </c>
      <c r="X13" s="402">
        <v>1.5710082000000001E-3</v>
      </c>
      <c r="Y13" s="402">
        <v>1.659743E-3</v>
      </c>
      <c r="Z13" s="402">
        <v>4.5775759999999998E-4</v>
      </c>
      <c r="AA13" s="402">
        <v>3.9594736E-3</v>
      </c>
      <c r="AB13" s="402">
        <v>5.0536440000000004E-4</v>
      </c>
      <c r="AC13" s="402">
        <v>5.4697169999999996E-4</v>
      </c>
      <c r="AD13" s="402">
        <v>2.8290227999999999E-3</v>
      </c>
      <c r="AE13" s="402">
        <v>5.0646531999999998E-3</v>
      </c>
      <c r="AF13" s="402">
        <v>5.1357360000000001E-4</v>
      </c>
      <c r="AG13" s="402">
        <v>1.6512192000000001E-3</v>
      </c>
      <c r="AH13" s="402">
        <v>2.1294454999999999E-3</v>
      </c>
      <c r="AI13" s="402">
        <v>4.1202310000000002E-3</v>
      </c>
      <c r="AJ13" s="402">
        <v>4.4531275E-3</v>
      </c>
      <c r="AK13" s="402">
        <v>1.5159084200000001E-2</v>
      </c>
      <c r="AL13" s="402">
        <v>6.5038799999999998E-5</v>
      </c>
      <c r="AM13" s="402">
        <v>1.3369834000000001E-3</v>
      </c>
      <c r="AN13" s="402">
        <v>1.14585179E-2</v>
      </c>
      <c r="AO13" s="402">
        <v>5.1515362E-3</v>
      </c>
      <c r="AP13" s="402">
        <v>1.13337803E-2</v>
      </c>
      <c r="AQ13" s="402">
        <v>2.4253270000000001E-3</v>
      </c>
      <c r="AR13" s="402">
        <v>3.0337323999999999E-2</v>
      </c>
      <c r="AS13" s="402">
        <v>3.4604762000000002E-3</v>
      </c>
      <c r="AT13" s="402">
        <v>1.5241991E-3</v>
      </c>
      <c r="AU13" s="402">
        <v>0</v>
      </c>
      <c r="AV13" s="402">
        <v>2.8396699999999999E-5</v>
      </c>
      <c r="AW13" s="404">
        <v>3.1064629999999998E-3</v>
      </c>
    </row>
    <row r="14" spans="2:49">
      <c r="B14" s="405" t="s">
        <v>289</v>
      </c>
      <c r="C14" s="552" t="s">
        <v>290</v>
      </c>
      <c r="D14" s="476">
        <v>3.80125766E-2</v>
      </c>
      <c r="E14" s="477">
        <v>5.3921569000000003E-3</v>
      </c>
      <c r="F14" s="477">
        <v>1.1429523E-2</v>
      </c>
      <c r="G14" s="477">
        <v>0.18524860269999999</v>
      </c>
      <c r="H14" s="477">
        <v>6.0039933400000002E-2</v>
      </c>
      <c r="I14" s="477">
        <v>4.70887761E-2</v>
      </c>
      <c r="J14" s="477">
        <v>2.82371251E-2</v>
      </c>
      <c r="K14" s="477">
        <v>3.36804915E-2</v>
      </c>
      <c r="L14" s="477">
        <v>3.5631197000000003E-2</v>
      </c>
      <c r="M14" s="477">
        <v>0.3894788971</v>
      </c>
      <c r="N14" s="477">
        <v>1.5124139999999999E-3</v>
      </c>
      <c r="O14" s="477">
        <v>0.17091778969999999</v>
      </c>
      <c r="P14" s="477">
        <v>0.1124822298</v>
      </c>
      <c r="Q14" s="477">
        <v>1.9893899199999999E-2</v>
      </c>
      <c r="R14" s="477">
        <v>3.1575613400000001E-2</v>
      </c>
      <c r="S14" s="477">
        <v>3.9268628999999996E-3</v>
      </c>
      <c r="T14" s="477">
        <v>4.5673212000000001E-3</v>
      </c>
      <c r="U14" s="477">
        <v>1.08892589E-2</v>
      </c>
      <c r="V14" s="477">
        <v>3.2073995999999999E-3</v>
      </c>
      <c r="W14" s="477">
        <v>3.7566729999999999E-3</v>
      </c>
      <c r="X14" s="477">
        <v>3.4003008899999999E-2</v>
      </c>
      <c r="Y14" s="477">
        <v>1.43310556E-2</v>
      </c>
      <c r="Z14" s="477">
        <v>8.5781859000000002E-3</v>
      </c>
      <c r="AA14" s="477">
        <v>8.7341329999999998E-3</v>
      </c>
      <c r="AB14" s="477">
        <v>1.09257898E-2</v>
      </c>
      <c r="AC14" s="477">
        <v>2.3768747900000001E-2</v>
      </c>
      <c r="AD14" s="477">
        <v>3.7819567999999998E-3</v>
      </c>
      <c r="AE14" s="477">
        <v>3.6203921899999998E-2</v>
      </c>
      <c r="AF14" s="477">
        <v>4.8468968999999997E-3</v>
      </c>
      <c r="AG14" s="477">
        <v>1.1585604E-3</v>
      </c>
      <c r="AH14" s="477">
        <v>7.8285840999999991E-3</v>
      </c>
      <c r="AI14" s="477">
        <v>1.4228088E-2</v>
      </c>
      <c r="AJ14" s="477">
        <v>9.0031000000000002E-6</v>
      </c>
      <c r="AK14" s="477">
        <v>3.3303899999999998E-5</v>
      </c>
      <c r="AL14" s="477">
        <v>3.3367700000000002E-5</v>
      </c>
      <c r="AM14" s="477">
        <v>4.8711069999999998E-4</v>
      </c>
      <c r="AN14" s="477">
        <v>7.4805879999999996E-4</v>
      </c>
      <c r="AO14" s="477">
        <v>1.0093341E-3</v>
      </c>
      <c r="AP14" s="477">
        <v>1.0795674999999999E-2</v>
      </c>
      <c r="AQ14" s="477">
        <v>0.14613448909999999</v>
      </c>
      <c r="AR14" s="477">
        <v>1.9159369999999999E-3</v>
      </c>
      <c r="AS14" s="477">
        <v>3.9234928999999997E-3</v>
      </c>
      <c r="AT14" s="477">
        <v>8.2281213999999998E-3</v>
      </c>
      <c r="AU14" s="477">
        <v>9.2701355999999999E-3</v>
      </c>
      <c r="AV14" s="477">
        <v>3.8619540999999999E-3</v>
      </c>
      <c r="AW14" s="478">
        <v>2.4715870500000001E-2</v>
      </c>
    </row>
    <row r="15" spans="2:49">
      <c r="B15" s="410" t="s">
        <v>291</v>
      </c>
      <c r="C15" s="551" t="s">
        <v>292</v>
      </c>
      <c r="D15" s="411">
        <v>9.2695610000000008E-3</v>
      </c>
      <c r="E15" s="412">
        <v>2.9411764699999999E-2</v>
      </c>
      <c r="F15" s="412">
        <v>2.8449805000000002E-3</v>
      </c>
      <c r="G15" s="412">
        <v>7.9152262999999997E-3</v>
      </c>
      <c r="H15" s="412">
        <v>2.1492795000000002E-3</v>
      </c>
      <c r="I15" s="412">
        <v>2.5382282000000001E-3</v>
      </c>
      <c r="J15" s="412">
        <v>1.1394903E-3</v>
      </c>
      <c r="K15" s="412">
        <v>6.6584488000000002E-3</v>
      </c>
      <c r="L15" s="412">
        <v>1.2047859E-3</v>
      </c>
      <c r="M15" s="412">
        <v>8.7681510999999997E-3</v>
      </c>
      <c r="N15" s="412">
        <v>7.3732718899999994E-2</v>
      </c>
      <c r="O15" s="412">
        <v>7.6195349999999995E-4</v>
      </c>
      <c r="P15" s="412">
        <v>2.8548788999999998E-3</v>
      </c>
      <c r="Q15" s="412">
        <v>1.3262599000000001E-3</v>
      </c>
      <c r="R15" s="412">
        <v>1.2475114400000001E-2</v>
      </c>
      <c r="S15" s="412">
        <v>3.94834825E-2</v>
      </c>
      <c r="T15" s="412">
        <v>7.3002264999999997E-3</v>
      </c>
      <c r="U15" s="412">
        <v>3.3999134000000002E-3</v>
      </c>
      <c r="V15" s="412">
        <v>9.6278460000000005E-4</v>
      </c>
      <c r="W15" s="412">
        <v>7.1103020000000004E-4</v>
      </c>
      <c r="X15" s="412">
        <v>7.8550410000000005E-4</v>
      </c>
      <c r="Y15" s="412">
        <v>1.1647319000000001E-3</v>
      </c>
      <c r="Z15" s="412">
        <v>6.5802649999999999E-4</v>
      </c>
      <c r="AA15" s="412">
        <v>2.329102E-4</v>
      </c>
      <c r="AB15" s="412">
        <v>1.0537083999999999E-3</v>
      </c>
      <c r="AC15" s="412">
        <v>1.1165766E-3</v>
      </c>
      <c r="AD15" s="412">
        <v>5.9409479000000001E-3</v>
      </c>
      <c r="AE15" s="412">
        <v>3.0146744999999999E-3</v>
      </c>
      <c r="AF15" s="412">
        <v>1.1574932E-2</v>
      </c>
      <c r="AG15" s="412">
        <v>3.35278704E-2</v>
      </c>
      <c r="AH15" s="412">
        <v>9.5073999999999992E-3</v>
      </c>
      <c r="AI15" s="412">
        <v>1.1217661199999999E-2</v>
      </c>
      <c r="AJ15" s="412">
        <v>1.3080285000000001E-3</v>
      </c>
      <c r="AK15" s="412">
        <v>4.2426319999999999E-4</v>
      </c>
      <c r="AL15" s="412">
        <v>4.6262389999999999E-4</v>
      </c>
      <c r="AM15" s="412">
        <v>8.74209497E-2</v>
      </c>
      <c r="AN15" s="412">
        <v>7.7196299999999997E-4</v>
      </c>
      <c r="AO15" s="412">
        <v>1.12700569E-2</v>
      </c>
      <c r="AP15" s="412">
        <v>3.3441514000000002E-3</v>
      </c>
      <c r="AQ15" s="412">
        <v>1.7451327E-3</v>
      </c>
      <c r="AR15" s="412">
        <v>2.7895249000000001E-3</v>
      </c>
      <c r="AS15" s="412">
        <v>2.1335216E-3</v>
      </c>
      <c r="AT15" s="412">
        <v>3.6369504E-3</v>
      </c>
      <c r="AU15" s="412">
        <v>0</v>
      </c>
      <c r="AV15" s="412">
        <v>9.2573311000000002E-3</v>
      </c>
      <c r="AW15" s="414">
        <v>1.09482603E-2</v>
      </c>
    </row>
    <row r="16" spans="2:49">
      <c r="B16" s="400" t="s">
        <v>293</v>
      </c>
      <c r="C16" s="547" t="s">
        <v>294</v>
      </c>
      <c r="D16" s="401">
        <v>8.2614655000000006E-3</v>
      </c>
      <c r="E16" s="402">
        <v>0</v>
      </c>
      <c r="F16" s="402">
        <v>2.5114126899999999E-2</v>
      </c>
      <c r="G16" s="402">
        <v>6.1706458E-3</v>
      </c>
      <c r="H16" s="402">
        <v>4.9471582000000002E-3</v>
      </c>
      <c r="I16" s="402">
        <v>1.2675664E-2</v>
      </c>
      <c r="J16" s="402">
        <v>4.7858591999999998E-2</v>
      </c>
      <c r="K16" s="402">
        <v>6.1343142999999998E-3</v>
      </c>
      <c r="L16" s="402">
        <v>3.83315792E-2</v>
      </c>
      <c r="M16" s="402">
        <v>1.3822133699999999E-2</v>
      </c>
      <c r="N16" s="402">
        <v>0</v>
      </c>
      <c r="O16" s="402">
        <v>0.2279796419</v>
      </c>
      <c r="P16" s="402">
        <v>3.4596471599999998E-2</v>
      </c>
      <c r="Q16" s="402">
        <v>3.9787798399999998E-2</v>
      </c>
      <c r="R16" s="402">
        <v>3.8653463000000001E-3</v>
      </c>
      <c r="S16" s="402">
        <v>1.7943799999999999E-5</v>
      </c>
      <c r="T16" s="402">
        <v>4.1243160000000003E-3</v>
      </c>
      <c r="U16" s="402">
        <v>1.5550844999999999E-3</v>
      </c>
      <c r="V16" s="402">
        <v>3.176342E-3</v>
      </c>
      <c r="W16" s="402">
        <v>5.6806371999999997E-3</v>
      </c>
      <c r="X16" s="402">
        <v>2.2566601400000001E-2</v>
      </c>
      <c r="Y16" s="402">
        <v>1.8960865E-2</v>
      </c>
      <c r="Z16" s="402">
        <v>5.63661679E-2</v>
      </c>
      <c r="AA16" s="402">
        <v>3.66833586E-2</v>
      </c>
      <c r="AB16" s="402">
        <v>3.5791608500000002E-2</v>
      </c>
      <c r="AC16" s="402">
        <v>3.8137128000000002E-3</v>
      </c>
      <c r="AD16" s="402">
        <v>1.7554830899999999E-2</v>
      </c>
      <c r="AE16" s="402">
        <v>5.6499638200000001E-2</v>
      </c>
      <c r="AF16" s="402">
        <v>1.3093547800000001E-2</v>
      </c>
      <c r="AG16" s="402">
        <v>0</v>
      </c>
      <c r="AH16" s="402">
        <v>3.3222884899999999E-2</v>
      </c>
      <c r="AI16" s="402">
        <v>2.2196083000000002E-3</v>
      </c>
      <c r="AJ16" s="402">
        <v>4.8681295999999999E-3</v>
      </c>
      <c r="AK16" s="402">
        <v>2.7873949000000002E-3</v>
      </c>
      <c r="AL16" s="402">
        <v>8.0195679999999999E-4</v>
      </c>
      <c r="AM16" s="402">
        <v>1.0910906000000001E-3</v>
      </c>
      <c r="AN16" s="402">
        <v>3.2790850000000002E-3</v>
      </c>
      <c r="AO16" s="402">
        <v>5.8079560000000004E-4</v>
      </c>
      <c r="AP16" s="402">
        <v>4.4549191000000004E-3</v>
      </c>
      <c r="AQ16" s="402">
        <v>9.9721870000000004E-4</v>
      </c>
      <c r="AR16" s="402">
        <v>2.4718565999999999E-3</v>
      </c>
      <c r="AS16" s="402">
        <v>2.113948E-3</v>
      </c>
      <c r="AT16" s="402">
        <v>2.1847240999999999E-3</v>
      </c>
      <c r="AU16" s="402">
        <v>3.6794818899999998E-2</v>
      </c>
      <c r="AV16" s="402">
        <v>2.0350983E-3</v>
      </c>
      <c r="AW16" s="404">
        <v>1.2906689900000001E-2</v>
      </c>
    </row>
    <row r="17" spans="2:49">
      <c r="B17" s="400" t="s">
        <v>295</v>
      </c>
      <c r="C17" s="547" t="s">
        <v>296</v>
      </c>
      <c r="D17" s="401">
        <v>5.2863539999999998E-4</v>
      </c>
      <c r="E17" s="402">
        <v>4.4117647000000001E-3</v>
      </c>
      <c r="F17" s="402">
        <v>2.4269140000000001E-4</v>
      </c>
      <c r="G17" s="402">
        <v>2.9076340000000001E-4</v>
      </c>
      <c r="H17" s="402">
        <v>1.8313387999999999E-3</v>
      </c>
      <c r="I17" s="402">
        <v>1.2691141E-3</v>
      </c>
      <c r="J17" s="402">
        <v>1.0561129E-3</v>
      </c>
      <c r="K17" s="402">
        <v>8.7355700000000001E-5</v>
      </c>
      <c r="L17" s="402">
        <v>2.6311420000000002E-4</v>
      </c>
      <c r="M17" s="402">
        <v>8.2763209999999995E-4</v>
      </c>
      <c r="N17" s="402">
        <v>8.1203400000000003E-5</v>
      </c>
      <c r="O17" s="402">
        <v>8.7614810000000002E-4</v>
      </c>
      <c r="P17" s="402">
        <v>5.5104989600000001E-2</v>
      </c>
      <c r="Q17" s="402">
        <v>9.4827586199999994E-2</v>
      </c>
      <c r="R17" s="402">
        <v>4.9124800000000001E-4</v>
      </c>
      <c r="S17" s="402">
        <v>5.3548129999999997E-4</v>
      </c>
      <c r="T17" s="402">
        <v>2.4334089999999999E-4</v>
      </c>
      <c r="U17" s="402">
        <v>1.1443073999999999E-3</v>
      </c>
      <c r="V17" s="402">
        <v>6.8157241999999996E-3</v>
      </c>
      <c r="W17" s="402">
        <v>1.9828997899999999E-2</v>
      </c>
      <c r="X17" s="402">
        <v>1.11967621E-2</v>
      </c>
      <c r="Y17" s="402">
        <v>2.8778584000000002E-3</v>
      </c>
      <c r="Z17" s="402">
        <v>5.7648843000000002E-3</v>
      </c>
      <c r="AA17" s="402">
        <v>5.2404798000000004E-3</v>
      </c>
      <c r="AB17" s="402">
        <v>1.39834807E-2</v>
      </c>
      <c r="AC17" s="402">
        <v>1.2127682000000001E-2</v>
      </c>
      <c r="AD17" s="402">
        <v>7.6681407000000002E-3</v>
      </c>
      <c r="AE17" s="402">
        <v>6.2612470999999998E-3</v>
      </c>
      <c r="AF17" s="402">
        <v>1.3638805E-3</v>
      </c>
      <c r="AG17" s="402">
        <v>0</v>
      </c>
      <c r="AH17" s="402">
        <v>1.2458581999999999E-3</v>
      </c>
      <c r="AI17" s="402">
        <v>1.6966048000000001E-2</v>
      </c>
      <c r="AJ17" s="402">
        <v>1.063229E-4</v>
      </c>
      <c r="AK17" s="402">
        <v>1.448E-5</v>
      </c>
      <c r="AL17" s="402">
        <v>0</v>
      </c>
      <c r="AM17" s="402">
        <v>2.7693319999999998E-3</v>
      </c>
      <c r="AN17" s="402">
        <v>9.5616499999999995E-5</v>
      </c>
      <c r="AO17" s="402">
        <v>1.3824146E-3</v>
      </c>
      <c r="AP17" s="402">
        <v>2.5967280000000002E-4</v>
      </c>
      <c r="AQ17" s="402">
        <v>1.1895908E-3</v>
      </c>
      <c r="AR17" s="402">
        <v>3.9410725000000001E-3</v>
      </c>
      <c r="AS17" s="402">
        <v>5.3773383999999999E-3</v>
      </c>
      <c r="AT17" s="402">
        <v>7.2901529999999995E-4</v>
      </c>
      <c r="AU17" s="402">
        <v>1.03495349E-2</v>
      </c>
      <c r="AV17" s="402">
        <v>1.3251800000000001E-4</v>
      </c>
      <c r="AW17" s="404">
        <v>3.4863781000000001E-3</v>
      </c>
    </row>
    <row r="18" spans="2:49">
      <c r="B18" s="400" t="s">
        <v>297</v>
      </c>
      <c r="C18" s="548" t="s">
        <v>298</v>
      </c>
      <c r="D18" s="401">
        <v>6.1469000000000004E-6</v>
      </c>
      <c r="E18" s="402">
        <v>2.4509803999999999E-3</v>
      </c>
      <c r="F18" s="402">
        <v>3.5429E-6</v>
      </c>
      <c r="G18" s="402">
        <v>0</v>
      </c>
      <c r="H18" s="402">
        <v>6.3588149999999999E-4</v>
      </c>
      <c r="I18" s="402">
        <v>2.0893950000000001E-4</v>
      </c>
      <c r="J18" s="402">
        <v>1.6675469999999999E-4</v>
      </c>
      <c r="K18" s="402">
        <v>9.7062000000000003E-6</v>
      </c>
      <c r="L18" s="402">
        <v>1.38481E-5</v>
      </c>
      <c r="M18" s="402">
        <v>2.3743500000000001E-5</v>
      </c>
      <c r="N18" s="402">
        <v>3.0451300000000001E-5</v>
      </c>
      <c r="O18" s="402">
        <v>9.8444000000000001E-6</v>
      </c>
      <c r="P18" s="402">
        <v>2.3305100000000002E-5</v>
      </c>
      <c r="Q18" s="402">
        <v>6.2334217499999997E-2</v>
      </c>
      <c r="R18" s="402">
        <v>7.7565500000000001E-5</v>
      </c>
      <c r="S18" s="402">
        <v>4.7221000000000001E-6</v>
      </c>
      <c r="T18" s="402">
        <v>1.87185E-5</v>
      </c>
      <c r="U18" s="402">
        <v>1.063619E-4</v>
      </c>
      <c r="V18" s="402">
        <v>2.8233999999999999E-6</v>
      </c>
      <c r="W18" s="402">
        <v>9.5057500000000003E-5</v>
      </c>
      <c r="X18" s="402">
        <v>1.198227E-4</v>
      </c>
      <c r="Y18" s="402">
        <v>5.3383500000000001E-5</v>
      </c>
      <c r="Z18" s="402">
        <v>1.4304899999999999E-5</v>
      </c>
      <c r="AA18" s="402">
        <v>0</v>
      </c>
      <c r="AB18" s="402">
        <v>2.78659E-5</v>
      </c>
      <c r="AC18" s="402">
        <v>3.0177700000000001E-5</v>
      </c>
      <c r="AD18" s="402">
        <v>2.9779200000000001E-5</v>
      </c>
      <c r="AE18" s="402">
        <v>2.7827759999999999E-4</v>
      </c>
      <c r="AF18" s="402">
        <v>4.4209999999999997E-6</v>
      </c>
      <c r="AG18" s="402">
        <v>2.5715710000000003E-4</v>
      </c>
      <c r="AH18" s="402">
        <v>2.65076E-5</v>
      </c>
      <c r="AI18" s="402">
        <v>5.3164300000000002E-5</v>
      </c>
      <c r="AJ18" s="402">
        <v>3.9871099999999998E-5</v>
      </c>
      <c r="AK18" s="402">
        <v>2.1719999999999999E-5</v>
      </c>
      <c r="AL18" s="402">
        <v>0</v>
      </c>
      <c r="AM18" s="402">
        <v>1.6829200000000001E-5</v>
      </c>
      <c r="AN18" s="402">
        <v>1.3639420000000001E-4</v>
      </c>
      <c r="AO18" s="402">
        <v>1.260407E-4</v>
      </c>
      <c r="AP18" s="402">
        <v>6.61524E-5</v>
      </c>
      <c r="AQ18" s="402">
        <v>8.9894000000000007E-6</v>
      </c>
      <c r="AR18" s="402">
        <v>2.283241E-4</v>
      </c>
      <c r="AS18" s="402">
        <v>6.4120400000000004E-5</v>
      </c>
      <c r="AT18" s="402">
        <v>8.2420499999999995E-5</v>
      </c>
      <c r="AU18" s="402">
        <v>0</v>
      </c>
      <c r="AV18" s="402">
        <v>1.5144919999999999E-4</v>
      </c>
      <c r="AW18" s="404">
        <v>5.0356699999999998E-5</v>
      </c>
    </row>
    <row r="19" spans="2:49">
      <c r="B19" s="405" t="s">
        <v>299</v>
      </c>
      <c r="C19" s="552" t="s">
        <v>300</v>
      </c>
      <c r="D19" s="406">
        <v>1.9239871000000001E-3</v>
      </c>
      <c r="E19" s="407">
        <v>0</v>
      </c>
      <c r="F19" s="407">
        <v>1.6563242000000001E-3</v>
      </c>
      <c r="G19" s="407">
        <v>2.9076340000000001E-4</v>
      </c>
      <c r="H19" s="407">
        <v>2.6707020000000002E-4</v>
      </c>
      <c r="I19" s="407">
        <v>2.7858599999999999E-4</v>
      </c>
      <c r="J19" s="407">
        <v>6.4756398999999999E-3</v>
      </c>
      <c r="K19" s="407">
        <v>7.3767069999999997E-4</v>
      </c>
      <c r="L19" s="407">
        <v>2.7696200000000001E-5</v>
      </c>
      <c r="M19" s="407">
        <v>4.3755957000000002E-3</v>
      </c>
      <c r="N19" s="407">
        <v>2.6797133999999999E-3</v>
      </c>
      <c r="O19" s="407">
        <v>3.1757907000000002E-3</v>
      </c>
      <c r="P19" s="407">
        <v>1.0021208000000001E-3</v>
      </c>
      <c r="Q19" s="407">
        <v>0</v>
      </c>
      <c r="R19" s="407">
        <v>0.139824702</v>
      </c>
      <c r="S19" s="407">
        <v>6.6675450000000004E-4</v>
      </c>
      <c r="T19" s="407">
        <v>4.0369628999999997E-3</v>
      </c>
      <c r="U19" s="407">
        <v>5.5711635000000002E-3</v>
      </c>
      <c r="V19" s="407">
        <v>4.5767560000000004E-3</v>
      </c>
      <c r="W19" s="407">
        <v>3.8948233000000001E-3</v>
      </c>
      <c r="X19" s="407">
        <v>5.2721970999999998E-3</v>
      </c>
      <c r="Y19" s="407">
        <v>2.4614667900000001E-2</v>
      </c>
      <c r="Z19" s="407">
        <v>6.2750931999999999E-3</v>
      </c>
      <c r="AA19" s="407">
        <v>3.1442878999999998E-3</v>
      </c>
      <c r="AB19" s="407">
        <v>1.0146489599999999E-2</v>
      </c>
      <c r="AC19" s="407">
        <v>2.7650360999999998E-3</v>
      </c>
      <c r="AD19" s="407">
        <v>1.319218E-2</v>
      </c>
      <c r="AE19" s="407">
        <v>8.9883680000000001E-3</v>
      </c>
      <c r="AF19" s="407">
        <v>5.1675671999999999E-2</v>
      </c>
      <c r="AG19" s="407">
        <v>5.6845300000000003E-5</v>
      </c>
      <c r="AH19" s="407">
        <v>4.4356085999999999E-3</v>
      </c>
      <c r="AI19" s="407">
        <v>4.253142E-4</v>
      </c>
      <c r="AJ19" s="407">
        <v>1.980692E-4</v>
      </c>
      <c r="AK19" s="407">
        <v>1.448E-5</v>
      </c>
      <c r="AL19" s="407">
        <v>6.5604400000000005E-5</v>
      </c>
      <c r="AM19" s="407">
        <v>6.1706900000000004E-5</v>
      </c>
      <c r="AN19" s="407">
        <v>5.6245000000000001E-6</v>
      </c>
      <c r="AO19" s="407">
        <v>1.7242369999999999E-4</v>
      </c>
      <c r="AP19" s="407">
        <v>2.1287247E-3</v>
      </c>
      <c r="AQ19" s="407">
        <v>5.7891419999999999E-4</v>
      </c>
      <c r="AR19" s="407">
        <v>3.3752260000000003E-4</v>
      </c>
      <c r="AS19" s="407">
        <v>6.2905480000000004E-4</v>
      </c>
      <c r="AT19" s="407">
        <v>9.7859849999999996E-4</v>
      </c>
      <c r="AU19" s="407">
        <v>5.5239848999999999E-3</v>
      </c>
      <c r="AV19" s="407">
        <v>2.8396721000000002E-3</v>
      </c>
      <c r="AW19" s="409">
        <v>5.9698490000000002E-3</v>
      </c>
    </row>
    <row r="20" spans="2:49">
      <c r="B20" s="410" t="s">
        <v>301</v>
      </c>
      <c r="C20" s="553" t="s">
        <v>302</v>
      </c>
      <c r="D20" s="479">
        <v>8.6056899999999999E-5</v>
      </c>
      <c r="E20" s="480">
        <v>2.9411764999999999E-3</v>
      </c>
      <c r="F20" s="480">
        <v>0</v>
      </c>
      <c r="G20" s="480">
        <v>9.6921099999999996E-5</v>
      </c>
      <c r="H20" s="480">
        <v>8.9023400000000006E-5</v>
      </c>
      <c r="I20" s="480">
        <v>2.9406300000000001E-4</v>
      </c>
      <c r="J20" s="480">
        <v>2.40126734E-2</v>
      </c>
      <c r="K20" s="480">
        <v>0</v>
      </c>
      <c r="L20" s="480">
        <v>0</v>
      </c>
      <c r="M20" s="480">
        <v>9.1582200000000006E-5</v>
      </c>
      <c r="N20" s="480">
        <v>0</v>
      </c>
      <c r="O20" s="480">
        <v>1.5061872E-3</v>
      </c>
      <c r="P20" s="480">
        <v>4.7658999000000004E-3</v>
      </c>
      <c r="Q20" s="480">
        <v>0</v>
      </c>
      <c r="R20" s="480">
        <v>4.5052614999999997E-3</v>
      </c>
      <c r="S20" s="480">
        <v>0.52776262780000005</v>
      </c>
      <c r="T20" s="480">
        <v>1.3227760999999999E-3</v>
      </c>
      <c r="U20" s="480">
        <v>0.20837765080000001</v>
      </c>
      <c r="V20" s="480">
        <v>8.6836956199999996E-2</v>
      </c>
      <c r="W20" s="480">
        <v>8.1037166199999996E-2</v>
      </c>
      <c r="X20" s="480">
        <v>2.5655363399999999E-2</v>
      </c>
      <c r="Y20" s="480">
        <v>2.6497651000000001E-3</v>
      </c>
      <c r="Z20" s="480">
        <v>4.9843122699999999E-2</v>
      </c>
      <c r="AA20" s="480">
        <v>1.094678E-2</v>
      </c>
      <c r="AB20" s="480">
        <v>4.2238074799999997E-2</v>
      </c>
      <c r="AC20" s="480">
        <v>0.2476197302</v>
      </c>
      <c r="AD20" s="480">
        <v>4.5204806399999999E-2</v>
      </c>
      <c r="AE20" s="480">
        <v>6.3261784999999997E-3</v>
      </c>
      <c r="AF20" s="480">
        <v>1.84879126E-2</v>
      </c>
      <c r="AG20" s="480">
        <v>0</v>
      </c>
      <c r="AH20" s="480">
        <v>3.5343499999999998E-5</v>
      </c>
      <c r="AI20" s="480">
        <v>0</v>
      </c>
      <c r="AJ20" s="480">
        <v>0</v>
      </c>
      <c r="AK20" s="480">
        <v>0</v>
      </c>
      <c r="AL20" s="480">
        <v>0</v>
      </c>
      <c r="AM20" s="480">
        <v>2.6272189999999998E-4</v>
      </c>
      <c r="AN20" s="480">
        <v>0</v>
      </c>
      <c r="AO20" s="480">
        <v>4.9407999999999999E-5</v>
      </c>
      <c r="AP20" s="480">
        <v>0</v>
      </c>
      <c r="AQ20" s="480">
        <v>2.9965E-6</v>
      </c>
      <c r="AR20" s="480">
        <v>9.9271000000000002E-6</v>
      </c>
      <c r="AS20" s="480">
        <v>1.6333830000000001E-4</v>
      </c>
      <c r="AT20" s="480">
        <v>4.6434100000000003E-5</v>
      </c>
      <c r="AU20" s="480">
        <v>3.1746999999999999E-5</v>
      </c>
      <c r="AV20" s="480">
        <v>2.5935671999999998E-3</v>
      </c>
      <c r="AW20" s="481">
        <v>6.1533350799999997E-2</v>
      </c>
    </row>
    <row r="21" spans="2:49">
      <c r="B21" s="400" t="s">
        <v>303</v>
      </c>
      <c r="C21" s="548" t="s">
        <v>304</v>
      </c>
      <c r="D21" s="401">
        <v>0</v>
      </c>
      <c r="E21" s="402">
        <v>0</v>
      </c>
      <c r="F21" s="402">
        <v>1.4844916999999999E-3</v>
      </c>
      <c r="G21" s="402">
        <v>3.2307000000000001E-5</v>
      </c>
      <c r="H21" s="402">
        <v>0</v>
      </c>
      <c r="I21" s="402">
        <v>5.8812600000000001E-4</v>
      </c>
      <c r="J21" s="402">
        <v>7.0592813000000003E-3</v>
      </c>
      <c r="K21" s="402">
        <v>1.9412400000000001E-5</v>
      </c>
      <c r="L21" s="402">
        <v>1.2186339999999999E-3</v>
      </c>
      <c r="M21" s="402">
        <v>6.4989467999999996E-3</v>
      </c>
      <c r="N21" s="402">
        <v>0</v>
      </c>
      <c r="O21" s="402">
        <v>2.7859540999999998E-3</v>
      </c>
      <c r="P21" s="402">
        <v>1.0254259E-3</v>
      </c>
      <c r="Q21" s="402">
        <v>6.6312999999999995E-4</v>
      </c>
      <c r="R21" s="402">
        <v>1.5610052500000001E-2</v>
      </c>
      <c r="S21" s="402">
        <v>8.2664335999999995E-3</v>
      </c>
      <c r="T21" s="402">
        <v>0.42111075749999999</v>
      </c>
      <c r="U21" s="402">
        <v>3.5026077000000003E-2</v>
      </c>
      <c r="V21" s="402">
        <v>2.71527835E-2</v>
      </c>
      <c r="W21" s="402">
        <v>1.5690827300000001E-2</v>
      </c>
      <c r="X21" s="402">
        <v>6.1548907600000001E-2</v>
      </c>
      <c r="Y21" s="402">
        <v>3.6844353000000003E-2</v>
      </c>
      <c r="Z21" s="402">
        <v>4.76210912E-2</v>
      </c>
      <c r="AA21" s="402">
        <v>4.0992197500000001E-2</v>
      </c>
      <c r="AB21" s="402">
        <v>2.1080308499999999E-2</v>
      </c>
      <c r="AC21" s="402">
        <v>2.7099616699999999E-2</v>
      </c>
      <c r="AD21" s="402">
        <v>2.0294516200000001E-2</v>
      </c>
      <c r="AE21" s="402">
        <v>2.19561063E-2</v>
      </c>
      <c r="AF21" s="402">
        <v>9.2413774000000004E-3</v>
      </c>
      <c r="AG21" s="402">
        <v>4.655897E-4</v>
      </c>
      <c r="AH21" s="402">
        <v>1.9438920000000001E-4</v>
      </c>
      <c r="AI21" s="402">
        <v>0</v>
      </c>
      <c r="AJ21" s="402">
        <v>1.37191E-5</v>
      </c>
      <c r="AK21" s="402">
        <v>0</v>
      </c>
      <c r="AL21" s="402">
        <v>0</v>
      </c>
      <c r="AM21" s="402">
        <v>3.1788400000000002E-5</v>
      </c>
      <c r="AN21" s="402">
        <v>6.8900199999999995E-5</v>
      </c>
      <c r="AO21" s="402">
        <v>3.0854770000000002E-4</v>
      </c>
      <c r="AP21" s="402">
        <v>1.036717E-4</v>
      </c>
      <c r="AQ21" s="402">
        <v>1.5959094999999999E-3</v>
      </c>
      <c r="AR21" s="402">
        <v>1.7868840000000001E-4</v>
      </c>
      <c r="AS21" s="402">
        <v>4.0092120000000001E-4</v>
      </c>
      <c r="AT21" s="402">
        <v>3.122693E-4</v>
      </c>
      <c r="AU21" s="402">
        <v>9.5241119999999997E-4</v>
      </c>
      <c r="AV21" s="402">
        <v>2.3379967E-3</v>
      </c>
      <c r="AW21" s="404">
        <v>9.1597376000000005E-3</v>
      </c>
    </row>
    <row r="22" spans="2:49">
      <c r="B22" s="400" t="s">
        <v>305</v>
      </c>
      <c r="C22" s="548" t="s">
        <v>306</v>
      </c>
      <c r="D22" s="401">
        <v>2.0653664E-3</v>
      </c>
      <c r="E22" s="402">
        <v>1.2745098E-2</v>
      </c>
      <c r="F22" s="402">
        <v>7.3409707000000003E-3</v>
      </c>
      <c r="G22" s="402">
        <v>1.938423E-4</v>
      </c>
      <c r="H22" s="402">
        <v>2.8614668999999999E-3</v>
      </c>
      <c r="I22" s="402">
        <v>8.3498420999999993E-3</v>
      </c>
      <c r="J22" s="402">
        <v>3.9965537400000001E-2</v>
      </c>
      <c r="K22" s="402">
        <v>7.2796449999999995E-4</v>
      </c>
      <c r="L22" s="402">
        <v>4.8468399999999998E-4</v>
      </c>
      <c r="M22" s="402">
        <v>9.1683994000000008E-3</v>
      </c>
      <c r="N22" s="402">
        <v>1.3297062E-3</v>
      </c>
      <c r="O22" s="402">
        <v>2.0751912000000002E-3</v>
      </c>
      <c r="P22" s="402">
        <v>2.9830571699999999E-2</v>
      </c>
      <c r="Q22" s="402">
        <v>7.2944296999999996E-3</v>
      </c>
      <c r="R22" s="402">
        <v>6.1082814000000003E-3</v>
      </c>
      <c r="S22" s="402">
        <v>5.0431569999999999E-4</v>
      </c>
      <c r="T22" s="402">
        <v>3.5814786000000001E-3</v>
      </c>
      <c r="U22" s="402">
        <v>6.1851283999999999E-2</v>
      </c>
      <c r="V22" s="402">
        <v>3.13907296E-2</v>
      </c>
      <c r="W22" s="402">
        <v>3.0234627300000001E-2</v>
      </c>
      <c r="X22" s="402">
        <v>3.0448269900000002E-2</v>
      </c>
      <c r="Y22" s="402">
        <v>1.3569126799999999E-2</v>
      </c>
      <c r="Z22" s="402">
        <v>2.9983120200000001E-2</v>
      </c>
      <c r="AA22" s="402">
        <v>2.8997321499999999E-2</v>
      </c>
      <c r="AB22" s="402">
        <v>6.7988045E-3</v>
      </c>
      <c r="AC22" s="402">
        <v>6.9631378800000004E-2</v>
      </c>
      <c r="AD22" s="402">
        <v>1.2060570899999999E-2</v>
      </c>
      <c r="AE22" s="402">
        <v>2.5323265899999999E-2</v>
      </c>
      <c r="AF22" s="402">
        <v>9.2833032600000004E-2</v>
      </c>
      <c r="AG22" s="402">
        <v>5.5221100000000004E-4</v>
      </c>
      <c r="AH22" s="402">
        <v>6.803623E-4</v>
      </c>
      <c r="AI22" s="402">
        <v>1.2626510000000001E-4</v>
      </c>
      <c r="AJ22" s="402">
        <v>3.1360958E-3</v>
      </c>
      <c r="AK22" s="402">
        <v>1.2742379999999999E-4</v>
      </c>
      <c r="AL22" s="402">
        <v>2.9182630000000002E-4</v>
      </c>
      <c r="AM22" s="402">
        <v>1.7801513000000001E-3</v>
      </c>
      <c r="AN22" s="402">
        <v>4.8511330000000001E-4</v>
      </c>
      <c r="AO22" s="402">
        <v>5.0406204000000001E-3</v>
      </c>
      <c r="AP22" s="402">
        <v>2.3005230000000001E-4</v>
      </c>
      <c r="AQ22" s="402">
        <v>3.6496770000000003E-4</v>
      </c>
      <c r="AR22" s="402">
        <v>1.9655726999999999E-3</v>
      </c>
      <c r="AS22" s="402">
        <v>1.4059239E-3</v>
      </c>
      <c r="AT22" s="402">
        <v>2.2323191E-3</v>
      </c>
      <c r="AU22" s="402">
        <v>3.8096449999999997E-4</v>
      </c>
      <c r="AV22" s="402">
        <v>3.2372261999999998E-3</v>
      </c>
      <c r="AW22" s="404">
        <v>1.10138957E-2</v>
      </c>
    </row>
    <row r="23" spans="2:49">
      <c r="B23" s="400" t="s">
        <v>307</v>
      </c>
      <c r="C23" s="548" t="s">
        <v>308</v>
      </c>
      <c r="D23" s="401">
        <v>0</v>
      </c>
      <c r="E23" s="402">
        <v>5.8823529000000003E-3</v>
      </c>
      <c r="F23" s="402">
        <v>0</v>
      </c>
      <c r="G23" s="402">
        <v>0</v>
      </c>
      <c r="H23" s="402">
        <v>0</v>
      </c>
      <c r="I23" s="402">
        <v>6.1908000000000004E-5</v>
      </c>
      <c r="J23" s="402">
        <v>5.2805650000000001E-4</v>
      </c>
      <c r="K23" s="402">
        <v>0</v>
      </c>
      <c r="L23" s="402">
        <v>0</v>
      </c>
      <c r="M23" s="402">
        <v>1.3567700000000001E-5</v>
      </c>
      <c r="N23" s="402">
        <v>0</v>
      </c>
      <c r="O23" s="402">
        <v>4.4299619999999999E-4</v>
      </c>
      <c r="P23" s="402">
        <v>0</v>
      </c>
      <c r="Q23" s="402">
        <v>0</v>
      </c>
      <c r="R23" s="402">
        <v>3.7489979999999999E-4</v>
      </c>
      <c r="S23" s="402">
        <v>4.1081899999999997E-5</v>
      </c>
      <c r="T23" s="402">
        <v>0</v>
      </c>
      <c r="U23" s="402">
        <v>7.3719810000000003E-4</v>
      </c>
      <c r="V23" s="402">
        <v>0.19837314819999999</v>
      </c>
      <c r="W23" s="402">
        <v>3.4035660500000002E-2</v>
      </c>
      <c r="X23" s="402">
        <v>1.2035520799999999E-2</v>
      </c>
      <c r="Y23" s="402">
        <v>1.7082734999999999E-3</v>
      </c>
      <c r="Z23" s="402">
        <v>5.0877845000000003E-3</v>
      </c>
      <c r="AA23" s="402">
        <v>2.5620122999999999E-3</v>
      </c>
      <c r="AB23" s="402">
        <v>5.5009153E-3</v>
      </c>
      <c r="AC23" s="402">
        <v>4.2716600799999997E-2</v>
      </c>
      <c r="AD23" s="402">
        <v>9.8866901999999993E-3</v>
      </c>
      <c r="AE23" s="402">
        <v>1.5769070000000001E-4</v>
      </c>
      <c r="AF23" s="402">
        <v>6.8422444999999997E-3</v>
      </c>
      <c r="AG23" s="402">
        <v>0</v>
      </c>
      <c r="AH23" s="402">
        <v>9.6134305000000007E-3</v>
      </c>
      <c r="AI23" s="402">
        <v>0</v>
      </c>
      <c r="AJ23" s="402">
        <v>3.8585000000000004E-6</v>
      </c>
      <c r="AK23" s="402">
        <v>0</v>
      </c>
      <c r="AL23" s="402">
        <v>0</v>
      </c>
      <c r="AM23" s="402">
        <v>6.6381699999999995E-5</v>
      </c>
      <c r="AN23" s="402">
        <v>1.4061E-6</v>
      </c>
      <c r="AO23" s="402">
        <v>4.4870499999999998E-4</v>
      </c>
      <c r="AP23" s="402">
        <v>0</v>
      </c>
      <c r="AQ23" s="402">
        <v>0</v>
      </c>
      <c r="AR23" s="402">
        <v>0</v>
      </c>
      <c r="AS23" s="402">
        <v>9.7530488000000005E-3</v>
      </c>
      <c r="AT23" s="402">
        <v>2.7860499999999999E-5</v>
      </c>
      <c r="AU23" s="402">
        <v>0</v>
      </c>
      <c r="AV23" s="402">
        <v>0</v>
      </c>
      <c r="AW23" s="404">
        <v>6.2411810000000002E-3</v>
      </c>
    </row>
    <row r="24" spans="2:49">
      <c r="B24" s="405" t="s">
        <v>309</v>
      </c>
      <c r="C24" s="550" t="s">
        <v>310</v>
      </c>
      <c r="D24" s="476">
        <v>1.2293800000000001E-5</v>
      </c>
      <c r="E24" s="477">
        <v>4.9019609999999996E-4</v>
      </c>
      <c r="F24" s="477">
        <v>0</v>
      </c>
      <c r="G24" s="477">
        <v>0</v>
      </c>
      <c r="H24" s="477">
        <v>0</v>
      </c>
      <c r="I24" s="477">
        <v>1.39293E-4</v>
      </c>
      <c r="J24" s="477">
        <v>3.6130180000000002E-4</v>
      </c>
      <c r="K24" s="477">
        <v>0</v>
      </c>
      <c r="L24" s="477">
        <v>0</v>
      </c>
      <c r="M24" s="477">
        <v>0</v>
      </c>
      <c r="N24" s="477">
        <v>1.01504E-5</v>
      </c>
      <c r="O24" s="477">
        <v>3.4789971000000002E-3</v>
      </c>
      <c r="P24" s="477">
        <v>0</v>
      </c>
      <c r="Q24" s="477">
        <v>0</v>
      </c>
      <c r="R24" s="477">
        <v>1.0600614999999999E-3</v>
      </c>
      <c r="S24" s="477">
        <v>6.0442300000000002E-5</v>
      </c>
      <c r="T24" s="477">
        <v>2.8077789999999999E-4</v>
      </c>
      <c r="U24" s="477">
        <v>3.3375629999999999E-4</v>
      </c>
      <c r="V24" s="477">
        <v>3.9753684999999997E-3</v>
      </c>
      <c r="W24" s="477">
        <v>0.18740525929999999</v>
      </c>
      <c r="X24" s="477">
        <v>2.6227848999999998E-3</v>
      </c>
      <c r="Y24" s="477">
        <v>3.4602244000000002E-3</v>
      </c>
      <c r="Z24" s="477">
        <v>3.3044374E-3</v>
      </c>
      <c r="AA24" s="477">
        <v>6.9873060000000004E-4</v>
      </c>
      <c r="AB24" s="477">
        <v>5.9085129999999998E-4</v>
      </c>
      <c r="AC24" s="477">
        <v>5.6319220000000001E-3</v>
      </c>
      <c r="AD24" s="477">
        <v>9.3804439999999999E-4</v>
      </c>
      <c r="AE24" s="477">
        <v>6.49315E-5</v>
      </c>
      <c r="AF24" s="477">
        <v>6.1894099999999994E-5</v>
      </c>
      <c r="AG24" s="477">
        <v>5.4137999999999997E-6</v>
      </c>
      <c r="AH24" s="477">
        <v>2.5624030000000002E-4</v>
      </c>
      <c r="AI24" s="477">
        <v>0</v>
      </c>
      <c r="AJ24" s="477">
        <v>3.4298000000000002E-6</v>
      </c>
      <c r="AK24" s="477">
        <v>0</v>
      </c>
      <c r="AL24" s="477">
        <v>0</v>
      </c>
      <c r="AM24" s="477">
        <v>7.29264E-5</v>
      </c>
      <c r="AN24" s="477">
        <v>2.8123000000000002E-6</v>
      </c>
      <c r="AO24" s="477">
        <v>2.6216499999999999E-5</v>
      </c>
      <c r="AP24" s="477">
        <v>0</v>
      </c>
      <c r="AQ24" s="477">
        <v>0</v>
      </c>
      <c r="AR24" s="477">
        <v>0</v>
      </c>
      <c r="AS24" s="477">
        <v>1.53814691E-2</v>
      </c>
      <c r="AT24" s="477">
        <v>8.1259999999999998E-6</v>
      </c>
      <c r="AU24" s="477">
        <v>0</v>
      </c>
      <c r="AV24" s="477">
        <v>0</v>
      </c>
      <c r="AW24" s="478">
        <v>7.4906395000000001E-3</v>
      </c>
    </row>
    <row r="25" spans="2:49">
      <c r="B25" s="410" t="s">
        <v>311</v>
      </c>
      <c r="C25" s="553" t="s">
        <v>312</v>
      </c>
      <c r="D25" s="411">
        <v>1.2293800000000001E-5</v>
      </c>
      <c r="E25" s="412">
        <v>0</v>
      </c>
      <c r="F25" s="412">
        <v>0</v>
      </c>
      <c r="G25" s="412">
        <v>0</v>
      </c>
      <c r="H25" s="412">
        <v>0</v>
      </c>
      <c r="I25" s="412">
        <v>0</v>
      </c>
      <c r="J25" s="412">
        <v>0</v>
      </c>
      <c r="K25" s="412">
        <v>0</v>
      </c>
      <c r="L25" s="412">
        <v>0</v>
      </c>
      <c r="M25" s="412">
        <v>0</v>
      </c>
      <c r="N25" s="412">
        <v>0</v>
      </c>
      <c r="O25" s="412">
        <v>0</v>
      </c>
      <c r="P25" s="412">
        <v>0</v>
      </c>
      <c r="Q25" s="412">
        <v>0</v>
      </c>
      <c r="R25" s="412">
        <v>0</v>
      </c>
      <c r="S25" s="412">
        <v>0</v>
      </c>
      <c r="T25" s="412">
        <v>0</v>
      </c>
      <c r="U25" s="412">
        <v>1.46706E-5</v>
      </c>
      <c r="V25" s="412">
        <v>1.9481565000000001E-3</v>
      </c>
      <c r="W25" s="412">
        <v>4.7199225000000003E-3</v>
      </c>
      <c r="X25" s="412">
        <v>6.7007495599999994E-2</v>
      </c>
      <c r="Y25" s="412">
        <v>0</v>
      </c>
      <c r="Z25" s="412">
        <v>1.3541994000000001E-3</v>
      </c>
      <c r="AA25" s="412">
        <v>8.1518569999999998E-4</v>
      </c>
      <c r="AB25" s="412">
        <v>2.2576089999999999E-4</v>
      </c>
      <c r="AC25" s="412">
        <v>2.4557142E-3</v>
      </c>
      <c r="AD25" s="412">
        <v>5.3602540000000001E-4</v>
      </c>
      <c r="AE25" s="412">
        <v>2.2262209999999999E-4</v>
      </c>
      <c r="AF25" s="412">
        <v>1.753666E-4</v>
      </c>
      <c r="AG25" s="412">
        <v>0</v>
      </c>
      <c r="AH25" s="412">
        <v>7.9522899999999997E-5</v>
      </c>
      <c r="AI25" s="412">
        <v>1.9936600000000002E-5</v>
      </c>
      <c r="AJ25" s="412">
        <v>1.1245357999999999E-3</v>
      </c>
      <c r="AK25" s="412">
        <v>1.5928000000000001E-5</v>
      </c>
      <c r="AL25" s="412">
        <v>0</v>
      </c>
      <c r="AM25" s="412">
        <v>2.24389E-5</v>
      </c>
      <c r="AN25" s="412">
        <v>8.9992000000000002E-5</v>
      </c>
      <c r="AO25" s="412">
        <v>5.0789368000000003E-3</v>
      </c>
      <c r="AP25" s="412">
        <v>0</v>
      </c>
      <c r="AQ25" s="412">
        <v>1.1004763799999999E-2</v>
      </c>
      <c r="AR25" s="412">
        <v>0</v>
      </c>
      <c r="AS25" s="412">
        <v>4.7516583999999999E-3</v>
      </c>
      <c r="AT25" s="412">
        <v>1.0285152000000001E-3</v>
      </c>
      <c r="AU25" s="412">
        <v>2.4000761900000001E-2</v>
      </c>
      <c r="AV25" s="412">
        <v>0</v>
      </c>
      <c r="AW25" s="414">
        <v>1.924984E-3</v>
      </c>
    </row>
    <row r="26" spans="2:49">
      <c r="B26" s="400" t="s">
        <v>313</v>
      </c>
      <c r="C26" s="548" t="s">
        <v>314</v>
      </c>
      <c r="D26" s="401">
        <v>0</v>
      </c>
      <c r="E26" s="402">
        <v>0</v>
      </c>
      <c r="F26" s="402">
        <v>0</v>
      </c>
      <c r="G26" s="402">
        <v>0</v>
      </c>
      <c r="H26" s="402">
        <v>0</v>
      </c>
      <c r="I26" s="402">
        <v>0</v>
      </c>
      <c r="J26" s="402">
        <v>1.1116979999999999E-4</v>
      </c>
      <c r="K26" s="402">
        <v>0</v>
      </c>
      <c r="L26" s="402">
        <v>1.5232930000000001E-4</v>
      </c>
      <c r="M26" s="402">
        <v>0</v>
      </c>
      <c r="N26" s="402">
        <v>0</v>
      </c>
      <c r="O26" s="402">
        <v>0</v>
      </c>
      <c r="P26" s="402">
        <v>0</v>
      </c>
      <c r="Q26" s="402">
        <v>0</v>
      </c>
      <c r="R26" s="402">
        <v>0</v>
      </c>
      <c r="S26" s="402">
        <v>1.4165999999999999E-6</v>
      </c>
      <c r="T26" s="402">
        <v>6.2395099999999995E-5</v>
      </c>
      <c r="U26" s="402">
        <v>1.210325E-4</v>
      </c>
      <c r="V26" s="402">
        <v>6.4966783000000002E-3</v>
      </c>
      <c r="W26" s="402">
        <v>5.4322201999999998E-3</v>
      </c>
      <c r="X26" s="402">
        <v>9.2889190699999999E-2</v>
      </c>
      <c r="Y26" s="402">
        <v>0.28541270330000001</v>
      </c>
      <c r="Z26" s="402">
        <v>0.14328765290000001</v>
      </c>
      <c r="AA26" s="402">
        <v>0.29230231750000002</v>
      </c>
      <c r="AB26" s="402">
        <v>1.08096032E-2</v>
      </c>
      <c r="AC26" s="402">
        <v>5.0095060000000004E-3</v>
      </c>
      <c r="AD26" s="402">
        <v>5.4049225000000001E-3</v>
      </c>
      <c r="AE26" s="402">
        <v>1.4934233999999999E-3</v>
      </c>
      <c r="AF26" s="402">
        <v>3.3010180000000002E-4</v>
      </c>
      <c r="AG26" s="402">
        <v>2.7068999999999999E-6</v>
      </c>
      <c r="AH26" s="402">
        <v>1.7671699999999999E-5</v>
      </c>
      <c r="AI26" s="402">
        <v>0</v>
      </c>
      <c r="AJ26" s="402">
        <v>2.44371E-5</v>
      </c>
      <c r="AK26" s="402">
        <v>5.3575900000000003E-5</v>
      </c>
      <c r="AL26" s="402">
        <v>0</v>
      </c>
      <c r="AM26" s="402">
        <v>2.8049E-6</v>
      </c>
      <c r="AN26" s="402">
        <v>7.1993630000000001E-4</v>
      </c>
      <c r="AO26" s="402">
        <v>2.6821465E-3</v>
      </c>
      <c r="AP26" s="402">
        <v>1.1640845999999999E-3</v>
      </c>
      <c r="AQ26" s="402">
        <v>2.9965E-6</v>
      </c>
      <c r="AR26" s="402">
        <v>0</v>
      </c>
      <c r="AS26" s="402">
        <v>1.5693971599999999E-2</v>
      </c>
      <c r="AT26" s="402">
        <v>2.6699600000000001E-5</v>
      </c>
      <c r="AU26" s="402">
        <v>3.3112162299999998E-2</v>
      </c>
      <c r="AV26" s="402">
        <v>0</v>
      </c>
      <c r="AW26" s="404">
        <v>6.6538300999999999E-3</v>
      </c>
    </row>
    <row r="27" spans="2:49">
      <c r="B27" s="400" t="s">
        <v>315</v>
      </c>
      <c r="C27" s="548" t="s">
        <v>316</v>
      </c>
      <c r="D27" s="401">
        <v>9.8350799999999994E-5</v>
      </c>
      <c r="E27" s="402">
        <v>0</v>
      </c>
      <c r="F27" s="402">
        <v>0</v>
      </c>
      <c r="G27" s="402">
        <v>0</v>
      </c>
      <c r="H27" s="402">
        <v>0</v>
      </c>
      <c r="I27" s="402">
        <v>0</v>
      </c>
      <c r="J27" s="402">
        <v>7.7818850000000003E-4</v>
      </c>
      <c r="K27" s="402">
        <v>0</v>
      </c>
      <c r="L27" s="402">
        <v>2.0772170000000001E-4</v>
      </c>
      <c r="M27" s="402">
        <v>0</v>
      </c>
      <c r="N27" s="402">
        <v>0</v>
      </c>
      <c r="O27" s="402">
        <v>3.5439699999999999E-5</v>
      </c>
      <c r="P27" s="402">
        <v>0</v>
      </c>
      <c r="Q27" s="402">
        <v>0</v>
      </c>
      <c r="R27" s="402">
        <v>2.5855199999999999E-5</v>
      </c>
      <c r="S27" s="402">
        <v>0</v>
      </c>
      <c r="T27" s="402">
        <v>6.2395000000000001E-6</v>
      </c>
      <c r="U27" s="402">
        <v>2.127238E-4</v>
      </c>
      <c r="V27" s="402">
        <v>1.40295499E-2</v>
      </c>
      <c r="W27" s="402">
        <v>1.5975999899999999E-2</v>
      </c>
      <c r="X27" s="402">
        <v>1.6149432200000001E-2</v>
      </c>
      <c r="Y27" s="402">
        <v>9.0024071000000001E-3</v>
      </c>
      <c r="Z27" s="402">
        <v>9.2328746200000006E-2</v>
      </c>
      <c r="AA27" s="402">
        <v>2.11948294E-2</v>
      </c>
      <c r="AB27" s="402">
        <v>4.9421334099999999E-2</v>
      </c>
      <c r="AC27" s="402">
        <v>2.3870597800000001E-2</v>
      </c>
      <c r="AD27" s="402">
        <v>1.01695925E-2</v>
      </c>
      <c r="AE27" s="402">
        <v>1.0389031999999999E-3</v>
      </c>
      <c r="AF27" s="402">
        <v>8.0565476E-3</v>
      </c>
      <c r="AG27" s="402">
        <v>2.7068999999999999E-6</v>
      </c>
      <c r="AH27" s="402">
        <v>1.855533E-4</v>
      </c>
      <c r="AI27" s="402">
        <v>0</v>
      </c>
      <c r="AJ27" s="402">
        <v>2.2079139999999999E-4</v>
      </c>
      <c r="AK27" s="402">
        <v>2.8959999999999999E-6</v>
      </c>
      <c r="AL27" s="402">
        <v>2.4884399999999998E-5</v>
      </c>
      <c r="AM27" s="402">
        <v>1.561372E-4</v>
      </c>
      <c r="AN27" s="402">
        <v>1.279574E-4</v>
      </c>
      <c r="AO27" s="402">
        <v>2.2556247000000001E-3</v>
      </c>
      <c r="AP27" s="402">
        <v>7.3656239999999999E-4</v>
      </c>
      <c r="AQ27" s="402">
        <v>5.9329700000000002E-5</v>
      </c>
      <c r="AR27" s="402">
        <v>0</v>
      </c>
      <c r="AS27" s="402">
        <v>6.6354478999999999E-3</v>
      </c>
      <c r="AT27" s="402">
        <v>1.5091080000000001E-4</v>
      </c>
      <c r="AU27" s="402">
        <v>0</v>
      </c>
      <c r="AV27" s="402">
        <v>2.271738E-4</v>
      </c>
      <c r="AW27" s="404">
        <v>7.4062093000000001E-3</v>
      </c>
    </row>
    <row r="28" spans="2:49">
      <c r="B28" s="400" t="s">
        <v>317</v>
      </c>
      <c r="C28" s="548" t="s">
        <v>318</v>
      </c>
      <c r="D28" s="401">
        <v>6.1469000000000004E-6</v>
      </c>
      <c r="E28" s="402">
        <v>0</v>
      </c>
      <c r="F28" s="402">
        <v>1.0628800000000001E-5</v>
      </c>
      <c r="G28" s="402">
        <v>0</v>
      </c>
      <c r="H28" s="402">
        <v>0</v>
      </c>
      <c r="I28" s="402">
        <v>1.5477000000000001E-5</v>
      </c>
      <c r="J28" s="402">
        <v>0</v>
      </c>
      <c r="K28" s="402">
        <v>0</v>
      </c>
      <c r="L28" s="402">
        <v>0</v>
      </c>
      <c r="M28" s="402">
        <v>1.69597E-5</v>
      </c>
      <c r="N28" s="402">
        <v>4.0601700000000001E-5</v>
      </c>
      <c r="O28" s="402">
        <v>1.9688999999999999E-6</v>
      </c>
      <c r="P28" s="402">
        <v>1.1652599999999999E-5</v>
      </c>
      <c r="Q28" s="402">
        <v>0</v>
      </c>
      <c r="R28" s="402">
        <v>1.29276E-5</v>
      </c>
      <c r="S28" s="402">
        <v>2.8331999999999998E-6</v>
      </c>
      <c r="T28" s="402">
        <v>0</v>
      </c>
      <c r="U28" s="402">
        <v>3.66765E-5</v>
      </c>
      <c r="V28" s="402">
        <v>8.7808210000000001E-4</v>
      </c>
      <c r="W28" s="402">
        <v>2.179986E-4</v>
      </c>
      <c r="X28" s="402">
        <v>5.3254500000000003E-5</v>
      </c>
      <c r="Y28" s="402">
        <v>6.7942700000000003E-5</v>
      </c>
      <c r="Z28" s="402">
        <v>2.8609799999999998E-5</v>
      </c>
      <c r="AA28" s="402">
        <v>2.2941656000000001E-2</v>
      </c>
      <c r="AB28" s="402">
        <v>8.0801630999999992E-3</v>
      </c>
      <c r="AC28" s="402">
        <v>1.07885445E-2</v>
      </c>
      <c r="AD28" s="402">
        <v>1.3400634E-3</v>
      </c>
      <c r="AE28" s="402">
        <v>2.7827800000000001E-5</v>
      </c>
      <c r="AF28" s="402">
        <v>2.0137685000000002E-3</v>
      </c>
      <c r="AG28" s="402">
        <v>1.08277E-5</v>
      </c>
      <c r="AH28" s="402">
        <v>8.8358999999999995E-6</v>
      </c>
      <c r="AI28" s="402">
        <v>2.6582100000000001E-5</v>
      </c>
      <c r="AJ28" s="402">
        <v>2.4137010000000001E-4</v>
      </c>
      <c r="AK28" s="402">
        <v>1.2452780000000001E-4</v>
      </c>
      <c r="AL28" s="402">
        <v>7.0694399999999999E-5</v>
      </c>
      <c r="AM28" s="402">
        <v>7.6666200000000001E-5</v>
      </c>
      <c r="AN28" s="402">
        <v>1.4342479999999999E-4</v>
      </c>
      <c r="AO28" s="402">
        <v>2.9140614E-3</v>
      </c>
      <c r="AP28" s="402">
        <v>1.066337E-4</v>
      </c>
      <c r="AQ28" s="402">
        <v>1.8578000000000001E-5</v>
      </c>
      <c r="AR28" s="402">
        <v>3.9708500000000001E-5</v>
      </c>
      <c r="AS28" s="402">
        <v>1.4558703000000001E-3</v>
      </c>
      <c r="AT28" s="402">
        <v>8.7063899999999998E-5</v>
      </c>
      <c r="AU28" s="402">
        <v>0</v>
      </c>
      <c r="AV28" s="402">
        <v>0</v>
      </c>
      <c r="AW28" s="404">
        <v>1.2460679000000001E-3</v>
      </c>
    </row>
    <row r="29" spans="2:49">
      <c r="B29" s="405" t="s">
        <v>319</v>
      </c>
      <c r="C29" s="550" t="s">
        <v>320</v>
      </c>
      <c r="D29" s="406">
        <v>0</v>
      </c>
      <c r="E29" s="407">
        <v>0</v>
      </c>
      <c r="F29" s="407">
        <v>0</v>
      </c>
      <c r="G29" s="407">
        <v>0</v>
      </c>
      <c r="H29" s="407">
        <v>0</v>
      </c>
      <c r="I29" s="407">
        <v>0</v>
      </c>
      <c r="J29" s="407">
        <v>0</v>
      </c>
      <c r="K29" s="407">
        <v>0</v>
      </c>
      <c r="L29" s="407">
        <v>0</v>
      </c>
      <c r="M29" s="407">
        <v>0</v>
      </c>
      <c r="N29" s="407">
        <v>0</v>
      </c>
      <c r="O29" s="407">
        <v>0</v>
      </c>
      <c r="P29" s="407">
        <v>0</v>
      </c>
      <c r="Q29" s="407">
        <v>0</v>
      </c>
      <c r="R29" s="407">
        <v>0</v>
      </c>
      <c r="S29" s="407">
        <v>0</v>
      </c>
      <c r="T29" s="407">
        <v>0</v>
      </c>
      <c r="U29" s="407">
        <v>0</v>
      </c>
      <c r="V29" s="407">
        <v>0</v>
      </c>
      <c r="W29" s="407">
        <v>9.6198210000000004E-4</v>
      </c>
      <c r="X29" s="407">
        <v>0</v>
      </c>
      <c r="Y29" s="407">
        <v>0</v>
      </c>
      <c r="Z29" s="407">
        <v>0</v>
      </c>
      <c r="AA29" s="407">
        <v>0</v>
      </c>
      <c r="AB29" s="407">
        <v>0.47822823959999999</v>
      </c>
      <c r="AC29" s="407">
        <v>0</v>
      </c>
      <c r="AD29" s="407">
        <v>2.2319500900000001E-2</v>
      </c>
      <c r="AE29" s="407">
        <v>0</v>
      </c>
      <c r="AF29" s="407">
        <v>0</v>
      </c>
      <c r="AG29" s="407">
        <v>0</v>
      </c>
      <c r="AH29" s="407">
        <v>0</v>
      </c>
      <c r="AI29" s="407">
        <v>0</v>
      </c>
      <c r="AJ29" s="407">
        <v>0</v>
      </c>
      <c r="AK29" s="407">
        <v>0</v>
      </c>
      <c r="AL29" s="407">
        <v>0</v>
      </c>
      <c r="AM29" s="407">
        <v>3.2723399999999999E-5</v>
      </c>
      <c r="AN29" s="407">
        <v>0</v>
      </c>
      <c r="AO29" s="407">
        <v>4.688715E-4</v>
      </c>
      <c r="AP29" s="407">
        <v>0</v>
      </c>
      <c r="AQ29" s="407">
        <v>0</v>
      </c>
      <c r="AR29" s="407">
        <v>0</v>
      </c>
      <c r="AS29" s="407">
        <v>1.68035918E-2</v>
      </c>
      <c r="AT29" s="407">
        <v>0</v>
      </c>
      <c r="AU29" s="407">
        <v>0</v>
      </c>
      <c r="AV29" s="407">
        <v>0</v>
      </c>
      <c r="AW29" s="409">
        <v>4.3542010800000003E-2</v>
      </c>
    </row>
    <row r="30" spans="2:49">
      <c r="B30" s="410" t="s">
        <v>321</v>
      </c>
      <c r="C30" s="553" t="s">
        <v>322</v>
      </c>
      <c r="D30" s="479">
        <v>4.7085436000000001E-3</v>
      </c>
      <c r="E30" s="480">
        <v>0</v>
      </c>
      <c r="F30" s="480">
        <v>0</v>
      </c>
      <c r="G30" s="480">
        <v>0</v>
      </c>
      <c r="H30" s="480">
        <v>0</v>
      </c>
      <c r="I30" s="480">
        <v>0</v>
      </c>
      <c r="J30" s="480">
        <v>0</v>
      </c>
      <c r="K30" s="480">
        <v>0</v>
      </c>
      <c r="L30" s="480">
        <v>0</v>
      </c>
      <c r="M30" s="480">
        <v>0</v>
      </c>
      <c r="N30" s="480">
        <v>0</v>
      </c>
      <c r="O30" s="480">
        <v>0</v>
      </c>
      <c r="P30" s="480">
        <v>0</v>
      </c>
      <c r="Q30" s="480">
        <v>0</v>
      </c>
      <c r="R30" s="480">
        <v>0</v>
      </c>
      <c r="S30" s="480">
        <v>0</v>
      </c>
      <c r="T30" s="480">
        <v>0</v>
      </c>
      <c r="U30" s="480">
        <v>0</v>
      </c>
      <c r="V30" s="480">
        <v>0</v>
      </c>
      <c r="W30" s="480">
        <v>0</v>
      </c>
      <c r="X30" s="480">
        <v>0</v>
      </c>
      <c r="Y30" s="480">
        <v>0</v>
      </c>
      <c r="Z30" s="480">
        <v>0</v>
      </c>
      <c r="AA30" s="480">
        <v>0</v>
      </c>
      <c r="AB30" s="480">
        <v>0</v>
      </c>
      <c r="AC30" s="480">
        <v>0.1029928781</v>
      </c>
      <c r="AD30" s="480">
        <v>0</v>
      </c>
      <c r="AE30" s="480">
        <v>0</v>
      </c>
      <c r="AF30" s="480">
        <v>0</v>
      </c>
      <c r="AG30" s="480">
        <v>0</v>
      </c>
      <c r="AH30" s="480">
        <v>0</v>
      </c>
      <c r="AI30" s="480">
        <v>0</v>
      </c>
      <c r="AJ30" s="480">
        <v>0</v>
      </c>
      <c r="AK30" s="480">
        <v>0</v>
      </c>
      <c r="AL30" s="480">
        <v>0</v>
      </c>
      <c r="AM30" s="480">
        <v>7.4338145999999997E-3</v>
      </c>
      <c r="AN30" s="480">
        <v>0</v>
      </c>
      <c r="AO30" s="480">
        <v>1.7020538999999999E-3</v>
      </c>
      <c r="AP30" s="480">
        <v>2.3202699999999999E-4</v>
      </c>
      <c r="AQ30" s="480">
        <v>0</v>
      </c>
      <c r="AR30" s="480">
        <v>0</v>
      </c>
      <c r="AS30" s="480">
        <v>2.6998E-6</v>
      </c>
      <c r="AT30" s="480">
        <v>3.4825999999999999E-6</v>
      </c>
      <c r="AU30" s="480">
        <v>0</v>
      </c>
      <c r="AV30" s="480">
        <v>0</v>
      </c>
      <c r="AW30" s="481">
        <v>1.5885608E-3</v>
      </c>
    </row>
    <row r="31" spans="2:49">
      <c r="B31" s="400" t="s">
        <v>323</v>
      </c>
      <c r="C31" s="548" t="s">
        <v>324</v>
      </c>
      <c r="D31" s="401">
        <v>0</v>
      </c>
      <c r="E31" s="402">
        <v>0</v>
      </c>
      <c r="F31" s="402">
        <v>0</v>
      </c>
      <c r="G31" s="402">
        <v>0</v>
      </c>
      <c r="H31" s="402">
        <v>0</v>
      </c>
      <c r="I31" s="402">
        <v>0</v>
      </c>
      <c r="J31" s="402">
        <v>0</v>
      </c>
      <c r="K31" s="402">
        <v>0</v>
      </c>
      <c r="L31" s="402">
        <v>0</v>
      </c>
      <c r="M31" s="402">
        <v>0</v>
      </c>
      <c r="N31" s="402">
        <v>0</v>
      </c>
      <c r="O31" s="402">
        <v>0</v>
      </c>
      <c r="P31" s="402">
        <v>0</v>
      </c>
      <c r="Q31" s="402">
        <v>0</v>
      </c>
      <c r="R31" s="402">
        <v>0</v>
      </c>
      <c r="S31" s="402">
        <v>0</v>
      </c>
      <c r="T31" s="402">
        <v>0</v>
      </c>
      <c r="U31" s="402">
        <v>0</v>
      </c>
      <c r="V31" s="402">
        <v>0</v>
      </c>
      <c r="W31" s="402">
        <v>0</v>
      </c>
      <c r="X31" s="402">
        <v>0</v>
      </c>
      <c r="Y31" s="402">
        <v>0</v>
      </c>
      <c r="Z31" s="402">
        <v>0</v>
      </c>
      <c r="AA31" s="402">
        <v>0</v>
      </c>
      <c r="AB31" s="402">
        <v>0</v>
      </c>
      <c r="AC31" s="402">
        <v>0</v>
      </c>
      <c r="AD31" s="402">
        <v>0.32428046040000003</v>
      </c>
      <c r="AE31" s="402">
        <v>0</v>
      </c>
      <c r="AF31" s="402">
        <v>0</v>
      </c>
      <c r="AG31" s="402">
        <v>0</v>
      </c>
      <c r="AH31" s="402">
        <v>0</v>
      </c>
      <c r="AI31" s="402">
        <v>0</v>
      </c>
      <c r="AJ31" s="402">
        <v>0</v>
      </c>
      <c r="AK31" s="402">
        <v>0</v>
      </c>
      <c r="AL31" s="402">
        <v>0</v>
      </c>
      <c r="AM31" s="402">
        <v>5.4302094999999998E-3</v>
      </c>
      <c r="AN31" s="402">
        <v>0</v>
      </c>
      <c r="AO31" s="402">
        <v>9.1808059000000001E-3</v>
      </c>
      <c r="AP31" s="402">
        <v>0</v>
      </c>
      <c r="AQ31" s="402">
        <v>0</v>
      </c>
      <c r="AR31" s="402">
        <v>0</v>
      </c>
      <c r="AS31" s="402">
        <v>1.3870252999999999E-3</v>
      </c>
      <c r="AT31" s="402">
        <v>9.9833299999999998E-5</v>
      </c>
      <c r="AU31" s="402">
        <v>0</v>
      </c>
      <c r="AV31" s="402">
        <v>0</v>
      </c>
      <c r="AW31" s="404">
        <v>1.6255225000000001E-3</v>
      </c>
    </row>
    <row r="32" spans="2:49">
      <c r="B32" s="400" t="s">
        <v>325</v>
      </c>
      <c r="C32" s="548" t="s">
        <v>326</v>
      </c>
      <c r="D32" s="401">
        <v>1.3154416999999999E-3</v>
      </c>
      <c r="E32" s="402">
        <v>1.4705882E-3</v>
      </c>
      <c r="F32" s="402">
        <v>7.3693140000000005E-4</v>
      </c>
      <c r="G32" s="402">
        <v>1.6153522999999999E-3</v>
      </c>
      <c r="H32" s="402">
        <v>2.8233139599999998E-2</v>
      </c>
      <c r="I32" s="402">
        <v>1.1708351400000001E-2</v>
      </c>
      <c r="J32" s="402">
        <v>7.1704511E-3</v>
      </c>
      <c r="K32" s="402">
        <v>2.0713017E-2</v>
      </c>
      <c r="L32" s="402">
        <v>5.5392500000000002E-5</v>
      </c>
      <c r="M32" s="402">
        <v>2.0996076000000001E-3</v>
      </c>
      <c r="N32" s="402">
        <v>1.3784283099999999E-2</v>
      </c>
      <c r="O32" s="402">
        <v>5.6742894999999996E-3</v>
      </c>
      <c r="P32" s="402">
        <v>3.7288209999999998E-4</v>
      </c>
      <c r="Q32" s="402">
        <v>3.3156498999999998E-3</v>
      </c>
      <c r="R32" s="402">
        <v>4.0075496999999998E-3</v>
      </c>
      <c r="S32" s="402">
        <v>8.5176469999999997E-3</v>
      </c>
      <c r="T32" s="402">
        <v>2.76035915E-2</v>
      </c>
      <c r="U32" s="402">
        <v>3.4842690000000002E-4</v>
      </c>
      <c r="V32" s="402">
        <v>5.0821500000000001E-5</v>
      </c>
      <c r="W32" s="402">
        <v>4.9556649999999997E-4</v>
      </c>
      <c r="X32" s="402">
        <v>2.4230804999999999E-3</v>
      </c>
      <c r="Y32" s="402">
        <v>5.0471719999999997E-4</v>
      </c>
      <c r="Z32" s="402">
        <v>2.1171287E-3</v>
      </c>
      <c r="AA32" s="402">
        <v>2.2126469999999999E-3</v>
      </c>
      <c r="AB32" s="402">
        <v>5.6534689999999997E-4</v>
      </c>
      <c r="AC32" s="402">
        <v>9.2419349999999997E-4</v>
      </c>
      <c r="AD32" s="402">
        <v>1.786751E-4</v>
      </c>
      <c r="AE32" s="402">
        <v>1.6910004999999999E-2</v>
      </c>
      <c r="AF32" s="402">
        <v>2.4772372999999999E-3</v>
      </c>
      <c r="AG32" s="402">
        <v>6.1771839E-3</v>
      </c>
      <c r="AH32" s="402">
        <v>6.0083939999999996E-4</v>
      </c>
      <c r="AI32" s="402">
        <v>3.787954E-4</v>
      </c>
      <c r="AJ32" s="402">
        <v>3.2625690000000001E-4</v>
      </c>
      <c r="AK32" s="402">
        <v>2.287836E-4</v>
      </c>
      <c r="AL32" s="402">
        <v>6.2210999999999996E-6</v>
      </c>
      <c r="AM32" s="402">
        <v>2.7674619999999998E-4</v>
      </c>
      <c r="AN32" s="402">
        <v>5.8593255999999996E-3</v>
      </c>
      <c r="AO32" s="402">
        <v>1.2866237E-3</v>
      </c>
      <c r="AP32" s="402">
        <v>5.6979915999999997E-3</v>
      </c>
      <c r="AQ32" s="402">
        <v>7.9765510000000001E-4</v>
      </c>
      <c r="AR32" s="402">
        <v>4.1495424000000001E-3</v>
      </c>
      <c r="AS32" s="402">
        <v>3.3113118999999998E-3</v>
      </c>
      <c r="AT32" s="402">
        <v>3.5684600999999999E-3</v>
      </c>
      <c r="AU32" s="402">
        <v>0.1256547827</v>
      </c>
      <c r="AV32" s="402">
        <v>2.9343279999999999E-4</v>
      </c>
      <c r="AW32" s="404">
        <v>2.9823501E-3</v>
      </c>
    </row>
    <row r="33" spans="2:49">
      <c r="B33" s="400" t="s">
        <v>327</v>
      </c>
      <c r="C33" s="548" t="s">
        <v>328</v>
      </c>
      <c r="D33" s="401">
        <v>2.7907034E-3</v>
      </c>
      <c r="E33" s="402">
        <v>4.4117647000000001E-3</v>
      </c>
      <c r="F33" s="402">
        <v>8.7156310000000004E-4</v>
      </c>
      <c r="G33" s="402">
        <v>6.0091106E-3</v>
      </c>
      <c r="H33" s="402">
        <v>3.0140784E-3</v>
      </c>
      <c r="I33" s="402">
        <v>1.1607751E-3</v>
      </c>
      <c r="J33" s="402">
        <v>2.8070370000000001E-3</v>
      </c>
      <c r="K33" s="402">
        <v>8.8811671000000002E-3</v>
      </c>
      <c r="L33" s="402">
        <v>2.1049133E-3</v>
      </c>
      <c r="M33" s="402">
        <v>5.5763406000000001E-3</v>
      </c>
      <c r="N33" s="402">
        <v>2.0199354000000002E-3</v>
      </c>
      <c r="O33" s="402">
        <v>4.9969975000000002E-3</v>
      </c>
      <c r="P33" s="402">
        <v>3.9851779000000002E-3</v>
      </c>
      <c r="Q33" s="402">
        <v>1.3262599000000001E-3</v>
      </c>
      <c r="R33" s="402">
        <v>6.0759624999999996E-3</v>
      </c>
      <c r="S33" s="402">
        <v>3.7653685E-3</v>
      </c>
      <c r="T33" s="402">
        <v>4.5298841000000001E-3</v>
      </c>
      <c r="U33" s="402">
        <v>4.2251351999999997E-3</v>
      </c>
      <c r="V33" s="402">
        <v>1.9735671999999999E-3</v>
      </c>
      <c r="W33" s="402">
        <v>2.1939275000000002E-3</v>
      </c>
      <c r="X33" s="402">
        <v>2.1967487999999999E-3</v>
      </c>
      <c r="Y33" s="402">
        <v>2.5963815999999998E-3</v>
      </c>
      <c r="Z33" s="402">
        <v>2.6654841000000001E-3</v>
      </c>
      <c r="AA33" s="402">
        <v>2.4455572000000002E-3</v>
      </c>
      <c r="AB33" s="402">
        <v>5.3228569999999998E-4</v>
      </c>
      <c r="AC33" s="402">
        <v>1.1542988000000001E-3</v>
      </c>
      <c r="AD33" s="402">
        <v>2.6056789E-3</v>
      </c>
      <c r="AE33" s="402">
        <v>1.3821122999999999E-3</v>
      </c>
      <c r="AF33" s="402">
        <v>8.3557019999999996E-4</v>
      </c>
      <c r="AG33" s="402">
        <v>2.1752782700000001E-2</v>
      </c>
      <c r="AH33" s="402">
        <v>4.4718356500000001E-2</v>
      </c>
      <c r="AI33" s="402">
        <v>2.6980868E-3</v>
      </c>
      <c r="AJ33" s="402">
        <v>3.7594565000000002E-3</v>
      </c>
      <c r="AK33" s="402">
        <v>3.9356568000000003E-3</v>
      </c>
      <c r="AL33" s="402">
        <v>1.3551825999999999E-2</v>
      </c>
      <c r="AM33" s="402">
        <v>8.9465693000000002E-3</v>
      </c>
      <c r="AN33" s="402">
        <v>4.5192877999999997E-3</v>
      </c>
      <c r="AO33" s="402">
        <v>7.2730536E-3</v>
      </c>
      <c r="AP33" s="402">
        <v>8.2433776000000007E-3</v>
      </c>
      <c r="AQ33" s="402">
        <v>2.6200962000000002E-3</v>
      </c>
      <c r="AR33" s="402">
        <v>1.1912562E-3</v>
      </c>
      <c r="AS33" s="402">
        <v>1.7218012000000001E-3</v>
      </c>
      <c r="AT33" s="402">
        <v>3.3119117000000001E-3</v>
      </c>
      <c r="AU33" s="402">
        <v>0</v>
      </c>
      <c r="AV33" s="402">
        <v>1.49461409E-2</v>
      </c>
      <c r="AW33" s="404">
        <v>4.7546313999999998E-3</v>
      </c>
    </row>
    <row r="34" spans="2:49">
      <c r="B34" s="405" t="s">
        <v>329</v>
      </c>
      <c r="C34" s="550" t="s">
        <v>330</v>
      </c>
      <c r="D34" s="476">
        <v>9.9457226999999995E-3</v>
      </c>
      <c r="E34" s="477">
        <v>2.6960784299999999E-2</v>
      </c>
      <c r="F34" s="477">
        <v>1.3796206599999999E-2</v>
      </c>
      <c r="G34" s="477">
        <v>4.6425225299999998E-2</v>
      </c>
      <c r="H34" s="477">
        <v>2.0907784499999998E-2</v>
      </c>
      <c r="I34" s="477">
        <v>1.8448585399999998E-2</v>
      </c>
      <c r="J34" s="477">
        <v>1.1200355699999999E-2</v>
      </c>
      <c r="K34" s="477">
        <v>7.8872528600000005E-2</v>
      </c>
      <c r="L34" s="477">
        <v>2.40403257E-2</v>
      </c>
      <c r="M34" s="477">
        <v>4.3250558799999998E-2</v>
      </c>
      <c r="N34" s="477">
        <v>8.8917761000000001E-3</v>
      </c>
      <c r="O34" s="477">
        <v>2.6083617999999999E-2</v>
      </c>
      <c r="P34" s="477">
        <v>2.9271248499999999E-2</v>
      </c>
      <c r="Q34" s="477">
        <v>2.9177718799999999E-2</v>
      </c>
      <c r="R34" s="477">
        <v>3.6623833299999999E-2</v>
      </c>
      <c r="S34" s="477">
        <v>2.8657221600000001E-2</v>
      </c>
      <c r="T34" s="477">
        <v>5.7384771899999999E-2</v>
      </c>
      <c r="U34" s="477">
        <v>1.9343196900000002E-2</v>
      </c>
      <c r="V34" s="477">
        <v>1.06922732E-2</v>
      </c>
      <c r="W34" s="477">
        <v>9.2940902000000006E-3</v>
      </c>
      <c r="X34" s="477">
        <v>7.2692414999999998E-3</v>
      </c>
      <c r="Y34" s="477">
        <v>3.0118026199999998E-2</v>
      </c>
      <c r="Z34" s="477">
        <v>9.4174081E-3</v>
      </c>
      <c r="AA34" s="477">
        <v>6.2885757999999996E-3</v>
      </c>
      <c r="AB34" s="477">
        <v>9.6491543000000006E-3</v>
      </c>
      <c r="AC34" s="477">
        <v>1.5541539700000001E-2</v>
      </c>
      <c r="AD34" s="477">
        <v>1.71974807E-2</v>
      </c>
      <c r="AE34" s="477">
        <v>1.87930171E-2</v>
      </c>
      <c r="AF34" s="477">
        <v>2.5892362E-3</v>
      </c>
      <c r="AG34" s="477">
        <v>0.10277350690000001</v>
      </c>
      <c r="AH34" s="477">
        <v>4.9339518399999997E-2</v>
      </c>
      <c r="AI34" s="477">
        <v>6.3710733199999994E-2</v>
      </c>
      <c r="AJ34" s="477">
        <v>2.09284559E-2</v>
      </c>
      <c r="AK34" s="477">
        <v>5.3416621999999997E-3</v>
      </c>
      <c r="AL34" s="477">
        <v>5.2958559000000002E-3</v>
      </c>
      <c r="AM34" s="477">
        <v>8.3061261999999997E-3</v>
      </c>
      <c r="AN34" s="477">
        <v>6.7775255999999997E-3</v>
      </c>
      <c r="AO34" s="477">
        <v>1.0372646900000001E-2</v>
      </c>
      <c r="AP34" s="477">
        <v>1.4594007000000001E-2</v>
      </c>
      <c r="AQ34" s="477">
        <v>1.1336770499999999E-2</v>
      </c>
      <c r="AR34" s="477">
        <v>3.5042786000000002E-3</v>
      </c>
      <c r="AS34" s="477">
        <v>5.4279597000000002E-3</v>
      </c>
      <c r="AT34" s="477">
        <v>2.5226482299999999E-2</v>
      </c>
      <c r="AU34" s="477">
        <v>0</v>
      </c>
      <c r="AV34" s="477">
        <v>2.7734131000000002E-3</v>
      </c>
      <c r="AW34" s="478">
        <v>1.63129074E-2</v>
      </c>
    </row>
    <row r="35" spans="2:49">
      <c r="B35" s="410" t="s">
        <v>331</v>
      </c>
      <c r="C35" s="553" t="s">
        <v>332</v>
      </c>
      <c r="D35" s="411">
        <v>6.085455E-4</v>
      </c>
      <c r="E35" s="412">
        <v>4.9019609999999996E-4</v>
      </c>
      <c r="F35" s="412">
        <v>1.9309021E-3</v>
      </c>
      <c r="G35" s="412">
        <v>2.1968791000000001E-3</v>
      </c>
      <c r="H35" s="412">
        <v>1.3353512000000001E-3</v>
      </c>
      <c r="I35" s="412">
        <v>6.0360299999999997E-4</v>
      </c>
      <c r="J35" s="412">
        <v>4.446791E-4</v>
      </c>
      <c r="K35" s="412">
        <v>5.0763392000000001E-3</v>
      </c>
      <c r="L35" s="412">
        <v>3.738991E-4</v>
      </c>
      <c r="M35" s="412">
        <v>3.5750991E-3</v>
      </c>
      <c r="N35" s="412">
        <v>2.7203151000000001E-3</v>
      </c>
      <c r="O35" s="412">
        <v>7.6589129999999998E-4</v>
      </c>
      <c r="P35" s="412">
        <v>6.7584890000000003E-4</v>
      </c>
      <c r="Q35" s="412">
        <v>0</v>
      </c>
      <c r="R35" s="412">
        <v>9.9542360000000004E-4</v>
      </c>
      <c r="S35" s="412">
        <v>2.1386197999999999E-3</v>
      </c>
      <c r="T35" s="412">
        <v>8.922499E-4</v>
      </c>
      <c r="U35" s="412">
        <v>5.7948899999999998E-4</v>
      </c>
      <c r="V35" s="412">
        <v>4.5456979999999999E-4</v>
      </c>
      <c r="W35" s="412">
        <v>5.069734E-4</v>
      </c>
      <c r="X35" s="412">
        <v>1.5443810000000001E-3</v>
      </c>
      <c r="Y35" s="412">
        <v>8.7354890000000001E-4</v>
      </c>
      <c r="Z35" s="412">
        <v>6.5325820000000005E-4</v>
      </c>
      <c r="AA35" s="412">
        <v>3.4936530000000002E-4</v>
      </c>
      <c r="AB35" s="412">
        <v>3.2400000000000001E-4</v>
      </c>
      <c r="AC35" s="412">
        <v>6.7145490000000002E-4</v>
      </c>
      <c r="AD35" s="412">
        <v>8.6359640000000003E-4</v>
      </c>
      <c r="AE35" s="412">
        <v>7.5134959999999999E-4</v>
      </c>
      <c r="AF35" s="412">
        <v>9.6304259999999999E-4</v>
      </c>
      <c r="AG35" s="412">
        <v>7.7688509999999998E-4</v>
      </c>
      <c r="AH35" s="412">
        <v>8.7731389399999998E-2</v>
      </c>
      <c r="AI35" s="412">
        <v>8.3002718E-3</v>
      </c>
      <c r="AJ35" s="412">
        <v>2.4784375000000002E-3</v>
      </c>
      <c r="AK35" s="412">
        <v>1.4566853E-3</v>
      </c>
      <c r="AL35" s="412">
        <v>6.7470699999999998E-4</v>
      </c>
      <c r="AM35" s="412">
        <v>4.5924911999999998E-3</v>
      </c>
      <c r="AN35" s="412">
        <v>2.9092739999999999E-3</v>
      </c>
      <c r="AO35" s="412">
        <v>3.9455786000000001E-3</v>
      </c>
      <c r="AP35" s="412">
        <v>1.0346431200000001E-2</v>
      </c>
      <c r="AQ35" s="412">
        <v>4.5510089000000004E-3</v>
      </c>
      <c r="AR35" s="412">
        <v>2.1938968000000001E-3</v>
      </c>
      <c r="AS35" s="412">
        <v>9.2873320000000001E-4</v>
      </c>
      <c r="AT35" s="412">
        <v>7.8914742E-3</v>
      </c>
      <c r="AU35" s="412">
        <v>0</v>
      </c>
      <c r="AV35" s="412">
        <v>9.2762620000000004E-4</v>
      </c>
      <c r="AW35" s="414">
        <v>2.8871202E-3</v>
      </c>
    </row>
    <row r="36" spans="2:49">
      <c r="B36" s="400" t="s">
        <v>333</v>
      </c>
      <c r="C36" s="548" t="s">
        <v>334</v>
      </c>
      <c r="D36" s="401">
        <v>1.5367310000000001E-4</v>
      </c>
      <c r="E36" s="402">
        <v>1.9607842999999998E-3</v>
      </c>
      <c r="F36" s="402">
        <v>1.8033562E-3</v>
      </c>
      <c r="G36" s="402">
        <v>9.6921099999999996E-5</v>
      </c>
      <c r="H36" s="402">
        <v>7.5034020000000002E-4</v>
      </c>
      <c r="I36" s="402">
        <v>3.172785E-4</v>
      </c>
      <c r="J36" s="402">
        <v>5.2805650000000001E-4</v>
      </c>
      <c r="K36" s="402">
        <v>2.4750792999999999E-3</v>
      </c>
      <c r="L36" s="402">
        <v>9.5551990000000003E-4</v>
      </c>
      <c r="M36" s="402">
        <v>5.0641584000000002E-3</v>
      </c>
      <c r="N36" s="402">
        <v>2.84212E-4</v>
      </c>
      <c r="O36" s="402">
        <v>8.4661500000000002E-5</v>
      </c>
      <c r="P36" s="402">
        <v>2.3305130000000001E-4</v>
      </c>
      <c r="Q36" s="402">
        <v>0</v>
      </c>
      <c r="R36" s="402">
        <v>4.6216097000000003E-3</v>
      </c>
      <c r="S36" s="402">
        <v>3.1637780000000001E-4</v>
      </c>
      <c r="T36" s="402">
        <v>1.123112E-4</v>
      </c>
      <c r="U36" s="402">
        <v>1.503737E-4</v>
      </c>
      <c r="V36" s="402">
        <v>3.7833760000000001E-4</v>
      </c>
      <c r="W36" s="402">
        <v>3.8022999999999998E-5</v>
      </c>
      <c r="X36" s="402">
        <v>3.195271E-3</v>
      </c>
      <c r="Y36" s="402">
        <v>1.4316496000000001E-3</v>
      </c>
      <c r="Z36" s="402">
        <v>5.9603849999999997E-4</v>
      </c>
      <c r="AA36" s="402">
        <v>2.329102E-4</v>
      </c>
      <c r="AB36" s="402">
        <v>5.9510199999999998E-5</v>
      </c>
      <c r="AC36" s="402">
        <v>2.3802697999999998E-3</v>
      </c>
      <c r="AD36" s="402">
        <v>5.4347016999999999E-3</v>
      </c>
      <c r="AE36" s="402">
        <v>9.2759199999999998E-5</v>
      </c>
      <c r="AF36" s="402">
        <v>2.8486019E-3</v>
      </c>
      <c r="AG36" s="402">
        <v>1.74298367E-2</v>
      </c>
      <c r="AH36" s="402">
        <v>3.2869449999999999E-3</v>
      </c>
      <c r="AI36" s="402">
        <v>0</v>
      </c>
      <c r="AJ36" s="402">
        <v>1.8250663000000001E-3</v>
      </c>
      <c r="AK36" s="402">
        <v>6.2003246000000003E-3</v>
      </c>
      <c r="AL36" s="402">
        <v>3.1105500000000002E-5</v>
      </c>
      <c r="AM36" s="402">
        <v>7.2112957000000002E-3</v>
      </c>
      <c r="AN36" s="402">
        <v>9.3226130000000004E-3</v>
      </c>
      <c r="AO36" s="402">
        <v>2.7496034799999999E-2</v>
      </c>
      <c r="AP36" s="402">
        <v>9.3867279000000008E-3</v>
      </c>
      <c r="AQ36" s="402">
        <v>5.4715184E-3</v>
      </c>
      <c r="AR36" s="402">
        <v>4.9635700000000003E-5</v>
      </c>
      <c r="AS36" s="402">
        <v>1.9013382999999999E-3</v>
      </c>
      <c r="AT36" s="402">
        <v>2.0967315E-2</v>
      </c>
      <c r="AU36" s="402">
        <v>0</v>
      </c>
      <c r="AV36" s="402">
        <v>1.5637127800000001E-2</v>
      </c>
      <c r="AW36" s="404">
        <v>4.5431999999999998E-3</v>
      </c>
    </row>
    <row r="37" spans="2:49">
      <c r="B37" s="400" t="s">
        <v>335</v>
      </c>
      <c r="C37" s="548" t="s">
        <v>336</v>
      </c>
      <c r="D37" s="401">
        <v>5.2550051299999997E-2</v>
      </c>
      <c r="E37" s="402">
        <v>1.76470588E-2</v>
      </c>
      <c r="F37" s="402">
        <v>7.72343105E-2</v>
      </c>
      <c r="G37" s="402">
        <v>7.5824637400000006E-2</v>
      </c>
      <c r="H37" s="402">
        <v>0.1007236332</v>
      </c>
      <c r="I37" s="402">
        <v>7.9427970000000001E-2</v>
      </c>
      <c r="J37" s="402">
        <v>7.3705566799999997E-2</v>
      </c>
      <c r="K37" s="402">
        <v>7.0088423400000002E-2</v>
      </c>
      <c r="L37" s="402">
        <v>5.1902730799999998E-2</v>
      </c>
      <c r="M37" s="402">
        <v>4.5607953399999998E-2</v>
      </c>
      <c r="N37" s="402">
        <v>1.229217E-2</v>
      </c>
      <c r="O37" s="402">
        <v>5.9686358699999997E-2</v>
      </c>
      <c r="P37" s="402">
        <v>4.15996644E-2</v>
      </c>
      <c r="Q37" s="402">
        <v>0.1074270557</v>
      </c>
      <c r="R37" s="402">
        <v>4.1226051700000002E-2</v>
      </c>
      <c r="S37" s="402">
        <v>1.3908819899999999E-2</v>
      </c>
      <c r="T37" s="402">
        <v>2.6555353800000001E-2</v>
      </c>
      <c r="U37" s="402">
        <v>2.7338678299999999E-2</v>
      </c>
      <c r="V37" s="402">
        <v>3.94318159E-2</v>
      </c>
      <c r="W37" s="402">
        <v>3.3944405300000001E-2</v>
      </c>
      <c r="X37" s="402">
        <v>4.7716046900000003E-2</v>
      </c>
      <c r="Y37" s="402">
        <v>4.5638078999999998E-2</v>
      </c>
      <c r="Z37" s="402">
        <v>5.50215051E-2</v>
      </c>
      <c r="AA37" s="402">
        <v>4.69314079E-2</v>
      </c>
      <c r="AB37" s="402">
        <v>3.3784792199999997E-2</v>
      </c>
      <c r="AC37" s="402">
        <v>6.2524519400000006E-2</v>
      </c>
      <c r="AD37" s="402">
        <v>3.5511680900000002E-2</v>
      </c>
      <c r="AE37" s="402">
        <v>5.3039719499999999E-2</v>
      </c>
      <c r="AF37" s="402">
        <v>4.9367906599999997E-2</v>
      </c>
      <c r="AG37" s="402">
        <v>5.1972800999999999E-3</v>
      </c>
      <c r="AH37" s="402">
        <v>1.66379501E-2</v>
      </c>
      <c r="AI37" s="402">
        <v>1.6540733799999999E-2</v>
      </c>
      <c r="AJ37" s="402">
        <v>1.01885602E-2</v>
      </c>
      <c r="AK37" s="402">
        <v>6.0786929E-3</v>
      </c>
      <c r="AL37" s="402">
        <v>1.6632969E-3</v>
      </c>
      <c r="AM37" s="402">
        <v>2.58748359E-2</v>
      </c>
      <c r="AN37" s="402">
        <v>9.3957316000000003E-3</v>
      </c>
      <c r="AO37" s="402">
        <v>9.5155701000000006E-3</v>
      </c>
      <c r="AP37" s="402">
        <v>1.9819058399999999E-2</v>
      </c>
      <c r="AQ37" s="402">
        <v>4.0096102199999997E-2</v>
      </c>
      <c r="AR37" s="402">
        <v>3.2481585200000003E-2</v>
      </c>
      <c r="AS37" s="402">
        <v>2.1082784100000002E-2</v>
      </c>
      <c r="AT37" s="402">
        <v>5.3278479199999999E-2</v>
      </c>
      <c r="AU37" s="402">
        <v>0.24540461599999999</v>
      </c>
      <c r="AV37" s="402">
        <v>4.3163016E-3</v>
      </c>
      <c r="AW37" s="404">
        <v>2.7963273800000001E-2</v>
      </c>
    </row>
    <row r="38" spans="2:49">
      <c r="B38" s="400" t="s">
        <v>337</v>
      </c>
      <c r="C38" s="548" t="s">
        <v>338</v>
      </c>
      <c r="D38" s="401">
        <v>6.0731607E-3</v>
      </c>
      <c r="E38" s="402">
        <v>8.0392156899999997E-2</v>
      </c>
      <c r="F38" s="402">
        <v>5.6669318000000003E-3</v>
      </c>
      <c r="G38" s="402">
        <v>2.0062675700000001E-2</v>
      </c>
      <c r="H38" s="402">
        <v>2.11112665E-2</v>
      </c>
      <c r="I38" s="402">
        <v>9.8743267999999995E-3</v>
      </c>
      <c r="J38" s="402">
        <v>1.6369750700000001E-2</v>
      </c>
      <c r="K38" s="402">
        <v>8.7064555999999994E-3</v>
      </c>
      <c r="L38" s="402">
        <v>1.1480086400000001E-2</v>
      </c>
      <c r="M38" s="402">
        <v>9.0937767999999999E-3</v>
      </c>
      <c r="N38" s="402">
        <v>4.2022778000000002E-3</v>
      </c>
      <c r="O38" s="402">
        <v>3.9574329999999998E-3</v>
      </c>
      <c r="P38" s="402">
        <v>6.1292502999999998E-3</v>
      </c>
      <c r="Q38" s="402">
        <v>7.2944296999999996E-3</v>
      </c>
      <c r="R38" s="402">
        <v>9.8895984999999992E-3</v>
      </c>
      <c r="S38" s="402">
        <v>4.3093495000000002E-3</v>
      </c>
      <c r="T38" s="402">
        <v>6.8260237000000003E-3</v>
      </c>
      <c r="U38" s="402">
        <v>9.2644891000000004E-3</v>
      </c>
      <c r="V38" s="402">
        <v>8.3149576000000006E-3</v>
      </c>
      <c r="W38" s="402">
        <v>6.3663187E-3</v>
      </c>
      <c r="X38" s="402">
        <v>1.3713038E-2</v>
      </c>
      <c r="Y38" s="402">
        <v>5.5761541000000003E-3</v>
      </c>
      <c r="Z38" s="402">
        <v>6.1701904E-3</v>
      </c>
      <c r="AA38" s="402">
        <v>7.8024920999999999E-3</v>
      </c>
      <c r="AB38" s="402">
        <v>3.8662739999999998E-3</v>
      </c>
      <c r="AC38" s="402">
        <v>1.4673929400000001E-2</v>
      </c>
      <c r="AD38" s="402">
        <v>1.27008234E-2</v>
      </c>
      <c r="AE38" s="402">
        <v>2.61488229E-2</v>
      </c>
      <c r="AF38" s="402">
        <v>1.0243472199999999E-2</v>
      </c>
      <c r="AG38" s="402">
        <v>1.9102711200000001E-2</v>
      </c>
      <c r="AH38" s="402">
        <v>1.58692291E-2</v>
      </c>
      <c r="AI38" s="402">
        <v>2.1883743000000001E-2</v>
      </c>
      <c r="AJ38" s="402">
        <v>1.8914752199999999E-2</v>
      </c>
      <c r="AK38" s="402">
        <v>7.5998140800000002E-2</v>
      </c>
      <c r="AL38" s="402">
        <v>7.9113209899999995E-2</v>
      </c>
      <c r="AM38" s="402">
        <v>2.2180834999999999E-2</v>
      </c>
      <c r="AN38" s="402">
        <v>6.2741326000000002E-3</v>
      </c>
      <c r="AO38" s="402">
        <v>1.9483878400000001E-2</v>
      </c>
      <c r="AP38" s="402">
        <v>8.7982678000000005E-3</v>
      </c>
      <c r="AQ38" s="402">
        <v>6.6383362E-3</v>
      </c>
      <c r="AR38" s="402">
        <v>2.3229495499999999E-2</v>
      </c>
      <c r="AS38" s="402">
        <v>1.26249673E-2</v>
      </c>
      <c r="AT38" s="402">
        <v>9.9949387000000008E-3</v>
      </c>
      <c r="AU38" s="402">
        <v>0</v>
      </c>
      <c r="AV38" s="402">
        <v>3.4672396500000001E-2</v>
      </c>
      <c r="AW38" s="404">
        <v>1.7612303999999999E-2</v>
      </c>
    </row>
    <row r="39" spans="2:49">
      <c r="B39" s="405" t="s">
        <v>339</v>
      </c>
      <c r="C39" s="550" t="s">
        <v>340</v>
      </c>
      <c r="D39" s="406">
        <v>5.5937010000000004E-4</v>
      </c>
      <c r="E39" s="407">
        <v>8.3333333000000006E-3</v>
      </c>
      <c r="F39" s="407">
        <v>3.6757997999999998E-3</v>
      </c>
      <c r="G39" s="407">
        <v>3.9091526000000001E-3</v>
      </c>
      <c r="H39" s="407">
        <v>7.4016608999999999E-3</v>
      </c>
      <c r="I39" s="407">
        <v>1.9501021E-3</v>
      </c>
      <c r="J39" s="407">
        <v>5.7252439000000004E-3</v>
      </c>
      <c r="K39" s="407">
        <v>2.0285944E-3</v>
      </c>
      <c r="L39" s="407">
        <v>5.8577522E-3</v>
      </c>
      <c r="M39" s="407">
        <v>2.957767E-3</v>
      </c>
      <c r="N39" s="407">
        <v>8.5263609999999997E-4</v>
      </c>
      <c r="O39" s="407">
        <v>4.1779466999999999E-3</v>
      </c>
      <c r="P39" s="407">
        <v>3.9269151E-3</v>
      </c>
      <c r="Q39" s="407">
        <v>1.9893899000000001E-3</v>
      </c>
      <c r="R39" s="407">
        <v>4.5052614999999997E-3</v>
      </c>
      <c r="S39" s="407">
        <v>1.136127E-3</v>
      </c>
      <c r="T39" s="407">
        <v>1.6597096000000001E-3</v>
      </c>
      <c r="U39" s="407">
        <v>4.5698943999999998E-3</v>
      </c>
      <c r="V39" s="407">
        <v>4.0459538999999996E-3</v>
      </c>
      <c r="W39" s="407">
        <v>2.3751705E-3</v>
      </c>
      <c r="X39" s="407">
        <v>2.4363941000000002E-3</v>
      </c>
      <c r="Y39" s="407">
        <v>1.4898862E-3</v>
      </c>
      <c r="Z39" s="407">
        <v>2.0360675000000001E-3</v>
      </c>
      <c r="AA39" s="407">
        <v>3.1442878999999998E-3</v>
      </c>
      <c r="AB39" s="407">
        <v>8.0480459999999999E-4</v>
      </c>
      <c r="AC39" s="407">
        <v>1.6069649999999999E-3</v>
      </c>
      <c r="AD39" s="407">
        <v>1.0720507E-3</v>
      </c>
      <c r="AE39" s="407">
        <v>1.4192160000000001E-3</v>
      </c>
      <c r="AF39" s="407">
        <v>4.8078445999999997E-3</v>
      </c>
      <c r="AG39" s="407">
        <v>7.3303305000000001E-3</v>
      </c>
      <c r="AH39" s="407">
        <v>1.1751712000000001E-3</v>
      </c>
      <c r="AI39" s="407">
        <v>1.3158156999999999E-3</v>
      </c>
      <c r="AJ39" s="407">
        <v>3.46685428E-2</v>
      </c>
      <c r="AK39" s="407">
        <v>1.9896931499999999E-2</v>
      </c>
      <c r="AL39" s="407">
        <v>5.3566530500000001E-2</v>
      </c>
      <c r="AM39" s="407">
        <v>2.7265111700000001E-2</v>
      </c>
      <c r="AN39" s="407">
        <v>2.62537719E-2</v>
      </c>
      <c r="AO39" s="407">
        <v>3.6370310000000002E-3</v>
      </c>
      <c r="AP39" s="407">
        <v>9.3551326999999993E-3</v>
      </c>
      <c r="AQ39" s="407">
        <v>1.69251505E-2</v>
      </c>
      <c r="AR39" s="407">
        <v>1.44737626E-2</v>
      </c>
      <c r="AS39" s="407">
        <v>1.18798208E-2</v>
      </c>
      <c r="AT39" s="407">
        <v>2.78650997E-2</v>
      </c>
      <c r="AU39" s="407">
        <v>0</v>
      </c>
      <c r="AV39" s="407">
        <v>1.9167786799999999E-2</v>
      </c>
      <c r="AW39" s="409">
        <v>1.47238024E-2</v>
      </c>
    </row>
    <row r="40" spans="2:49">
      <c r="B40" s="410" t="s">
        <v>341</v>
      </c>
      <c r="C40" s="553" t="s">
        <v>342</v>
      </c>
      <c r="D40" s="479">
        <v>6.4665638100000006E-2</v>
      </c>
      <c r="E40" s="480">
        <v>0.37450980389999999</v>
      </c>
      <c r="F40" s="480">
        <v>3.6393074999999997E-2</v>
      </c>
      <c r="G40" s="480">
        <v>3.5699285999999997E-2</v>
      </c>
      <c r="H40" s="480">
        <v>2.9860996300000001E-2</v>
      </c>
      <c r="I40" s="480">
        <v>5.9625147000000003E-2</v>
      </c>
      <c r="J40" s="480">
        <v>3.6908368300000001E-2</v>
      </c>
      <c r="K40" s="480">
        <v>4.4667902600000003E-2</v>
      </c>
      <c r="L40" s="480">
        <v>3.3484739399999998E-2</v>
      </c>
      <c r="M40" s="480">
        <v>2.6056842E-2</v>
      </c>
      <c r="N40" s="480">
        <v>3.9840435299999997E-2</v>
      </c>
      <c r="O40" s="480">
        <v>1.7845857E-2</v>
      </c>
      <c r="P40" s="480">
        <v>1.6709781199999999E-2</v>
      </c>
      <c r="Q40" s="480">
        <v>4.4429708200000001E-2</v>
      </c>
      <c r="R40" s="480">
        <v>7.3932828300000003E-2</v>
      </c>
      <c r="S40" s="480">
        <v>2.1528803799999999E-2</v>
      </c>
      <c r="T40" s="480">
        <v>3.3381377599999998E-2</v>
      </c>
      <c r="U40" s="480">
        <v>2.5765255599999998E-2</v>
      </c>
      <c r="V40" s="480">
        <v>1.9154048399999998E-2</v>
      </c>
      <c r="W40" s="480">
        <v>1.7081201899999999E-2</v>
      </c>
      <c r="X40" s="480">
        <v>2.7958621199999999E-2</v>
      </c>
      <c r="Y40" s="480">
        <v>1.6068447400000001E-2</v>
      </c>
      <c r="Z40" s="480">
        <v>1.9511916000000001E-2</v>
      </c>
      <c r="AA40" s="480">
        <v>1.54885292E-2</v>
      </c>
      <c r="AB40" s="480">
        <v>1.8350868400000001E-2</v>
      </c>
      <c r="AC40" s="480">
        <v>2.5300268599999998E-2</v>
      </c>
      <c r="AD40" s="480">
        <v>1.24179211E-2</v>
      </c>
      <c r="AE40" s="480">
        <v>0.2576201696</v>
      </c>
      <c r="AF40" s="480">
        <v>4.1811669500000002E-2</v>
      </c>
      <c r="AG40" s="480">
        <v>3.1394819999999997E-2</v>
      </c>
      <c r="AH40" s="480">
        <v>1.9094323E-2</v>
      </c>
      <c r="AI40" s="480">
        <v>6.2660738899999999E-2</v>
      </c>
      <c r="AJ40" s="480">
        <v>4.9718801700000002E-2</v>
      </c>
      <c r="AK40" s="480">
        <v>3.37817781E-2</v>
      </c>
      <c r="AL40" s="480">
        <v>2.9697286999999998E-3</v>
      </c>
      <c r="AM40" s="480">
        <v>0.1264440356</v>
      </c>
      <c r="AN40" s="480">
        <v>2.1633243100000001E-2</v>
      </c>
      <c r="AO40" s="480">
        <v>3.1541437700000001E-2</v>
      </c>
      <c r="AP40" s="480">
        <v>2.70948339E-2</v>
      </c>
      <c r="AQ40" s="480">
        <v>1.5220170200000001E-2</v>
      </c>
      <c r="AR40" s="480">
        <v>3.1876029899999998E-2</v>
      </c>
      <c r="AS40" s="480">
        <v>1.4759163800000001E-2</v>
      </c>
      <c r="AT40" s="480">
        <v>3.2024433599999999E-2</v>
      </c>
      <c r="AU40" s="480">
        <v>6.2668656099999998E-2</v>
      </c>
      <c r="AV40" s="480">
        <v>5.17388259E-2</v>
      </c>
      <c r="AW40" s="481">
        <v>3.2077248500000002E-2</v>
      </c>
    </row>
    <row r="41" spans="2:49">
      <c r="B41" s="400" t="s">
        <v>343</v>
      </c>
      <c r="C41" s="548" t="s">
        <v>344</v>
      </c>
      <c r="D41" s="401">
        <v>3.0119926E-3</v>
      </c>
      <c r="E41" s="402">
        <v>5.3921569000000003E-3</v>
      </c>
      <c r="F41" s="402">
        <v>3.9911214000000004E-3</v>
      </c>
      <c r="G41" s="402">
        <v>3.4891610000000002E-3</v>
      </c>
      <c r="H41" s="402">
        <v>4.6928055999999998E-3</v>
      </c>
      <c r="I41" s="402">
        <v>3.1960006999999999E-3</v>
      </c>
      <c r="J41" s="402">
        <v>3.7519801999999999E-3</v>
      </c>
      <c r="K41" s="402">
        <v>4.2707251E-3</v>
      </c>
      <c r="L41" s="402">
        <v>4.3898521000000001E-3</v>
      </c>
      <c r="M41" s="402">
        <v>6.5600016000000004E-3</v>
      </c>
      <c r="N41" s="402">
        <v>7.5113179999999999E-4</v>
      </c>
      <c r="O41" s="402">
        <v>2.8686467000000001E-3</v>
      </c>
      <c r="P41" s="402">
        <v>3.6705586000000002E-3</v>
      </c>
      <c r="Q41" s="402">
        <v>1.5251989400000001E-2</v>
      </c>
      <c r="R41" s="402">
        <v>4.1368255E-3</v>
      </c>
      <c r="S41" s="402">
        <v>1.5393907000000001E-3</v>
      </c>
      <c r="T41" s="402">
        <v>1.8032183E-3</v>
      </c>
      <c r="U41" s="402">
        <v>5.6298459000000004E-3</v>
      </c>
      <c r="V41" s="402">
        <v>5.9969337999999997E-3</v>
      </c>
      <c r="W41" s="402">
        <v>7.6755775999999996E-3</v>
      </c>
      <c r="X41" s="402">
        <v>6.7899509000000002E-3</v>
      </c>
      <c r="Y41" s="402">
        <v>4.1299453E-3</v>
      </c>
      <c r="Z41" s="402">
        <v>7.7103539000000004E-3</v>
      </c>
      <c r="AA41" s="402">
        <v>9.4328636000000007E-3</v>
      </c>
      <c r="AB41" s="402">
        <v>1.6922624000000001E-3</v>
      </c>
      <c r="AC41" s="402">
        <v>2.8857471000000002E-3</v>
      </c>
      <c r="AD41" s="402">
        <v>3.4692753000000001E-3</v>
      </c>
      <c r="AE41" s="402">
        <v>4.6657885000000003E-3</v>
      </c>
      <c r="AF41" s="402">
        <v>6.9697168000000002E-3</v>
      </c>
      <c r="AG41" s="402">
        <v>8.6946165000000002E-3</v>
      </c>
      <c r="AH41" s="402">
        <v>2.2522641900000001E-2</v>
      </c>
      <c r="AI41" s="402">
        <v>7.5493265E-3</v>
      </c>
      <c r="AJ41" s="402">
        <v>3.3329646300000002E-2</v>
      </c>
      <c r="AK41" s="402">
        <v>4.9229013799999999E-2</v>
      </c>
      <c r="AL41" s="402">
        <v>2.993482E-3</v>
      </c>
      <c r="AM41" s="402">
        <v>7.6151956000000002E-3</v>
      </c>
      <c r="AN41" s="402">
        <v>0.18616400490000001</v>
      </c>
      <c r="AO41" s="402">
        <v>2.4493240699999998E-2</v>
      </c>
      <c r="AP41" s="402">
        <v>2.6946731500000001E-2</v>
      </c>
      <c r="AQ41" s="402">
        <v>1.07195017E-2</v>
      </c>
      <c r="AR41" s="402">
        <v>4.55059861E-2</v>
      </c>
      <c r="AS41" s="402">
        <v>5.1660785600000002E-2</v>
      </c>
      <c r="AT41" s="402">
        <v>2.0952223999999998E-2</v>
      </c>
      <c r="AU41" s="402">
        <v>0</v>
      </c>
      <c r="AV41" s="402">
        <v>4.1099521E-2</v>
      </c>
      <c r="AW41" s="404">
        <v>1.9979447899999999E-2</v>
      </c>
    </row>
    <row r="42" spans="2:49">
      <c r="B42" s="400" t="s">
        <v>345</v>
      </c>
      <c r="C42" s="548" t="s">
        <v>346</v>
      </c>
      <c r="D42" s="401">
        <v>0</v>
      </c>
      <c r="E42" s="402">
        <v>0</v>
      </c>
      <c r="F42" s="402">
        <v>0</v>
      </c>
      <c r="G42" s="402">
        <v>0</v>
      </c>
      <c r="H42" s="402">
        <v>0</v>
      </c>
      <c r="I42" s="402">
        <v>0</v>
      </c>
      <c r="J42" s="402">
        <v>0</v>
      </c>
      <c r="K42" s="402">
        <v>0</v>
      </c>
      <c r="L42" s="402">
        <v>0</v>
      </c>
      <c r="M42" s="402">
        <v>0</v>
      </c>
      <c r="N42" s="402">
        <v>0</v>
      </c>
      <c r="O42" s="402">
        <v>0</v>
      </c>
      <c r="P42" s="402">
        <v>0</v>
      </c>
      <c r="Q42" s="402">
        <v>0</v>
      </c>
      <c r="R42" s="402">
        <v>0</v>
      </c>
      <c r="S42" s="402">
        <v>0</v>
      </c>
      <c r="T42" s="402">
        <v>0</v>
      </c>
      <c r="U42" s="402">
        <v>0</v>
      </c>
      <c r="V42" s="402">
        <v>0</v>
      </c>
      <c r="W42" s="402">
        <v>0</v>
      </c>
      <c r="X42" s="402">
        <v>0</v>
      </c>
      <c r="Y42" s="402">
        <v>0</v>
      </c>
      <c r="Z42" s="402">
        <v>0</v>
      </c>
      <c r="AA42" s="402">
        <v>0</v>
      </c>
      <c r="AB42" s="402">
        <v>0</v>
      </c>
      <c r="AC42" s="402">
        <v>0</v>
      </c>
      <c r="AD42" s="402">
        <v>0</v>
      </c>
      <c r="AE42" s="402">
        <v>0</v>
      </c>
      <c r="AF42" s="402">
        <v>0</v>
      </c>
      <c r="AG42" s="402">
        <v>0</v>
      </c>
      <c r="AH42" s="402">
        <v>0</v>
      </c>
      <c r="AI42" s="402">
        <v>0</v>
      </c>
      <c r="AJ42" s="402">
        <v>0</v>
      </c>
      <c r="AK42" s="402">
        <v>0</v>
      </c>
      <c r="AL42" s="402">
        <v>0</v>
      </c>
      <c r="AM42" s="402">
        <v>0</v>
      </c>
      <c r="AN42" s="402">
        <v>0</v>
      </c>
      <c r="AO42" s="402">
        <v>0</v>
      </c>
      <c r="AP42" s="402">
        <v>0</v>
      </c>
      <c r="AQ42" s="402">
        <v>0</v>
      </c>
      <c r="AR42" s="402">
        <v>0</v>
      </c>
      <c r="AS42" s="402">
        <v>0</v>
      </c>
      <c r="AT42" s="402">
        <v>0</v>
      </c>
      <c r="AU42" s="402">
        <v>0</v>
      </c>
      <c r="AV42" s="402">
        <v>0.105626337</v>
      </c>
      <c r="AW42" s="404">
        <v>4.6710799999999999E-4</v>
      </c>
    </row>
    <row r="43" spans="2:49">
      <c r="B43" s="400" t="s">
        <v>347</v>
      </c>
      <c r="C43" s="548" t="s">
        <v>348</v>
      </c>
      <c r="D43" s="401">
        <v>6.7616199999999998E-5</v>
      </c>
      <c r="E43" s="402">
        <v>0</v>
      </c>
      <c r="F43" s="402">
        <v>5.4384120000000005E-4</v>
      </c>
      <c r="G43" s="402">
        <v>0</v>
      </c>
      <c r="H43" s="402">
        <v>2.54353E-5</v>
      </c>
      <c r="I43" s="402">
        <v>2.01201E-4</v>
      </c>
      <c r="J43" s="402">
        <v>6.6701870000000004E-4</v>
      </c>
      <c r="K43" s="402">
        <v>3.0089199999999998E-4</v>
      </c>
      <c r="L43" s="402">
        <v>2.7696200000000001E-5</v>
      </c>
      <c r="M43" s="402">
        <v>5.5288530000000002E-4</v>
      </c>
      <c r="N43" s="402">
        <v>1.218052E-4</v>
      </c>
      <c r="O43" s="402">
        <v>2.9926859999999998E-4</v>
      </c>
      <c r="P43" s="402">
        <v>1.398308E-4</v>
      </c>
      <c r="Q43" s="402">
        <v>0</v>
      </c>
      <c r="R43" s="402">
        <v>3.3611710000000001E-4</v>
      </c>
      <c r="S43" s="402">
        <v>8.3108200000000005E-5</v>
      </c>
      <c r="T43" s="402">
        <v>1.185507E-4</v>
      </c>
      <c r="U43" s="402">
        <v>9.1324539999999995E-4</v>
      </c>
      <c r="V43" s="402">
        <v>1.0051357999999999E-3</v>
      </c>
      <c r="W43" s="402">
        <v>7.832739E-4</v>
      </c>
      <c r="X43" s="402">
        <v>8.3875859999999998E-4</v>
      </c>
      <c r="Y43" s="402">
        <v>1.8053345E-3</v>
      </c>
      <c r="Z43" s="402">
        <v>1.6355295999999999E-3</v>
      </c>
      <c r="AA43" s="402">
        <v>3.4936531999999998E-3</v>
      </c>
      <c r="AB43" s="402">
        <v>2.7204660000000001E-4</v>
      </c>
      <c r="AC43" s="402">
        <v>8.7515469999999997E-4</v>
      </c>
      <c r="AD43" s="402">
        <v>1.488959E-4</v>
      </c>
      <c r="AE43" s="402">
        <v>1.2986289999999999E-4</v>
      </c>
      <c r="AF43" s="402">
        <v>2.6526039999999999E-4</v>
      </c>
      <c r="AG43" s="402">
        <v>1.0827667E-3</v>
      </c>
      <c r="AH43" s="402">
        <v>1.855533E-4</v>
      </c>
      <c r="AI43" s="402">
        <v>3.7214989999999999E-4</v>
      </c>
      <c r="AJ43" s="402">
        <v>3.5712480000000001E-4</v>
      </c>
      <c r="AK43" s="402">
        <v>3.6779130000000001E-4</v>
      </c>
      <c r="AL43" s="402">
        <v>2.8277999999999998E-6</v>
      </c>
      <c r="AM43" s="402">
        <v>9.0129510000000002E-4</v>
      </c>
      <c r="AN43" s="402">
        <v>9.1566901999999995E-3</v>
      </c>
      <c r="AO43" s="402">
        <v>3.3879750000000001E-4</v>
      </c>
      <c r="AP43" s="402">
        <v>1.9746999999999999E-6</v>
      </c>
      <c r="AQ43" s="402">
        <v>1.6840050000000001E-4</v>
      </c>
      <c r="AR43" s="402">
        <v>0</v>
      </c>
      <c r="AS43" s="402">
        <v>9.2198370000000005E-4</v>
      </c>
      <c r="AT43" s="402">
        <v>7.7312769999999999E-4</v>
      </c>
      <c r="AU43" s="402">
        <v>0</v>
      </c>
      <c r="AV43" s="402">
        <v>4.1648524000000003E-3</v>
      </c>
      <c r="AW43" s="404">
        <v>6.8431600000000003E-4</v>
      </c>
    </row>
    <row r="44" spans="2:49">
      <c r="B44" s="405" t="s">
        <v>349</v>
      </c>
      <c r="C44" s="550" t="s">
        <v>350</v>
      </c>
      <c r="D44" s="406">
        <v>0</v>
      </c>
      <c r="E44" s="407">
        <v>0</v>
      </c>
      <c r="F44" s="407">
        <v>0</v>
      </c>
      <c r="G44" s="407">
        <v>0</v>
      </c>
      <c r="H44" s="407">
        <v>0</v>
      </c>
      <c r="I44" s="407">
        <v>0</v>
      </c>
      <c r="J44" s="407">
        <v>0</v>
      </c>
      <c r="K44" s="407">
        <v>0</v>
      </c>
      <c r="L44" s="407">
        <v>1.38481E-5</v>
      </c>
      <c r="M44" s="407">
        <v>3.3919000000000001E-6</v>
      </c>
      <c r="N44" s="407">
        <v>0</v>
      </c>
      <c r="O44" s="407">
        <v>0</v>
      </c>
      <c r="P44" s="407">
        <v>0</v>
      </c>
      <c r="Q44" s="407">
        <v>0</v>
      </c>
      <c r="R44" s="407">
        <v>0</v>
      </c>
      <c r="S44" s="407">
        <v>1.4165999999999999E-6</v>
      </c>
      <c r="T44" s="407">
        <v>0</v>
      </c>
      <c r="U44" s="407">
        <v>0</v>
      </c>
      <c r="V44" s="407">
        <v>0</v>
      </c>
      <c r="W44" s="407">
        <v>0</v>
      </c>
      <c r="X44" s="407">
        <v>0</v>
      </c>
      <c r="Y44" s="407">
        <v>0</v>
      </c>
      <c r="Z44" s="407">
        <v>0</v>
      </c>
      <c r="AA44" s="407">
        <v>0</v>
      </c>
      <c r="AB44" s="407">
        <v>0</v>
      </c>
      <c r="AC44" s="407">
        <v>0</v>
      </c>
      <c r="AD44" s="407">
        <v>0</v>
      </c>
      <c r="AE44" s="407">
        <v>0</v>
      </c>
      <c r="AF44" s="407">
        <v>7.3679999999999998E-7</v>
      </c>
      <c r="AG44" s="407">
        <v>0</v>
      </c>
      <c r="AH44" s="407">
        <v>8.8358700000000005E-5</v>
      </c>
      <c r="AI44" s="407">
        <v>0</v>
      </c>
      <c r="AJ44" s="407">
        <v>1.50052E-5</v>
      </c>
      <c r="AK44" s="407">
        <v>8.8327799999999998E-5</v>
      </c>
      <c r="AL44" s="407">
        <v>8.4833000000000006E-6</v>
      </c>
      <c r="AM44" s="407">
        <v>6.5259750000000005E-4</v>
      </c>
      <c r="AN44" s="407">
        <v>2.9809859999999999E-4</v>
      </c>
      <c r="AO44" s="407">
        <v>1.61332E-5</v>
      </c>
      <c r="AP44" s="407">
        <v>9.8734999999999996E-6</v>
      </c>
      <c r="AQ44" s="407">
        <v>1.17700572E-2</v>
      </c>
      <c r="AR44" s="407">
        <v>9.9271000000000002E-6</v>
      </c>
      <c r="AS44" s="407">
        <v>2.0248500000000001E-5</v>
      </c>
      <c r="AT44" s="407">
        <v>1.706453E-4</v>
      </c>
      <c r="AU44" s="407">
        <v>0</v>
      </c>
      <c r="AV44" s="407">
        <v>1.041213E-4</v>
      </c>
      <c r="AW44" s="409">
        <v>8.7452470000000003E-4</v>
      </c>
    </row>
    <row r="45" spans="2:49">
      <c r="B45" s="415" t="s">
        <v>351</v>
      </c>
      <c r="C45" s="554" t="s">
        <v>352</v>
      </c>
      <c r="D45" s="479">
        <v>3.2209881000000002E-3</v>
      </c>
      <c r="E45" s="480">
        <v>2.9411764999999999E-3</v>
      </c>
      <c r="F45" s="480">
        <v>1.4100899000000001E-3</v>
      </c>
      <c r="G45" s="480">
        <v>3.876846E-4</v>
      </c>
      <c r="H45" s="480">
        <v>1.6914447999999999E-3</v>
      </c>
      <c r="I45" s="480">
        <v>1.6483006000000001E-3</v>
      </c>
      <c r="J45" s="480">
        <v>5.8364140000000001E-4</v>
      </c>
      <c r="K45" s="480">
        <v>5.0472210000000002E-4</v>
      </c>
      <c r="L45" s="480">
        <v>5.8162079999999998E-4</v>
      </c>
      <c r="M45" s="480">
        <v>9.7009329999999999E-4</v>
      </c>
      <c r="N45" s="480">
        <v>3.0451289999999998E-4</v>
      </c>
      <c r="O45" s="480">
        <v>4.3315189999999998E-4</v>
      </c>
      <c r="P45" s="480">
        <v>4.7775520000000002E-4</v>
      </c>
      <c r="Q45" s="480">
        <v>0</v>
      </c>
      <c r="R45" s="480">
        <v>1.1246994E-3</v>
      </c>
      <c r="S45" s="480">
        <v>7.4277960000000004E-4</v>
      </c>
      <c r="T45" s="480">
        <v>9.4216600000000003E-4</v>
      </c>
      <c r="U45" s="480">
        <v>2.4940029999999998E-4</v>
      </c>
      <c r="V45" s="480">
        <v>1.6347574000000001E-3</v>
      </c>
      <c r="W45" s="480">
        <v>4.5500860000000001E-4</v>
      </c>
      <c r="X45" s="480">
        <v>6.2574060000000005E-4</v>
      </c>
      <c r="Y45" s="480">
        <v>3.6397870000000001E-4</v>
      </c>
      <c r="Z45" s="480">
        <v>7.4862430000000003E-4</v>
      </c>
      <c r="AA45" s="480">
        <v>2.329102E-4</v>
      </c>
      <c r="AB45" s="480">
        <v>5.5259500000000002E-5</v>
      </c>
      <c r="AC45" s="480">
        <v>6.7522709999999996E-4</v>
      </c>
      <c r="AD45" s="480">
        <v>2.5312309999999999E-4</v>
      </c>
      <c r="AE45" s="480">
        <v>1.3913882E-3</v>
      </c>
      <c r="AF45" s="480">
        <v>8.9156969999999996E-4</v>
      </c>
      <c r="AG45" s="480">
        <v>1.7703235E-3</v>
      </c>
      <c r="AH45" s="480">
        <v>7.8815993000000001E-3</v>
      </c>
      <c r="AI45" s="480">
        <v>1.6813201000000001E-3</v>
      </c>
      <c r="AJ45" s="480">
        <v>5.5990990000000002E-4</v>
      </c>
      <c r="AK45" s="480">
        <v>3.3506658999999999E-3</v>
      </c>
      <c r="AL45" s="480">
        <v>2.6015519999999999E-4</v>
      </c>
      <c r="AM45" s="480">
        <v>1.2154393999999999E-3</v>
      </c>
      <c r="AN45" s="480">
        <v>1.2078619000000001E-3</v>
      </c>
      <c r="AO45" s="480">
        <v>3.0249999999999998E-6</v>
      </c>
      <c r="AP45" s="480">
        <v>2.4130812000000001E-3</v>
      </c>
      <c r="AQ45" s="480">
        <v>9.8463359999999994E-4</v>
      </c>
      <c r="AR45" s="480">
        <v>0</v>
      </c>
      <c r="AS45" s="480">
        <v>1.9600591000000001E-3</v>
      </c>
      <c r="AT45" s="480">
        <v>3.6984755999999999E-3</v>
      </c>
      <c r="AU45" s="480">
        <v>0</v>
      </c>
      <c r="AV45" s="480">
        <v>2.4610490000000001E-4</v>
      </c>
      <c r="AW45" s="481">
        <v>1.0664915000000001E-3</v>
      </c>
    </row>
    <row r="46" spans="2:49">
      <c r="B46" s="415" t="s">
        <v>353</v>
      </c>
      <c r="C46" s="554" t="s">
        <v>354</v>
      </c>
      <c r="D46" s="401">
        <v>2.3807035800000001E-2</v>
      </c>
      <c r="E46" s="402">
        <v>4.3137254899999998E-2</v>
      </c>
      <c r="F46" s="402">
        <v>3.7066233499999997E-2</v>
      </c>
      <c r="G46" s="402">
        <v>2.2356475899999999E-2</v>
      </c>
      <c r="H46" s="402">
        <v>5.5830397699999999E-2</v>
      </c>
      <c r="I46" s="402">
        <v>2.7185352600000001E-2</v>
      </c>
      <c r="J46" s="402">
        <v>4.00489147E-2</v>
      </c>
      <c r="K46" s="402">
        <v>1.41225116E-2</v>
      </c>
      <c r="L46" s="402">
        <v>3.8650085899999999E-2</v>
      </c>
      <c r="M46" s="402">
        <v>3.3586936999999997E-2</v>
      </c>
      <c r="N46" s="402">
        <v>1.24444264E-2</v>
      </c>
      <c r="O46" s="402">
        <v>3.7361317599999999E-2</v>
      </c>
      <c r="P46" s="402">
        <v>4.7181243999999997E-2</v>
      </c>
      <c r="Q46" s="402">
        <v>2.5862069000000001E-2</v>
      </c>
      <c r="R46" s="402">
        <v>5.9479794199999998E-2</v>
      </c>
      <c r="S46" s="402">
        <v>8.4260390999999994E-3</v>
      </c>
      <c r="T46" s="402">
        <v>2.0484310799999999E-2</v>
      </c>
      <c r="U46" s="402">
        <v>2.9869358200000001E-2</v>
      </c>
      <c r="V46" s="402">
        <v>3.7012149199999997E-2</v>
      </c>
      <c r="W46" s="402">
        <v>3.5664312599999998E-2</v>
      </c>
      <c r="X46" s="402">
        <v>3.4868394800000001E-2</v>
      </c>
      <c r="Y46" s="402">
        <v>4.5419691700000001E-2</v>
      </c>
      <c r="Z46" s="402">
        <v>4.61572206E-2</v>
      </c>
      <c r="AA46" s="402">
        <v>3.7731454499999997E-2</v>
      </c>
      <c r="AB46" s="402">
        <v>2.4479474599999999E-2</v>
      </c>
      <c r="AC46" s="402">
        <v>2.22938105E-2</v>
      </c>
      <c r="AD46" s="402">
        <v>4.30309257E-2</v>
      </c>
      <c r="AE46" s="402">
        <v>4.6361055999999998E-2</v>
      </c>
      <c r="AF46" s="402">
        <v>9.7822875300000001E-2</v>
      </c>
      <c r="AG46" s="402">
        <v>7.6446034900000001E-2</v>
      </c>
      <c r="AH46" s="402">
        <v>0.1198232825</v>
      </c>
      <c r="AI46" s="402">
        <v>5.4686098199999998E-2</v>
      </c>
      <c r="AJ46" s="402">
        <v>6.6628853500000002E-2</v>
      </c>
      <c r="AK46" s="402">
        <v>0.1119403309</v>
      </c>
      <c r="AL46" s="402">
        <v>2.4871407000000002E-2</v>
      </c>
      <c r="AM46" s="402">
        <v>0.1210932971</v>
      </c>
      <c r="AN46" s="402">
        <v>0.14979175280000001</v>
      </c>
      <c r="AO46" s="402">
        <v>8.4774987100000004E-2</v>
      </c>
      <c r="AP46" s="402">
        <v>9.1122448100000003E-2</v>
      </c>
      <c r="AQ46" s="402">
        <v>4.0085314900000002E-2</v>
      </c>
      <c r="AR46" s="402">
        <v>5.8421188499999999E-2</v>
      </c>
      <c r="AS46" s="402">
        <v>0.1480816529</v>
      </c>
      <c r="AT46" s="402">
        <v>3.1729577100000003E-2</v>
      </c>
      <c r="AU46" s="402">
        <v>0</v>
      </c>
      <c r="AV46" s="402">
        <v>2.4847131000000001E-2</v>
      </c>
      <c r="AW46" s="404">
        <v>6.0056261399999998E-2</v>
      </c>
    </row>
    <row r="47" spans="2:49">
      <c r="B47" s="415" t="s">
        <v>355</v>
      </c>
      <c r="C47" s="554" t="s">
        <v>356</v>
      </c>
      <c r="D47" s="401">
        <v>1.2170909E-3</v>
      </c>
      <c r="E47" s="402">
        <v>0</v>
      </c>
      <c r="F47" s="402">
        <v>3.7732310000000003E-4</v>
      </c>
      <c r="G47" s="402">
        <v>1.6153519999999999E-4</v>
      </c>
      <c r="H47" s="402">
        <v>2.5435259999999999E-4</v>
      </c>
      <c r="I47" s="402">
        <v>2.32155E-4</v>
      </c>
      <c r="J47" s="402">
        <v>1.389622E-4</v>
      </c>
      <c r="K47" s="402">
        <v>9.7061900000000007E-5</v>
      </c>
      <c r="L47" s="402">
        <v>1.6617739999999999E-4</v>
      </c>
      <c r="M47" s="402">
        <v>2.0690800000000001E-4</v>
      </c>
      <c r="N47" s="402">
        <v>5.0752099999999998E-5</v>
      </c>
      <c r="O47" s="402">
        <v>1.043502E-4</v>
      </c>
      <c r="P47" s="402">
        <v>1.1652569999999999E-4</v>
      </c>
      <c r="Q47" s="402">
        <v>0</v>
      </c>
      <c r="R47" s="402">
        <v>1.874499E-4</v>
      </c>
      <c r="S47" s="402">
        <v>5.9497899999999998E-5</v>
      </c>
      <c r="T47" s="402">
        <v>4.3676600000000001E-5</v>
      </c>
      <c r="U47" s="402">
        <v>9.9026599999999998E-5</v>
      </c>
      <c r="V47" s="402">
        <v>1.2705370000000001E-4</v>
      </c>
      <c r="W47" s="402">
        <v>1.660338E-4</v>
      </c>
      <c r="X47" s="402">
        <v>1.331363E-4</v>
      </c>
      <c r="Y47" s="402">
        <v>2.9603600000000001E-4</v>
      </c>
      <c r="Z47" s="402">
        <v>1.2397600000000001E-4</v>
      </c>
      <c r="AA47" s="402">
        <v>1.164551E-4</v>
      </c>
      <c r="AB47" s="402">
        <v>9.6822200000000003E-5</v>
      </c>
      <c r="AC47" s="402">
        <v>2.3387749999999999E-4</v>
      </c>
      <c r="AD47" s="402">
        <v>1.6378550000000001E-4</v>
      </c>
      <c r="AE47" s="402">
        <v>2.5044990000000001E-4</v>
      </c>
      <c r="AF47" s="402">
        <v>2.8810229999999998E-4</v>
      </c>
      <c r="AG47" s="402">
        <v>1.1098360000000001E-4</v>
      </c>
      <c r="AH47" s="402">
        <v>3.2692730000000002E-4</v>
      </c>
      <c r="AI47" s="402">
        <v>7.3100899999999997E-5</v>
      </c>
      <c r="AJ47" s="402">
        <v>6.696626E-4</v>
      </c>
      <c r="AK47" s="402">
        <v>2.953915E-4</v>
      </c>
      <c r="AL47" s="402">
        <v>7.793346E-4</v>
      </c>
      <c r="AM47" s="402">
        <v>4.5532230000000002E-4</v>
      </c>
      <c r="AN47" s="402">
        <v>1.67328952E-2</v>
      </c>
      <c r="AO47" s="402">
        <v>4.850047E-4</v>
      </c>
      <c r="AP47" s="402">
        <v>9.5960459000000008E-3</v>
      </c>
      <c r="AQ47" s="402">
        <v>2.3886503999999999E-2</v>
      </c>
      <c r="AR47" s="402">
        <v>1.9357913E-3</v>
      </c>
      <c r="AS47" s="402">
        <v>3.0534805000000001E-3</v>
      </c>
      <c r="AT47" s="402">
        <v>2.8695109100000001E-2</v>
      </c>
      <c r="AU47" s="402">
        <v>0</v>
      </c>
      <c r="AV47" s="402">
        <v>4.2879049000000002E-3</v>
      </c>
      <c r="AW47" s="404">
        <v>4.0750036999999996E-3</v>
      </c>
    </row>
    <row r="48" spans="2:49">
      <c r="B48" s="400" t="s">
        <v>357</v>
      </c>
      <c r="C48" s="547" t="s">
        <v>358</v>
      </c>
      <c r="D48" s="401">
        <v>7.4377779999999999E-4</v>
      </c>
      <c r="E48" s="402">
        <v>4.9019609999999996E-4</v>
      </c>
      <c r="F48" s="402">
        <v>8.3790519999999997E-4</v>
      </c>
      <c r="G48" s="402">
        <v>9.0459730000000003E-4</v>
      </c>
      <c r="H48" s="402">
        <v>1.5515508999999999E-3</v>
      </c>
      <c r="I48" s="402">
        <v>8.7445060000000002E-4</v>
      </c>
      <c r="J48" s="402">
        <v>1.0561129E-3</v>
      </c>
      <c r="K48" s="402">
        <v>5.7266540000000001E-4</v>
      </c>
      <c r="L48" s="402">
        <v>8.8627930000000001E-4</v>
      </c>
      <c r="M48" s="402">
        <v>5.7662890000000002E-4</v>
      </c>
      <c r="N48" s="402">
        <v>5.0752099999999998E-5</v>
      </c>
      <c r="O48" s="402">
        <v>1.299456E-4</v>
      </c>
      <c r="P48" s="402">
        <v>3.379244E-4</v>
      </c>
      <c r="Q48" s="402">
        <v>1.3262599000000001E-3</v>
      </c>
      <c r="R48" s="402">
        <v>1.137627E-3</v>
      </c>
      <c r="S48" s="402">
        <v>1.208847E-4</v>
      </c>
      <c r="T48" s="402">
        <v>2.8077789999999999E-4</v>
      </c>
      <c r="U48" s="402">
        <v>6.4183909999999999E-4</v>
      </c>
      <c r="V48" s="402">
        <v>7.2279430000000001E-4</v>
      </c>
      <c r="W48" s="402">
        <v>7.4651839999999997E-4</v>
      </c>
      <c r="X48" s="402">
        <v>5.9911329999999996E-4</v>
      </c>
      <c r="Y48" s="402">
        <v>8.7354890000000001E-4</v>
      </c>
      <c r="Z48" s="402">
        <v>9.250517E-4</v>
      </c>
      <c r="AA48" s="402">
        <v>1.0480960000000001E-3</v>
      </c>
      <c r="AB48" s="402">
        <v>2.0923029999999999E-4</v>
      </c>
      <c r="AC48" s="402">
        <v>5.0547730000000005E-4</v>
      </c>
      <c r="AD48" s="402">
        <v>1.2060571E-3</v>
      </c>
      <c r="AE48" s="402">
        <v>8.6266070000000003E-4</v>
      </c>
      <c r="AF48" s="402">
        <v>7.7514979999999999E-4</v>
      </c>
      <c r="AG48" s="402">
        <v>4.8724499999999997E-5</v>
      </c>
      <c r="AH48" s="402">
        <v>8.0406450000000001E-4</v>
      </c>
      <c r="AI48" s="402">
        <v>2.6249859000000001E-3</v>
      </c>
      <c r="AJ48" s="402">
        <v>1.9601135E-3</v>
      </c>
      <c r="AK48" s="402">
        <v>3.7720331000000002E-3</v>
      </c>
      <c r="AL48" s="402">
        <v>4.1172399999999998E-4</v>
      </c>
      <c r="AM48" s="402">
        <v>2.0727916999999998E-3</v>
      </c>
      <c r="AN48" s="402">
        <v>2.1134067999999998E-3</v>
      </c>
      <c r="AO48" s="402">
        <v>2.4038485999999999E-3</v>
      </c>
      <c r="AP48" s="402">
        <v>4.1676005000000002E-3</v>
      </c>
      <c r="AQ48" s="402">
        <v>2.1694301E-3</v>
      </c>
      <c r="AR48" s="402">
        <v>3.9609268000000003E-3</v>
      </c>
      <c r="AS48" s="402">
        <v>1.5537382999999999E-3</v>
      </c>
      <c r="AT48" s="402">
        <v>1.6391235000000001E-3</v>
      </c>
      <c r="AU48" s="402">
        <v>0</v>
      </c>
      <c r="AV48" s="402">
        <v>1.2305249999999999E-4</v>
      </c>
      <c r="AW48" s="404">
        <v>1.3185263999999999E-3</v>
      </c>
    </row>
    <row r="49" spans="2:49">
      <c r="B49" s="419" t="s">
        <v>359</v>
      </c>
      <c r="C49" s="555" t="s">
        <v>360</v>
      </c>
      <c r="D49" s="476">
        <v>5.1572689999999999E-3</v>
      </c>
      <c r="E49" s="477">
        <v>1.2745098E-2</v>
      </c>
      <c r="F49" s="477">
        <v>2.8060081000000001E-3</v>
      </c>
      <c r="G49" s="477">
        <v>2.8107129999999998E-3</v>
      </c>
      <c r="H49" s="477">
        <v>5.2778165999999996E-3</v>
      </c>
      <c r="I49" s="477">
        <v>1.4176933100000001E-2</v>
      </c>
      <c r="J49" s="477">
        <v>2.2789806000000001E-3</v>
      </c>
      <c r="K49" s="477">
        <v>1.9024139E-3</v>
      </c>
      <c r="L49" s="477">
        <v>2.1603057999999998E-3</v>
      </c>
      <c r="M49" s="477">
        <v>2.2793801000000002E-3</v>
      </c>
      <c r="N49" s="477">
        <v>2.0605371999999999E-3</v>
      </c>
      <c r="O49" s="477">
        <v>1.3841171000000001E-3</v>
      </c>
      <c r="P49" s="477">
        <v>5.4184437E-3</v>
      </c>
      <c r="Q49" s="477">
        <v>1.5251989400000001E-2</v>
      </c>
      <c r="R49" s="477">
        <v>1.20355767E-2</v>
      </c>
      <c r="S49" s="477">
        <v>3.5127384999999998E-3</v>
      </c>
      <c r="T49" s="477">
        <v>3.1072758999999999E-3</v>
      </c>
      <c r="U49" s="477">
        <v>4.1407791999999999E-3</v>
      </c>
      <c r="V49" s="477">
        <v>8.2246083000000001E-3</v>
      </c>
      <c r="W49" s="477">
        <v>6.0012978999999999E-3</v>
      </c>
      <c r="X49" s="477">
        <v>1.9970444E-3</v>
      </c>
      <c r="Y49" s="477">
        <v>6.2119040000000001E-4</v>
      </c>
      <c r="Z49" s="477">
        <v>3.4617914999999998E-3</v>
      </c>
      <c r="AA49" s="477">
        <v>2.4455572000000002E-3</v>
      </c>
      <c r="AB49" s="477">
        <v>3.5281050000000001E-4</v>
      </c>
      <c r="AC49" s="477">
        <v>3.0253190999999999E-3</v>
      </c>
      <c r="AD49" s="477">
        <v>8.1148285000000007E-3</v>
      </c>
      <c r="AE49" s="477">
        <v>1.2893531000000001E-3</v>
      </c>
      <c r="AF49" s="477">
        <v>1.43211139E-2</v>
      </c>
      <c r="AG49" s="477">
        <v>3.0831780999999998E-3</v>
      </c>
      <c r="AH49" s="477">
        <v>6.6445769999999996E-3</v>
      </c>
      <c r="AI49" s="477">
        <v>6.9911015999999998E-3</v>
      </c>
      <c r="AJ49" s="477">
        <v>4.6203288000000002E-3</v>
      </c>
      <c r="AK49" s="477">
        <v>1.08266762E-2</v>
      </c>
      <c r="AL49" s="477">
        <v>4.1036661999999998E-3</v>
      </c>
      <c r="AM49" s="477">
        <v>3.3050603E-3</v>
      </c>
      <c r="AN49" s="477">
        <v>5.2251629000000001E-3</v>
      </c>
      <c r="AO49" s="477">
        <v>1.3017485000000001E-3</v>
      </c>
      <c r="AP49" s="477">
        <v>5.7888278000000001E-3</v>
      </c>
      <c r="AQ49" s="477">
        <v>2.5883338999999998E-3</v>
      </c>
      <c r="AR49" s="477">
        <v>1.1227589499999999E-2</v>
      </c>
      <c r="AS49" s="477">
        <v>4.1752498000000001E-3</v>
      </c>
      <c r="AT49" s="477">
        <v>3.6578457000000001E-3</v>
      </c>
      <c r="AU49" s="477">
        <v>5.3969969999999995E-4</v>
      </c>
      <c r="AV49" s="477">
        <v>0</v>
      </c>
      <c r="AW49" s="478">
        <v>4.4460864000000003E-3</v>
      </c>
    </row>
    <row r="50" spans="2:49" ht="13.5" thickBot="1">
      <c r="B50" s="423" t="s">
        <v>361</v>
      </c>
      <c r="C50" s="556" t="s">
        <v>362</v>
      </c>
      <c r="D50" s="424">
        <v>0.52978491910000003</v>
      </c>
      <c r="E50" s="425">
        <v>0.64950980390000002</v>
      </c>
      <c r="F50" s="425">
        <v>0.6727191884</v>
      </c>
      <c r="G50" s="425">
        <v>0.60853552160000002</v>
      </c>
      <c r="H50" s="425">
        <v>0.56457376859999997</v>
      </c>
      <c r="I50" s="425">
        <v>0.55390639509999995</v>
      </c>
      <c r="J50" s="425">
        <v>0.56338067309999995</v>
      </c>
      <c r="K50" s="425">
        <v>0.68818853310000005</v>
      </c>
      <c r="L50" s="425">
        <v>0.3965130449</v>
      </c>
      <c r="M50" s="425">
        <v>0.65006088520000005</v>
      </c>
      <c r="N50" s="425">
        <v>0.73729673770000004</v>
      </c>
      <c r="O50" s="425">
        <v>0.58675342829999999</v>
      </c>
      <c r="P50" s="425">
        <v>0.43208883920000002</v>
      </c>
      <c r="Q50" s="425">
        <v>0.54045092839999997</v>
      </c>
      <c r="R50" s="425">
        <v>0.50961165549999998</v>
      </c>
      <c r="S50" s="425">
        <v>0.77077717040000004</v>
      </c>
      <c r="T50" s="425">
        <v>0.78343285350000003</v>
      </c>
      <c r="U50" s="425">
        <v>0.46682241959999998</v>
      </c>
      <c r="V50" s="425">
        <v>0.53182130039999997</v>
      </c>
      <c r="W50" s="425">
        <v>0.53655024870000001</v>
      </c>
      <c r="X50" s="425">
        <v>0.54404814209999997</v>
      </c>
      <c r="Y50" s="425">
        <v>0.58060430169999999</v>
      </c>
      <c r="Z50" s="425">
        <v>0.61874994039999998</v>
      </c>
      <c r="AA50" s="425">
        <v>0.62524746710000001</v>
      </c>
      <c r="AB50" s="425">
        <v>0.79337538090000004</v>
      </c>
      <c r="AC50" s="425">
        <v>0.75179180369999998</v>
      </c>
      <c r="AD50" s="425">
        <v>0.65104748290000003</v>
      </c>
      <c r="AE50" s="425">
        <v>0.66761590260000003</v>
      </c>
      <c r="AF50" s="425">
        <v>0.50203108409999997</v>
      </c>
      <c r="AG50" s="425">
        <v>0.55634176449999995</v>
      </c>
      <c r="AH50" s="425">
        <v>0.46982990940000002</v>
      </c>
      <c r="AI50" s="425">
        <v>0.30742904230000001</v>
      </c>
      <c r="AJ50" s="425">
        <v>0.27889645439999999</v>
      </c>
      <c r="AK50" s="425">
        <v>0.35822440770000002</v>
      </c>
      <c r="AL50" s="425">
        <v>0.19277503639999999</v>
      </c>
      <c r="AM50" s="425">
        <v>0.48456485399999999</v>
      </c>
      <c r="AN50" s="425">
        <v>0.49232396010000001</v>
      </c>
      <c r="AO50" s="425">
        <v>0.28381344759999999</v>
      </c>
      <c r="AP50" s="425">
        <v>0.30481342560000002</v>
      </c>
      <c r="AQ50" s="425">
        <v>0.37920858950000003</v>
      </c>
      <c r="AR50" s="425">
        <v>0.31526594790000001</v>
      </c>
      <c r="AS50" s="425">
        <v>0.38358167050000003</v>
      </c>
      <c r="AT50" s="425">
        <v>0.40450596449999998</v>
      </c>
      <c r="AU50" s="425">
        <v>1</v>
      </c>
      <c r="AV50" s="425">
        <v>0.35674800750000002</v>
      </c>
      <c r="AW50" s="426">
        <v>0.48231638859999998</v>
      </c>
    </row>
    <row r="51" spans="2:49">
      <c r="B51" s="482" t="s">
        <v>363</v>
      </c>
      <c r="C51" s="557" t="s">
        <v>364</v>
      </c>
      <c r="D51" s="396">
        <v>5.4092929000000003E-3</v>
      </c>
      <c r="E51" s="397">
        <v>1.7156862700000001E-2</v>
      </c>
      <c r="F51" s="397">
        <v>6.2904891999999999E-3</v>
      </c>
      <c r="G51" s="397">
        <v>9.6598068000000002E-3</v>
      </c>
      <c r="H51" s="397">
        <v>8.0884129999999992E-3</v>
      </c>
      <c r="I51" s="397">
        <v>5.2157493999999997E-3</v>
      </c>
      <c r="J51" s="397">
        <v>1.2034129100000001E-2</v>
      </c>
      <c r="K51" s="397">
        <v>9.9876731000000003E-3</v>
      </c>
      <c r="L51" s="397">
        <v>1.32387969E-2</v>
      </c>
      <c r="M51" s="397">
        <v>7.8048416000000001E-3</v>
      </c>
      <c r="N51" s="397">
        <v>3.7455084E-3</v>
      </c>
      <c r="O51" s="397">
        <v>1.39573345E-2</v>
      </c>
      <c r="P51" s="397">
        <v>1.2293458199999999E-2</v>
      </c>
      <c r="Q51" s="397">
        <v>1.7241379300000002E-2</v>
      </c>
      <c r="R51" s="397">
        <v>1.29598986E-2</v>
      </c>
      <c r="S51" s="397">
        <v>4.6573652000000002E-3</v>
      </c>
      <c r="T51" s="397">
        <v>5.9587319E-3</v>
      </c>
      <c r="U51" s="397">
        <v>1.16227893E-2</v>
      </c>
      <c r="V51" s="397">
        <v>1.0559572600000001E-2</v>
      </c>
      <c r="W51" s="397">
        <v>8.2991548999999994E-3</v>
      </c>
      <c r="X51" s="397">
        <v>1.6349136600000001E-2</v>
      </c>
      <c r="Y51" s="397">
        <v>1.28169041E-2</v>
      </c>
      <c r="Z51" s="397">
        <v>8.4208318000000004E-3</v>
      </c>
      <c r="AA51" s="397">
        <v>9.7822289999999999E-3</v>
      </c>
      <c r="AB51" s="397">
        <v>4.8685012999999996E-3</v>
      </c>
      <c r="AC51" s="397">
        <v>7.2237982000000001E-3</v>
      </c>
      <c r="AD51" s="397">
        <v>8.1297181000000007E-3</v>
      </c>
      <c r="AE51" s="397">
        <v>1.1919559200000001E-2</v>
      </c>
      <c r="AF51" s="397">
        <v>1.19698753E-2</v>
      </c>
      <c r="AG51" s="397">
        <v>5.0862965000000003E-3</v>
      </c>
      <c r="AH51" s="397">
        <v>8.1908549000000008E-3</v>
      </c>
      <c r="AI51" s="397">
        <v>1.5065425299999999E-2</v>
      </c>
      <c r="AJ51" s="397">
        <v>1.35608814E-2</v>
      </c>
      <c r="AK51" s="397">
        <v>2.3467693000000001E-2</v>
      </c>
      <c r="AL51" s="397">
        <v>1.9585165000000002E-3</v>
      </c>
      <c r="AM51" s="397">
        <v>6.8466639000000001E-3</v>
      </c>
      <c r="AN51" s="397">
        <v>6.4091206999999997E-3</v>
      </c>
      <c r="AO51" s="397">
        <v>1.00640993E-2</v>
      </c>
      <c r="AP51" s="397">
        <v>3.7282302E-3</v>
      </c>
      <c r="AQ51" s="397">
        <v>8.0310863999999999E-3</v>
      </c>
      <c r="AR51" s="397">
        <v>2.9701987400000001E-2</v>
      </c>
      <c r="AS51" s="397">
        <v>8.6218301000000001E-3</v>
      </c>
      <c r="AT51" s="397">
        <v>1.34937476E-2</v>
      </c>
      <c r="AU51" s="397">
        <v>0</v>
      </c>
      <c r="AV51" s="397">
        <v>2.0350983E-3</v>
      </c>
      <c r="AW51" s="399">
        <v>8.5664655999999999E-3</v>
      </c>
    </row>
    <row r="52" spans="2:49">
      <c r="B52" s="400" t="s">
        <v>365</v>
      </c>
      <c r="C52" s="547" t="s">
        <v>173</v>
      </c>
      <c r="D52" s="401">
        <v>0.20362299689999999</v>
      </c>
      <c r="E52" s="402">
        <v>0.37990196079999999</v>
      </c>
      <c r="F52" s="402">
        <v>0.13915426489999999</v>
      </c>
      <c r="G52" s="402">
        <v>0.24146286310000001</v>
      </c>
      <c r="H52" s="402">
        <v>0.26484465410000002</v>
      </c>
      <c r="I52" s="402">
        <v>0.14815359380000001</v>
      </c>
      <c r="J52" s="402">
        <v>0.22203385119999999</v>
      </c>
      <c r="K52" s="402">
        <v>0.11975501569999999</v>
      </c>
      <c r="L52" s="402">
        <v>0.26224173270000001</v>
      </c>
      <c r="M52" s="402">
        <v>0.1033929522</v>
      </c>
      <c r="N52" s="402">
        <v>1.9245214100000001E-2</v>
      </c>
      <c r="O52" s="402">
        <v>0.2042291373</v>
      </c>
      <c r="P52" s="402">
        <v>0.25747512179999998</v>
      </c>
      <c r="Q52" s="402">
        <v>0.37732095490000001</v>
      </c>
      <c r="R52" s="402">
        <v>0.1993885255</v>
      </c>
      <c r="S52" s="402">
        <v>5.2642439700000002E-2</v>
      </c>
      <c r="T52" s="402">
        <v>0.12650606170000001</v>
      </c>
      <c r="U52" s="402">
        <v>0.29093649830000001</v>
      </c>
      <c r="V52" s="402">
        <v>0.19145013429999999</v>
      </c>
      <c r="W52" s="402">
        <v>0.24223316719999999</v>
      </c>
      <c r="X52" s="402">
        <v>0.216306533</v>
      </c>
      <c r="Y52" s="402">
        <v>0.16414469849999999</v>
      </c>
      <c r="Z52" s="402">
        <v>0.1836180013</v>
      </c>
      <c r="AA52" s="402">
        <v>0.2013508792</v>
      </c>
      <c r="AB52" s="402">
        <v>0.12156186889999999</v>
      </c>
      <c r="AC52" s="402">
        <v>0.16228460629999999</v>
      </c>
      <c r="AD52" s="402">
        <v>0.17673947679999999</v>
      </c>
      <c r="AE52" s="402">
        <v>0.24493070889999999</v>
      </c>
      <c r="AF52" s="402">
        <v>0.40245454279999998</v>
      </c>
      <c r="AG52" s="402">
        <v>9.1355732199999998E-2</v>
      </c>
      <c r="AH52" s="402">
        <v>0.13707090790000001</v>
      </c>
      <c r="AI52" s="402">
        <v>0.50312007820000004</v>
      </c>
      <c r="AJ52" s="402">
        <v>0.44344566689999998</v>
      </c>
      <c r="AK52" s="402">
        <v>0.22250506440000001</v>
      </c>
      <c r="AL52" s="402">
        <v>6.2872170500000005E-2</v>
      </c>
      <c r="AM52" s="402">
        <v>0.38023340179999998</v>
      </c>
      <c r="AN52" s="402">
        <v>0.19268139719999999</v>
      </c>
      <c r="AO52" s="402">
        <v>0.35325684169999999</v>
      </c>
      <c r="AP52" s="402">
        <v>0.49524048370000001</v>
      </c>
      <c r="AQ52" s="402">
        <v>0.53040468259999995</v>
      </c>
      <c r="AR52" s="402">
        <v>0.63186213199999997</v>
      </c>
      <c r="AS52" s="402">
        <v>0.3171286485</v>
      </c>
      <c r="AT52" s="402">
        <v>0.37201254649999999</v>
      </c>
      <c r="AU52" s="402">
        <v>0</v>
      </c>
      <c r="AV52" s="402">
        <v>1.04783901E-2</v>
      </c>
      <c r="AW52" s="404">
        <v>0.26764389729999999</v>
      </c>
    </row>
    <row r="53" spans="2:49">
      <c r="B53" s="400" t="s">
        <v>366</v>
      </c>
      <c r="C53" s="547" t="s">
        <v>367</v>
      </c>
      <c r="D53" s="401">
        <v>0.1375005379</v>
      </c>
      <c r="E53" s="402">
        <v>-0.23480392159999999</v>
      </c>
      <c r="F53" s="402">
        <v>7.8141303100000004E-2</v>
      </c>
      <c r="G53" s="402">
        <v>9.9182631999999993E-3</v>
      </c>
      <c r="H53" s="402">
        <v>-2.3514898699999998E-2</v>
      </c>
      <c r="I53" s="402">
        <v>0.1203414226</v>
      </c>
      <c r="J53" s="402">
        <v>7.8930546700000007E-2</v>
      </c>
      <c r="K53" s="402">
        <v>4.6240305900000001E-2</v>
      </c>
      <c r="L53" s="402">
        <v>0.13565612360000001</v>
      </c>
      <c r="M53" s="402">
        <v>7.2282127599999996E-2</v>
      </c>
      <c r="N53" s="402">
        <v>0.1172273087</v>
      </c>
      <c r="O53" s="402">
        <v>4.2919443600000003E-2</v>
      </c>
      <c r="P53" s="402">
        <v>6.4275559900000001E-2</v>
      </c>
      <c r="Q53" s="402">
        <v>-3.3156498700000002E-2</v>
      </c>
      <c r="R53" s="402">
        <v>0.1105049513</v>
      </c>
      <c r="S53" s="402">
        <v>8.6186518399999995E-2</v>
      </c>
      <c r="T53" s="402">
        <v>2.11831359E-2</v>
      </c>
      <c r="U53" s="402">
        <v>5.00194386E-2</v>
      </c>
      <c r="V53" s="402">
        <v>0.138319108</v>
      </c>
      <c r="W53" s="402">
        <v>6.4244939099999995E-2</v>
      </c>
      <c r="X53" s="402">
        <v>2.68269628E-2</v>
      </c>
      <c r="Y53" s="402">
        <v>3.6689055399999997E-2</v>
      </c>
      <c r="Z53" s="402">
        <v>1.9407013000000001E-3</v>
      </c>
      <c r="AA53" s="402">
        <v>-1.2810062E-3</v>
      </c>
      <c r="AB53" s="402">
        <v>-5.542478E-3</v>
      </c>
      <c r="AC53" s="402">
        <v>-1.35498084E-2</v>
      </c>
      <c r="AD53" s="402">
        <v>3.1223477900000001E-2</v>
      </c>
      <c r="AE53" s="402">
        <v>-5.7056193499999998E-2</v>
      </c>
      <c r="AF53" s="402">
        <v>-2.0314525000000002E-3</v>
      </c>
      <c r="AG53" s="402">
        <v>2.9250941999999999E-2</v>
      </c>
      <c r="AH53" s="402">
        <v>0.13065606360000001</v>
      </c>
      <c r="AI53" s="402">
        <v>5.2652564800000003E-2</v>
      </c>
      <c r="AJ53" s="402">
        <v>0.12657608640000001</v>
      </c>
      <c r="AK53" s="402">
        <v>0.31945427879999999</v>
      </c>
      <c r="AL53" s="402">
        <v>0.40365574669999998</v>
      </c>
      <c r="AM53" s="402">
        <v>-8.8240903999999998E-3</v>
      </c>
      <c r="AN53" s="402">
        <v>0.13575721269999999</v>
      </c>
      <c r="AO53" s="402">
        <v>0</v>
      </c>
      <c r="AP53" s="402">
        <v>1.26884232E-2</v>
      </c>
      <c r="AQ53" s="402">
        <v>1.5227361700000001E-2</v>
      </c>
      <c r="AR53" s="402">
        <v>-7.3758612000000001E-3</v>
      </c>
      <c r="AS53" s="402">
        <v>0.1354364371</v>
      </c>
      <c r="AT53" s="402">
        <v>5.0458768799999998E-2</v>
      </c>
      <c r="AU53" s="402">
        <v>0</v>
      </c>
      <c r="AV53" s="402">
        <v>0.58682770760000003</v>
      </c>
      <c r="AW53" s="404">
        <v>9.0229957900000005E-2</v>
      </c>
    </row>
    <row r="54" spans="2:49">
      <c r="B54" s="400" t="s">
        <v>368</v>
      </c>
      <c r="C54" s="547" t="s">
        <v>369</v>
      </c>
      <c r="D54" s="401">
        <v>0.14284221459999999</v>
      </c>
      <c r="E54" s="402">
        <v>0.11029411760000001</v>
      </c>
      <c r="F54" s="402">
        <v>6.3101524699999995E-2</v>
      </c>
      <c r="G54" s="402">
        <v>0.15310309180000001</v>
      </c>
      <c r="H54" s="402">
        <v>0.12854980860000001</v>
      </c>
      <c r="I54" s="402">
        <v>9.3643595600000004E-2</v>
      </c>
      <c r="J54" s="402">
        <v>5.80028348E-2</v>
      </c>
      <c r="K54" s="402">
        <v>8.69869063E-2</v>
      </c>
      <c r="L54" s="402">
        <v>0.1471223619</v>
      </c>
      <c r="M54" s="402">
        <v>0.16392881009999999</v>
      </c>
      <c r="N54" s="402">
        <v>8.1660204200000003E-2</v>
      </c>
      <c r="O54" s="402">
        <v>0.1050097951</v>
      </c>
      <c r="P54" s="402">
        <v>0.1755109651</v>
      </c>
      <c r="Q54" s="402">
        <v>5.0397878E-2</v>
      </c>
      <c r="R54" s="402">
        <v>0.1116942886</v>
      </c>
      <c r="S54" s="402">
        <v>5.9642417500000003E-2</v>
      </c>
      <c r="T54" s="402">
        <v>5.2049990999999997E-2</v>
      </c>
      <c r="U54" s="402">
        <v>0.10172232940000001</v>
      </c>
      <c r="V54" s="402">
        <v>0.10599100459999999</v>
      </c>
      <c r="W54" s="402">
        <v>0.13939487649999999</v>
      </c>
      <c r="X54" s="402">
        <v>0.20826510100000001</v>
      </c>
      <c r="Y54" s="402">
        <v>0.2683882051</v>
      </c>
      <c r="Z54" s="402">
        <v>0.1972887401</v>
      </c>
      <c r="AA54" s="402">
        <v>0.2173052288</v>
      </c>
      <c r="AB54" s="402">
        <v>0.1114739449</v>
      </c>
      <c r="AC54" s="402">
        <v>0.13367610220000001</v>
      </c>
      <c r="AD54" s="402">
        <v>0.12243712869999999</v>
      </c>
      <c r="AE54" s="402">
        <v>0.11222937500000001</v>
      </c>
      <c r="AF54" s="402">
        <v>5.2331454700000002E-2</v>
      </c>
      <c r="AG54" s="402">
        <v>0.27944042619999998</v>
      </c>
      <c r="AH54" s="402">
        <v>0.2593328915</v>
      </c>
      <c r="AI54" s="402">
        <v>8.1593864799999999E-2</v>
      </c>
      <c r="AJ54" s="402">
        <v>7.5663724799999998E-2</v>
      </c>
      <c r="AK54" s="402">
        <v>6.5617447800000006E-2</v>
      </c>
      <c r="AL54" s="402">
        <v>0.268721139</v>
      </c>
      <c r="AM54" s="402">
        <v>0.1093802007</v>
      </c>
      <c r="AN54" s="402">
        <v>0.14211149449999999</v>
      </c>
      <c r="AO54" s="402">
        <v>0.35106877489999999</v>
      </c>
      <c r="AP54" s="402">
        <v>0.172317101</v>
      </c>
      <c r="AQ54" s="402">
        <v>6.7375187399999995E-2</v>
      </c>
      <c r="AR54" s="402">
        <v>3.1260547600000001E-2</v>
      </c>
      <c r="AS54" s="402">
        <v>0.1178748748</v>
      </c>
      <c r="AT54" s="402">
        <v>0.1059208113</v>
      </c>
      <c r="AU54" s="402">
        <v>0</v>
      </c>
      <c r="AV54" s="402">
        <v>2.9390606400000002E-2</v>
      </c>
      <c r="AW54" s="404">
        <v>0.12573916739999999</v>
      </c>
    </row>
    <row r="55" spans="2:49">
      <c r="B55" s="400" t="s">
        <v>370</v>
      </c>
      <c r="C55" s="549" t="s">
        <v>371</v>
      </c>
      <c r="D55" s="401">
        <v>3.1681245099999998E-2</v>
      </c>
      <c r="E55" s="402">
        <v>7.7941176500000001E-2</v>
      </c>
      <c r="F55" s="402">
        <v>4.1597653200000001E-2</v>
      </c>
      <c r="G55" s="402">
        <v>-2.26795464E-2</v>
      </c>
      <c r="H55" s="402">
        <v>5.7458254399999999E-2</v>
      </c>
      <c r="I55" s="402">
        <v>7.8746981999999993E-2</v>
      </c>
      <c r="J55" s="402">
        <v>6.5617965E-2</v>
      </c>
      <c r="K55" s="402">
        <v>4.88415658E-2</v>
      </c>
      <c r="L55" s="402">
        <v>4.5227940000000001E-2</v>
      </c>
      <c r="M55" s="402">
        <v>2.5303832999999999E-3</v>
      </c>
      <c r="N55" s="402">
        <v>4.0946832099999997E-2</v>
      </c>
      <c r="O55" s="402">
        <v>4.7132830000000001E-2</v>
      </c>
      <c r="P55" s="402">
        <v>5.8356055800000001E-2</v>
      </c>
      <c r="Q55" s="402">
        <v>4.7745358100000003E-2</v>
      </c>
      <c r="R55" s="402">
        <v>5.5840680500000003E-2</v>
      </c>
      <c r="S55" s="402">
        <v>2.6095977699999998E-2</v>
      </c>
      <c r="T55" s="402">
        <v>1.0869226100000001E-2</v>
      </c>
      <c r="U55" s="402">
        <v>7.8880192500000001E-2</v>
      </c>
      <c r="V55" s="402">
        <v>2.1858880099999999E-2</v>
      </c>
      <c r="W55" s="402">
        <v>9.2826833000000004E-3</v>
      </c>
      <c r="X55" s="402">
        <v>-1.1795875399999999E-2</v>
      </c>
      <c r="Y55" s="402">
        <v>-6.2638311899999993E-2</v>
      </c>
      <c r="Z55" s="402">
        <v>-1.00134466E-2</v>
      </c>
      <c r="AA55" s="402">
        <v>-5.2404798000000002E-2</v>
      </c>
      <c r="AB55" s="402">
        <v>-2.5735328799999999E-2</v>
      </c>
      <c r="AC55" s="402">
        <v>-4.1422729899999997E-2</v>
      </c>
      <c r="AD55" s="402">
        <v>1.04822739E-2</v>
      </c>
      <c r="AE55" s="402">
        <v>2.0360647799999999E-2</v>
      </c>
      <c r="AF55" s="402">
        <v>3.7868131700000002E-2</v>
      </c>
      <c r="AG55" s="402">
        <v>3.8646649900000003E-2</v>
      </c>
      <c r="AH55" s="402">
        <v>3.3700022099999997E-2</v>
      </c>
      <c r="AI55" s="402">
        <v>4.0139024600000003E-2</v>
      </c>
      <c r="AJ55" s="402">
        <v>6.2481832899999999E-2</v>
      </c>
      <c r="AK55" s="402">
        <v>2.04312426E-2</v>
      </c>
      <c r="AL55" s="402">
        <v>7.0232301699999999E-2</v>
      </c>
      <c r="AM55" s="402">
        <v>3.0654317800000001E-2</v>
      </c>
      <c r="AN55" s="402">
        <v>3.07210331E-2</v>
      </c>
      <c r="AO55" s="402">
        <v>1.7968365E-3</v>
      </c>
      <c r="AP55" s="402">
        <v>1.26104227E-2</v>
      </c>
      <c r="AQ55" s="402">
        <v>1.2932080699999999E-2</v>
      </c>
      <c r="AR55" s="402">
        <v>1.49899736E-2</v>
      </c>
      <c r="AS55" s="402">
        <v>3.7386236900000001E-2</v>
      </c>
      <c r="AT55" s="402">
        <v>5.3611643799999997E-2</v>
      </c>
      <c r="AU55" s="402">
        <v>0</v>
      </c>
      <c r="AV55" s="402">
        <v>1.7861537600000001E-2</v>
      </c>
      <c r="AW55" s="404">
        <v>2.7871811199999999E-2</v>
      </c>
    </row>
    <row r="56" spans="2:49">
      <c r="B56" s="405" t="s">
        <v>372</v>
      </c>
      <c r="C56" s="558" t="s">
        <v>373</v>
      </c>
      <c r="D56" s="476">
        <v>-5.08412065E-2</v>
      </c>
      <c r="E56" s="477">
        <v>0</v>
      </c>
      <c r="F56" s="477">
        <v>-1.0044234000000001E-3</v>
      </c>
      <c r="G56" s="477">
        <v>0</v>
      </c>
      <c r="H56" s="477">
        <v>0</v>
      </c>
      <c r="I56" s="477">
        <v>-7.7385000000000005E-6</v>
      </c>
      <c r="J56" s="477">
        <v>0</v>
      </c>
      <c r="K56" s="477">
        <v>0</v>
      </c>
      <c r="L56" s="477">
        <v>0</v>
      </c>
      <c r="M56" s="477">
        <v>0</v>
      </c>
      <c r="N56" s="477">
        <v>-1.218052E-4</v>
      </c>
      <c r="O56" s="477">
        <v>-1.9688999999999999E-6</v>
      </c>
      <c r="P56" s="477">
        <v>0</v>
      </c>
      <c r="Q56" s="477">
        <v>0</v>
      </c>
      <c r="R56" s="477">
        <v>0</v>
      </c>
      <c r="S56" s="477">
        <v>-1.8888E-6</v>
      </c>
      <c r="T56" s="477">
        <v>0</v>
      </c>
      <c r="U56" s="477">
        <v>-3.6677000000000001E-6</v>
      </c>
      <c r="V56" s="477">
        <v>0</v>
      </c>
      <c r="W56" s="477">
        <v>-5.0696999999999999E-6</v>
      </c>
      <c r="X56" s="477">
        <v>0</v>
      </c>
      <c r="Y56" s="477">
        <v>-4.853E-6</v>
      </c>
      <c r="Z56" s="477">
        <v>-4.7682999999999997E-6</v>
      </c>
      <c r="AA56" s="477">
        <v>0</v>
      </c>
      <c r="AB56" s="477">
        <v>-1.8892000000000001E-6</v>
      </c>
      <c r="AC56" s="477">
        <v>-3.7722000000000001E-6</v>
      </c>
      <c r="AD56" s="477">
        <v>-5.9558400000000002E-5</v>
      </c>
      <c r="AE56" s="477">
        <v>0</v>
      </c>
      <c r="AF56" s="477">
        <v>-4.6236360000000004E-3</v>
      </c>
      <c r="AG56" s="477">
        <v>-1.218113E-4</v>
      </c>
      <c r="AH56" s="477">
        <v>-3.8780649399999999E-2</v>
      </c>
      <c r="AI56" s="477">
        <v>0</v>
      </c>
      <c r="AJ56" s="477">
        <v>-6.2464680000000002E-4</v>
      </c>
      <c r="AK56" s="477">
        <v>-9.7001342000000001E-3</v>
      </c>
      <c r="AL56" s="477">
        <v>-2.149109E-4</v>
      </c>
      <c r="AM56" s="477">
        <v>-2.8553477000000001E-3</v>
      </c>
      <c r="AN56" s="477">
        <v>-4.2184000000000001E-6</v>
      </c>
      <c r="AO56" s="477">
        <v>0</v>
      </c>
      <c r="AP56" s="477">
        <v>-1.3980863000000001E-3</v>
      </c>
      <c r="AQ56" s="477">
        <v>-1.31789882E-2</v>
      </c>
      <c r="AR56" s="477">
        <v>-1.5704727299999999E-2</v>
      </c>
      <c r="AS56" s="477">
        <v>-2.9697899999999999E-5</v>
      </c>
      <c r="AT56" s="477">
        <v>-3.4825999999999999E-6</v>
      </c>
      <c r="AU56" s="477">
        <v>0</v>
      </c>
      <c r="AV56" s="477">
        <v>-3.3413474999999999E-3</v>
      </c>
      <c r="AW56" s="478">
        <v>-2.3676881000000002E-3</v>
      </c>
    </row>
    <row r="57" spans="2:49" ht="13.5" thickBot="1">
      <c r="B57" s="483" t="s">
        <v>374</v>
      </c>
      <c r="C57" s="559" t="s">
        <v>375</v>
      </c>
      <c r="D57" s="424">
        <v>0.47021508090000003</v>
      </c>
      <c r="E57" s="425">
        <v>0.35049019609999998</v>
      </c>
      <c r="F57" s="425">
        <v>0.3272808116</v>
      </c>
      <c r="G57" s="425">
        <v>0.39146447839999998</v>
      </c>
      <c r="H57" s="425">
        <v>0.43542623139999997</v>
      </c>
      <c r="I57" s="425">
        <v>0.4460936049</v>
      </c>
      <c r="J57" s="425">
        <v>0.43661932689999999</v>
      </c>
      <c r="K57" s="425">
        <v>0.3118114669</v>
      </c>
      <c r="L57" s="425">
        <v>0.60348695510000006</v>
      </c>
      <c r="M57" s="425">
        <v>0.34993911480000001</v>
      </c>
      <c r="N57" s="425">
        <v>0.26270326230000002</v>
      </c>
      <c r="O57" s="425">
        <v>0.41324657170000001</v>
      </c>
      <c r="P57" s="425">
        <v>0.56791116080000004</v>
      </c>
      <c r="Q57" s="425">
        <v>0.45954907160000003</v>
      </c>
      <c r="R57" s="425">
        <v>0.49038834450000002</v>
      </c>
      <c r="S57" s="425">
        <v>0.22922282960000001</v>
      </c>
      <c r="T57" s="425">
        <v>0.2165671465</v>
      </c>
      <c r="U57" s="425">
        <v>0.53317758039999996</v>
      </c>
      <c r="V57" s="425">
        <v>0.46817869960000003</v>
      </c>
      <c r="W57" s="425">
        <v>0.46344975129999999</v>
      </c>
      <c r="X57" s="425">
        <v>0.45595185789999998</v>
      </c>
      <c r="Y57" s="425">
        <v>0.41939569830000001</v>
      </c>
      <c r="Z57" s="425">
        <v>0.38125005960000002</v>
      </c>
      <c r="AA57" s="425">
        <v>0.37475253289999999</v>
      </c>
      <c r="AB57" s="425">
        <v>0.20662461909999999</v>
      </c>
      <c r="AC57" s="425">
        <v>0.24820819629999999</v>
      </c>
      <c r="AD57" s="425">
        <v>0.34895251710000003</v>
      </c>
      <c r="AE57" s="425">
        <v>0.33238409740000002</v>
      </c>
      <c r="AF57" s="425">
        <v>0.49796891589999998</v>
      </c>
      <c r="AG57" s="425">
        <v>0.4436582355</v>
      </c>
      <c r="AH57" s="425">
        <v>0.53017009059999998</v>
      </c>
      <c r="AI57" s="425">
        <v>0.69257095769999999</v>
      </c>
      <c r="AJ57" s="425">
        <v>0.72110354560000001</v>
      </c>
      <c r="AK57" s="425">
        <v>0.64177559230000003</v>
      </c>
      <c r="AL57" s="425">
        <v>0.80722496359999996</v>
      </c>
      <c r="AM57" s="425">
        <v>0.51543514599999996</v>
      </c>
      <c r="AN57" s="425">
        <v>0.50767603989999999</v>
      </c>
      <c r="AO57" s="425">
        <v>0.71618655239999995</v>
      </c>
      <c r="AP57" s="425">
        <v>0.69518657439999998</v>
      </c>
      <c r="AQ57" s="425">
        <v>0.62079141049999997</v>
      </c>
      <c r="AR57" s="425">
        <v>0.68473405210000005</v>
      </c>
      <c r="AS57" s="425">
        <v>0.61641832949999997</v>
      </c>
      <c r="AT57" s="425">
        <v>0.59549403550000002</v>
      </c>
      <c r="AU57" s="425">
        <v>0</v>
      </c>
      <c r="AV57" s="425">
        <v>0.64325199249999998</v>
      </c>
      <c r="AW57" s="426">
        <v>0.51768361139999997</v>
      </c>
    </row>
    <row r="58" spans="2:49" ht="13.5" thickBot="1">
      <c r="B58" s="427" t="s">
        <v>376</v>
      </c>
      <c r="C58" s="560" t="s">
        <v>377</v>
      </c>
      <c r="D58" s="431">
        <v>1</v>
      </c>
      <c r="E58" s="484">
        <v>1</v>
      </c>
      <c r="F58" s="484">
        <v>1</v>
      </c>
      <c r="G58" s="484">
        <v>1</v>
      </c>
      <c r="H58" s="484">
        <v>1</v>
      </c>
      <c r="I58" s="484">
        <v>1</v>
      </c>
      <c r="J58" s="484">
        <v>1</v>
      </c>
      <c r="K58" s="484">
        <v>1</v>
      </c>
      <c r="L58" s="484">
        <v>1</v>
      </c>
      <c r="M58" s="484">
        <v>1</v>
      </c>
      <c r="N58" s="484">
        <v>1</v>
      </c>
      <c r="O58" s="484">
        <v>1</v>
      </c>
      <c r="P58" s="484">
        <v>1</v>
      </c>
      <c r="Q58" s="484">
        <v>1</v>
      </c>
      <c r="R58" s="484">
        <v>1</v>
      </c>
      <c r="S58" s="484">
        <v>1</v>
      </c>
      <c r="T58" s="484">
        <v>1</v>
      </c>
      <c r="U58" s="484">
        <v>1</v>
      </c>
      <c r="V58" s="484">
        <v>1</v>
      </c>
      <c r="W58" s="484">
        <v>1</v>
      </c>
      <c r="X58" s="484">
        <v>1</v>
      </c>
      <c r="Y58" s="484">
        <v>1</v>
      </c>
      <c r="Z58" s="484">
        <v>1</v>
      </c>
      <c r="AA58" s="484">
        <v>1</v>
      </c>
      <c r="AB58" s="484">
        <v>1</v>
      </c>
      <c r="AC58" s="484">
        <v>1</v>
      </c>
      <c r="AD58" s="484">
        <v>1</v>
      </c>
      <c r="AE58" s="484">
        <v>1</v>
      </c>
      <c r="AF58" s="484">
        <v>1</v>
      </c>
      <c r="AG58" s="484">
        <v>1</v>
      </c>
      <c r="AH58" s="484">
        <v>1</v>
      </c>
      <c r="AI58" s="484">
        <v>1</v>
      </c>
      <c r="AJ58" s="484">
        <v>1</v>
      </c>
      <c r="AK58" s="484">
        <v>1</v>
      </c>
      <c r="AL58" s="484">
        <v>1</v>
      </c>
      <c r="AM58" s="484">
        <v>1</v>
      </c>
      <c r="AN58" s="484">
        <v>1</v>
      </c>
      <c r="AO58" s="484">
        <v>1</v>
      </c>
      <c r="AP58" s="484">
        <v>1</v>
      </c>
      <c r="AQ58" s="484">
        <v>1</v>
      </c>
      <c r="AR58" s="484">
        <v>1</v>
      </c>
      <c r="AS58" s="484">
        <v>1</v>
      </c>
      <c r="AT58" s="484">
        <v>1</v>
      </c>
      <c r="AU58" s="484">
        <v>1</v>
      </c>
      <c r="AV58" s="484">
        <v>1</v>
      </c>
      <c r="AW58" s="432">
        <v>1</v>
      </c>
    </row>
  </sheetData>
  <phoneticPr fontId="3"/>
  <pageMargins left="0.7" right="0.7" top="0.75" bottom="0.75" header="0.3" footer="0.3"/>
  <pageSetup paperSize="9" scale="64" fitToWidth="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0">
    <pageSetUpPr fitToPage="1"/>
  </sheetPr>
  <dimension ref="B1:AZ51"/>
  <sheetViews>
    <sheetView showGridLines="0" zoomScale="70" zoomScaleNormal="70" workbookViewId="0"/>
  </sheetViews>
  <sheetFormatPr defaultColWidth="10.08984375" defaultRowHeight="14"/>
  <cols>
    <col min="1" max="1" width="1.6328125" style="428" customWidth="1"/>
    <col min="2" max="2" width="3" style="428" bestFit="1" customWidth="1"/>
    <col min="3" max="3" width="26.6328125" style="428" bestFit="1" customWidth="1"/>
    <col min="4" max="48" width="9.7265625" style="428" customWidth="1"/>
    <col min="49" max="49" width="9.90625" style="428" customWidth="1"/>
    <col min="50" max="50" width="11.7265625" style="428" customWidth="1"/>
    <col min="51" max="51" width="10.08984375" style="428" customWidth="1"/>
    <col min="52" max="52" width="11.7265625" style="428" bestFit="1" customWidth="1"/>
    <col min="53" max="256" width="10.08984375" style="428"/>
    <col min="257" max="257" width="1.6328125" style="428" customWidth="1"/>
    <col min="258" max="258" width="3" style="428" bestFit="1" customWidth="1"/>
    <col min="259" max="259" width="26.6328125" style="428" bestFit="1" customWidth="1"/>
    <col min="260" max="304" width="9.7265625" style="428" customWidth="1"/>
    <col min="305" max="305" width="9.90625" style="428" customWidth="1"/>
    <col min="306" max="306" width="9.7265625" style="428" customWidth="1"/>
    <col min="307" max="307" width="10.08984375" style="428" customWidth="1"/>
    <col min="308" max="308" width="11.7265625" style="428" bestFit="1" customWidth="1"/>
    <col min="309" max="512" width="10.08984375" style="428"/>
    <col min="513" max="513" width="1.6328125" style="428" customWidth="1"/>
    <col min="514" max="514" width="3" style="428" bestFit="1" customWidth="1"/>
    <col min="515" max="515" width="26.6328125" style="428" bestFit="1" customWidth="1"/>
    <col min="516" max="560" width="9.7265625" style="428" customWidth="1"/>
    <col min="561" max="561" width="9.90625" style="428" customWidth="1"/>
    <col min="562" max="562" width="9.7265625" style="428" customWidth="1"/>
    <col min="563" max="563" width="10.08984375" style="428" customWidth="1"/>
    <col min="564" max="564" width="11.7265625" style="428" bestFit="1" customWidth="1"/>
    <col min="565" max="768" width="10.08984375" style="428"/>
    <col min="769" max="769" width="1.6328125" style="428" customWidth="1"/>
    <col min="770" max="770" width="3" style="428" bestFit="1" customWidth="1"/>
    <col min="771" max="771" width="26.6328125" style="428" bestFit="1" customWidth="1"/>
    <col min="772" max="816" width="9.7265625" style="428" customWidth="1"/>
    <col min="817" max="817" width="9.90625" style="428" customWidth="1"/>
    <col min="818" max="818" width="9.7265625" style="428" customWidth="1"/>
    <col min="819" max="819" width="10.08984375" style="428" customWidth="1"/>
    <col min="820" max="820" width="11.7265625" style="428" bestFit="1" customWidth="1"/>
    <col min="821" max="1024" width="10.08984375" style="428"/>
    <col min="1025" max="1025" width="1.6328125" style="428" customWidth="1"/>
    <col min="1026" max="1026" width="3" style="428" bestFit="1" customWidth="1"/>
    <col min="1027" max="1027" width="26.6328125" style="428" bestFit="1" customWidth="1"/>
    <col min="1028" max="1072" width="9.7265625" style="428" customWidth="1"/>
    <col min="1073" max="1073" width="9.90625" style="428" customWidth="1"/>
    <col min="1074" max="1074" width="9.7265625" style="428" customWidth="1"/>
    <col min="1075" max="1075" width="10.08984375" style="428" customWidth="1"/>
    <col min="1076" max="1076" width="11.7265625" style="428" bestFit="1" customWidth="1"/>
    <col min="1077" max="1280" width="10.08984375" style="428"/>
    <col min="1281" max="1281" width="1.6328125" style="428" customWidth="1"/>
    <col min="1282" max="1282" width="3" style="428" bestFit="1" customWidth="1"/>
    <col min="1283" max="1283" width="26.6328125" style="428" bestFit="1" customWidth="1"/>
    <col min="1284" max="1328" width="9.7265625" style="428" customWidth="1"/>
    <col min="1329" max="1329" width="9.90625" style="428" customWidth="1"/>
    <col min="1330" max="1330" width="9.7265625" style="428" customWidth="1"/>
    <col min="1331" max="1331" width="10.08984375" style="428" customWidth="1"/>
    <col min="1332" max="1332" width="11.7265625" style="428" bestFit="1" customWidth="1"/>
    <col min="1333" max="1536" width="10.08984375" style="428"/>
    <col min="1537" max="1537" width="1.6328125" style="428" customWidth="1"/>
    <col min="1538" max="1538" width="3" style="428" bestFit="1" customWidth="1"/>
    <col min="1539" max="1539" width="26.6328125" style="428" bestFit="1" customWidth="1"/>
    <col min="1540" max="1584" width="9.7265625" style="428" customWidth="1"/>
    <col min="1585" max="1585" width="9.90625" style="428" customWidth="1"/>
    <col min="1586" max="1586" width="9.7265625" style="428" customWidth="1"/>
    <col min="1587" max="1587" width="10.08984375" style="428" customWidth="1"/>
    <col min="1588" max="1588" width="11.7265625" style="428" bestFit="1" customWidth="1"/>
    <col min="1589" max="1792" width="10.08984375" style="428"/>
    <col min="1793" max="1793" width="1.6328125" style="428" customWidth="1"/>
    <col min="1794" max="1794" width="3" style="428" bestFit="1" customWidth="1"/>
    <col min="1795" max="1795" width="26.6328125" style="428" bestFit="1" customWidth="1"/>
    <col min="1796" max="1840" width="9.7265625" style="428" customWidth="1"/>
    <col min="1841" max="1841" width="9.90625" style="428" customWidth="1"/>
    <col min="1842" max="1842" width="9.7265625" style="428" customWidth="1"/>
    <col min="1843" max="1843" width="10.08984375" style="428" customWidth="1"/>
    <col min="1844" max="1844" width="11.7265625" style="428" bestFit="1" customWidth="1"/>
    <col min="1845" max="2048" width="10.08984375" style="428"/>
    <col min="2049" max="2049" width="1.6328125" style="428" customWidth="1"/>
    <col min="2050" max="2050" width="3" style="428" bestFit="1" customWidth="1"/>
    <col min="2051" max="2051" width="26.6328125" style="428" bestFit="1" customWidth="1"/>
    <col min="2052" max="2096" width="9.7265625" style="428" customWidth="1"/>
    <col min="2097" max="2097" width="9.90625" style="428" customWidth="1"/>
    <col min="2098" max="2098" width="9.7265625" style="428" customWidth="1"/>
    <col min="2099" max="2099" width="10.08984375" style="428" customWidth="1"/>
    <col min="2100" max="2100" width="11.7265625" style="428" bestFit="1" customWidth="1"/>
    <col min="2101" max="2304" width="10.08984375" style="428"/>
    <col min="2305" max="2305" width="1.6328125" style="428" customWidth="1"/>
    <col min="2306" max="2306" width="3" style="428" bestFit="1" customWidth="1"/>
    <col min="2307" max="2307" width="26.6328125" style="428" bestFit="1" customWidth="1"/>
    <col min="2308" max="2352" width="9.7265625" style="428" customWidth="1"/>
    <col min="2353" max="2353" width="9.90625" style="428" customWidth="1"/>
    <col min="2354" max="2354" width="9.7265625" style="428" customWidth="1"/>
    <col min="2355" max="2355" width="10.08984375" style="428" customWidth="1"/>
    <col min="2356" max="2356" width="11.7265625" style="428" bestFit="1" customWidth="1"/>
    <col min="2357" max="2560" width="10.08984375" style="428"/>
    <col min="2561" max="2561" width="1.6328125" style="428" customWidth="1"/>
    <col min="2562" max="2562" width="3" style="428" bestFit="1" customWidth="1"/>
    <col min="2563" max="2563" width="26.6328125" style="428" bestFit="1" customWidth="1"/>
    <col min="2564" max="2608" width="9.7265625" style="428" customWidth="1"/>
    <col min="2609" max="2609" width="9.90625" style="428" customWidth="1"/>
    <col min="2610" max="2610" width="9.7265625" style="428" customWidth="1"/>
    <col min="2611" max="2611" width="10.08984375" style="428" customWidth="1"/>
    <col min="2612" max="2612" width="11.7265625" style="428" bestFit="1" customWidth="1"/>
    <col min="2613" max="2816" width="10.08984375" style="428"/>
    <col min="2817" max="2817" width="1.6328125" style="428" customWidth="1"/>
    <col min="2818" max="2818" width="3" style="428" bestFit="1" customWidth="1"/>
    <col min="2819" max="2819" width="26.6328125" style="428" bestFit="1" customWidth="1"/>
    <col min="2820" max="2864" width="9.7265625" style="428" customWidth="1"/>
    <col min="2865" max="2865" width="9.90625" style="428" customWidth="1"/>
    <col min="2866" max="2866" width="9.7265625" style="428" customWidth="1"/>
    <col min="2867" max="2867" width="10.08984375" style="428" customWidth="1"/>
    <col min="2868" max="2868" width="11.7265625" style="428" bestFit="1" customWidth="1"/>
    <col min="2869" max="3072" width="10.08984375" style="428"/>
    <col min="3073" max="3073" width="1.6328125" style="428" customWidth="1"/>
    <col min="3074" max="3074" width="3" style="428" bestFit="1" customWidth="1"/>
    <col min="3075" max="3075" width="26.6328125" style="428" bestFit="1" customWidth="1"/>
    <col min="3076" max="3120" width="9.7265625" style="428" customWidth="1"/>
    <col min="3121" max="3121" width="9.90625" style="428" customWidth="1"/>
    <col min="3122" max="3122" width="9.7265625" style="428" customWidth="1"/>
    <col min="3123" max="3123" width="10.08984375" style="428" customWidth="1"/>
    <col min="3124" max="3124" width="11.7265625" style="428" bestFit="1" customWidth="1"/>
    <col min="3125" max="3328" width="10.08984375" style="428"/>
    <col min="3329" max="3329" width="1.6328125" style="428" customWidth="1"/>
    <col min="3330" max="3330" width="3" style="428" bestFit="1" customWidth="1"/>
    <col min="3331" max="3331" width="26.6328125" style="428" bestFit="1" customWidth="1"/>
    <col min="3332" max="3376" width="9.7265625" style="428" customWidth="1"/>
    <col min="3377" max="3377" width="9.90625" style="428" customWidth="1"/>
    <col min="3378" max="3378" width="9.7265625" style="428" customWidth="1"/>
    <col min="3379" max="3379" width="10.08984375" style="428" customWidth="1"/>
    <col min="3380" max="3380" width="11.7265625" style="428" bestFit="1" customWidth="1"/>
    <col min="3381" max="3584" width="10.08984375" style="428"/>
    <col min="3585" max="3585" width="1.6328125" style="428" customWidth="1"/>
    <col min="3586" max="3586" width="3" style="428" bestFit="1" customWidth="1"/>
    <col min="3587" max="3587" width="26.6328125" style="428" bestFit="1" customWidth="1"/>
    <col min="3588" max="3632" width="9.7265625" style="428" customWidth="1"/>
    <col min="3633" max="3633" width="9.90625" style="428" customWidth="1"/>
    <col min="3634" max="3634" width="9.7265625" style="428" customWidth="1"/>
    <col min="3635" max="3635" width="10.08984375" style="428" customWidth="1"/>
    <col min="3636" max="3636" width="11.7265625" style="428" bestFit="1" customWidth="1"/>
    <col min="3637" max="3840" width="10.08984375" style="428"/>
    <col min="3841" max="3841" width="1.6328125" style="428" customWidth="1"/>
    <col min="3842" max="3842" width="3" style="428" bestFit="1" customWidth="1"/>
    <col min="3843" max="3843" width="26.6328125" style="428" bestFit="1" customWidth="1"/>
    <col min="3844" max="3888" width="9.7265625" style="428" customWidth="1"/>
    <col min="3889" max="3889" width="9.90625" style="428" customWidth="1"/>
    <col min="3890" max="3890" width="9.7265625" style="428" customWidth="1"/>
    <col min="3891" max="3891" width="10.08984375" style="428" customWidth="1"/>
    <col min="3892" max="3892" width="11.7265625" style="428" bestFit="1" customWidth="1"/>
    <col min="3893" max="4096" width="10.08984375" style="428"/>
    <col min="4097" max="4097" width="1.6328125" style="428" customWidth="1"/>
    <col min="4098" max="4098" width="3" style="428" bestFit="1" customWidth="1"/>
    <col min="4099" max="4099" width="26.6328125" style="428" bestFit="1" customWidth="1"/>
    <col min="4100" max="4144" width="9.7265625" style="428" customWidth="1"/>
    <col min="4145" max="4145" width="9.90625" style="428" customWidth="1"/>
    <col min="4146" max="4146" width="9.7265625" style="428" customWidth="1"/>
    <col min="4147" max="4147" width="10.08984375" style="428" customWidth="1"/>
    <col min="4148" max="4148" width="11.7265625" style="428" bestFit="1" customWidth="1"/>
    <col min="4149" max="4352" width="10.08984375" style="428"/>
    <col min="4353" max="4353" width="1.6328125" style="428" customWidth="1"/>
    <col min="4354" max="4354" width="3" style="428" bestFit="1" customWidth="1"/>
    <col min="4355" max="4355" width="26.6328125" style="428" bestFit="1" customWidth="1"/>
    <col min="4356" max="4400" width="9.7265625" style="428" customWidth="1"/>
    <col min="4401" max="4401" width="9.90625" style="428" customWidth="1"/>
    <col min="4402" max="4402" width="9.7265625" style="428" customWidth="1"/>
    <col min="4403" max="4403" width="10.08984375" style="428" customWidth="1"/>
    <col min="4404" max="4404" width="11.7265625" style="428" bestFit="1" customWidth="1"/>
    <col min="4405" max="4608" width="10.08984375" style="428"/>
    <col min="4609" max="4609" width="1.6328125" style="428" customWidth="1"/>
    <col min="4610" max="4610" width="3" style="428" bestFit="1" customWidth="1"/>
    <col min="4611" max="4611" width="26.6328125" style="428" bestFit="1" customWidth="1"/>
    <col min="4612" max="4656" width="9.7265625" style="428" customWidth="1"/>
    <col min="4657" max="4657" width="9.90625" style="428" customWidth="1"/>
    <col min="4658" max="4658" width="9.7265625" style="428" customWidth="1"/>
    <col min="4659" max="4659" width="10.08984375" style="428" customWidth="1"/>
    <col min="4660" max="4660" width="11.7265625" style="428" bestFit="1" customWidth="1"/>
    <col min="4661" max="4864" width="10.08984375" style="428"/>
    <col min="4865" max="4865" width="1.6328125" style="428" customWidth="1"/>
    <col min="4866" max="4866" width="3" style="428" bestFit="1" customWidth="1"/>
    <col min="4867" max="4867" width="26.6328125" style="428" bestFit="1" customWidth="1"/>
    <col min="4868" max="4912" width="9.7265625" style="428" customWidth="1"/>
    <col min="4913" max="4913" width="9.90625" style="428" customWidth="1"/>
    <col min="4914" max="4914" width="9.7265625" style="428" customWidth="1"/>
    <col min="4915" max="4915" width="10.08984375" style="428" customWidth="1"/>
    <col min="4916" max="4916" width="11.7265625" style="428" bestFit="1" customWidth="1"/>
    <col min="4917" max="5120" width="10.08984375" style="428"/>
    <col min="5121" max="5121" width="1.6328125" style="428" customWidth="1"/>
    <col min="5122" max="5122" width="3" style="428" bestFit="1" customWidth="1"/>
    <col min="5123" max="5123" width="26.6328125" style="428" bestFit="1" customWidth="1"/>
    <col min="5124" max="5168" width="9.7265625" style="428" customWidth="1"/>
    <col min="5169" max="5169" width="9.90625" style="428" customWidth="1"/>
    <col min="5170" max="5170" width="9.7265625" style="428" customWidth="1"/>
    <col min="5171" max="5171" width="10.08984375" style="428" customWidth="1"/>
    <col min="5172" max="5172" width="11.7265625" style="428" bestFit="1" customWidth="1"/>
    <col min="5173" max="5376" width="10.08984375" style="428"/>
    <col min="5377" max="5377" width="1.6328125" style="428" customWidth="1"/>
    <col min="5378" max="5378" width="3" style="428" bestFit="1" customWidth="1"/>
    <col min="5379" max="5379" width="26.6328125" style="428" bestFit="1" customWidth="1"/>
    <col min="5380" max="5424" width="9.7265625" style="428" customWidth="1"/>
    <col min="5425" max="5425" width="9.90625" style="428" customWidth="1"/>
    <col min="5426" max="5426" width="9.7265625" style="428" customWidth="1"/>
    <col min="5427" max="5427" width="10.08984375" style="428" customWidth="1"/>
    <col min="5428" max="5428" width="11.7265625" style="428" bestFit="1" customWidth="1"/>
    <col min="5429" max="5632" width="10.08984375" style="428"/>
    <col min="5633" max="5633" width="1.6328125" style="428" customWidth="1"/>
    <col min="5634" max="5634" width="3" style="428" bestFit="1" customWidth="1"/>
    <col min="5635" max="5635" width="26.6328125" style="428" bestFit="1" customWidth="1"/>
    <col min="5636" max="5680" width="9.7265625" style="428" customWidth="1"/>
    <col min="5681" max="5681" width="9.90625" style="428" customWidth="1"/>
    <col min="5682" max="5682" width="9.7265625" style="428" customWidth="1"/>
    <col min="5683" max="5683" width="10.08984375" style="428" customWidth="1"/>
    <col min="5684" max="5684" width="11.7265625" style="428" bestFit="1" customWidth="1"/>
    <col min="5685" max="5888" width="10.08984375" style="428"/>
    <col min="5889" max="5889" width="1.6328125" style="428" customWidth="1"/>
    <col min="5890" max="5890" width="3" style="428" bestFit="1" customWidth="1"/>
    <col min="5891" max="5891" width="26.6328125" style="428" bestFit="1" customWidth="1"/>
    <col min="5892" max="5936" width="9.7265625" style="428" customWidth="1"/>
    <col min="5937" max="5937" width="9.90625" style="428" customWidth="1"/>
    <col min="5938" max="5938" width="9.7265625" style="428" customWidth="1"/>
    <col min="5939" max="5939" width="10.08984375" style="428" customWidth="1"/>
    <col min="5940" max="5940" width="11.7265625" style="428" bestFit="1" customWidth="1"/>
    <col min="5941" max="6144" width="10.08984375" style="428"/>
    <col min="6145" max="6145" width="1.6328125" style="428" customWidth="1"/>
    <col min="6146" max="6146" width="3" style="428" bestFit="1" customWidth="1"/>
    <col min="6147" max="6147" width="26.6328125" style="428" bestFit="1" customWidth="1"/>
    <col min="6148" max="6192" width="9.7265625" style="428" customWidth="1"/>
    <col min="6193" max="6193" width="9.90625" style="428" customWidth="1"/>
    <col min="6194" max="6194" width="9.7265625" style="428" customWidth="1"/>
    <col min="6195" max="6195" width="10.08984375" style="428" customWidth="1"/>
    <col min="6196" max="6196" width="11.7265625" style="428" bestFit="1" customWidth="1"/>
    <col min="6197" max="6400" width="10.08984375" style="428"/>
    <col min="6401" max="6401" width="1.6328125" style="428" customWidth="1"/>
    <col min="6402" max="6402" width="3" style="428" bestFit="1" customWidth="1"/>
    <col min="6403" max="6403" width="26.6328125" style="428" bestFit="1" customWidth="1"/>
    <col min="6404" max="6448" width="9.7265625" style="428" customWidth="1"/>
    <col min="6449" max="6449" width="9.90625" style="428" customWidth="1"/>
    <col min="6450" max="6450" width="9.7265625" style="428" customWidth="1"/>
    <col min="6451" max="6451" width="10.08984375" style="428" customWidth="1"/>
    <col min="6452" max="6452" width="11.7265625" style="428" bestFit="1" customWidth="1"/>
    <col min="6453" max="6656" width="10.08984375" style="428"/>
    <col min="6657" max="6657" width="1.6328125" style="428" customWidth="1"/>
    <col min="6658" max="6658" width="3" style="428" bestFit="1" customWidth="1"/>
    <col min="6659" max="6659" width="26.6328125" style="428" bestFit="1" customWidth="1"/>
    <col min="6660" max="6704" width="9.7265625" style="428" customWidth="1"/>
    <col min="6705" max="6705" width="9.90625" style="428" customWidth="1"/>
    <col min="6706" max="6706" width="9.7265625" style="428" customWidth="1"/>
    <col min="6707" max="6707" width="10.08984375" style="428" customWidth="1"/>
    <col min="6708" max="6708" width="11.7265625" style="428" bestFit="1" customWidth="1"/>
    <col min="6709" max="6912" width="10.08984375" style="428"/>
    <col min="6913" max="6913" width="1.6328125" style="428" customWidth="1"/>
    <col min="6914" max="6914" width="3" style="428" bestFit="1" customWidth="1"/>
    <col min="6915" max="6915" width="26.6328125" style="428" bestFit="1" customWidth="1"/>
    <col min="6916" max="6960" width="9.7265625" style="428" customWidth="1"/>
    <col min="6961" max="6961" width="9.90625" style="428" customWidth="1"/>
    <col min="6962" max="6962" width="9.7265625" style="428" customWidth="1"/>
    <col min="6963" max="6963" width="10.08984375" style="428" customWidth="1"/>
    <col min="6964" max="6964" width="11.7265625" style="428" bestFit="1" customWidth="1"/>
    <col min="6965" max="7168" width="10.08984375" style="428"/>
    <col min="7169" max="7169" width="1.6328125" style="428" customWidth="1"/>
    <col min="7170" max="7170" width="3" style="428" bestFit="1" customWidth="1"/>
    <col min="7171" max="7171" width="26.6328125" style="428" bestFit="1" customWidth="1"/>
    <col min="7172" max="7216" width="9.7265625" style="428" customWidth="1"/>
    <col min="7217" max="7217" width="9.90625" style="428" customWidth="1"/>
    <col min="7218" max="7218" width="9.7265625" style="428" customWidth="1"/>
    <col min="7219" max="7219" width="10.08984375" style="428" customWidth="1"/>
    <col min="7220" max="7220" width="11.7265625" style="428" bestFit="1" customWidth="1"/>
    <col min="7221" max="7424" width="10.08984375" style="428"/>
    <col min="7425" max="7425" width="1.6328125" style="428" customWidth="1"/>
    <col min="7426" max="7426" width="3" style="428" bestFit="1" customWidth="1"/>
    <col min="7427" max="7427" width="26.6328125" style="428" bestFit="1" customWidth="1"/>
    <col min="7428" max="7472" width="9.7265625" style="428" customWidth="1"/>
    <col min="7473" max="7473" width="9.90625" style="428" customWidth="1"/>
    <col min="7474" max="7474" width="9.7265625" style="428" customWidth="1"/>
    <col min="7475" max="7475" width="10.08984375" style="428" customWidth="1"/>
    <col min="7476" max="7476" width="11.7265625" style="428" bestFit="1" customWidth="1"/>
    <col min="7477" max="7680" width="10.08984375" style="428"/>
    <col min="7681" max="7681" width="1.6328125" style="428" customWidth="1"/>
    <col min="7682" max="7682" width="3" style="428" bestFit="1" customWidth="1"/>
    <col min="7683" max="7683" width="26.6328125" style="428" bestFit="1" customWidth="1"/>
    <col min="7684" max="7728" width="9.7265625" style="428" customWidth="1"/>
    <col min="7729" max="7729" width="9.90625" style="428" customWidth="1"/>
    <col min="7730" max="7730" width="9.7265625" style="428" customWidth="1"/>
    <col min="7731" max="7731" width="10.08984375" style="428" customWidth="1"/>
    <col min="7732" max="7732" width="11.7265625" style="428" bestFit="1" customWidth="1"/>
    <col min="7733" max="7936" width="10.08984375" style="428"/>
    <col min="7937" max="7937" width="1.6328125" style="428" customWidth="1"/>
    <col min="7938" max="7938" width="3" style="428" bestFit="1" customWidth="1"/>
    <col min="7939" max="7939" width="26.6328125" style="428" bestFit="1" customWidth="1"/>
    <col min="7940" max="7984" width="9.7265625" style="428" customWidth="1"/>
    <col min="7985" max="7985" width="9.90625" style="428" customWidth="1"/>
    <col min="7986" max="7986" width="9.7265625" style="428" customWidth="1"/>
    <col min="7987" max="7987" width="10.08984375" style="428" customWidth="1"/>
    <col min="7988" max="7988" width="11.7265625" style="428" bestFit="1" customWidth="1"/>
    <col min="7989" max="8192" width="10.08984375" style="428"/>
    <col min="8193" max="8193" width="1.6328125" style="428" customWidth="1"/>
    <col min="8194" max="8194" width="3" style="428" bestFit="1" customWidth="1"/>
    <col min="8195" max="8195" width="26.6328125" style="428" bestFit="1" customWidth="1"/>
    <col min="8196" max="8240" width="9.7265625" style="428" customWidth="1"/>
    <col min="8241" max="8241" width="9.90625" style="428" customWidth="1"/>
    <col min="8242" max="8242" width="9.7265625" style="428" customWidth="1"/>
    <col min="8243" max="8243" width="10.08984375" style="428" customWidth="1"/>
    <col min="8244" max="8244" width="11.7265625" style="428" bestFit="1" customWidth="1"/>
    <col min="8245" max="8448" width="10.08984375" style="428"/>
    <col min="8449" max="8449" width="1.6328125" style="428" customWidth="1"/>
    <col min="8450" max="8450" width="3" style="428" bestFit="1" customWidth="1"/>
    <col min="8451" max="8451" width="26.6328125" style="428" bestFit="1" customWidth="1"/>
    <col min="8452" max="8496" width="9.7265625" style="428" customWidth="1"/>
    <col min="8497" max="8497" width="9.90625" style="428" customWidth="1"/>
    <col min="8498" max="8498" width="9.7265625" style="428" customWidth="1"/>
    <col min="8499" max="8499" width="10.08984375" style="428" customWidth="1"/>
    <col min="8500" max="8500" width="11.7265625" style="428" bestFit="1" customWidth="1"/>
    <col min="8501" max="8704" width="10.08984375" style="428"/>
    <col min="8705" max="8705" width="1.6328125" style="428" customWidth="1"/>
    <col min="8706" max="8706" width="3" style="428" bestFit="1" customWidth="1"/>
    <col min="8707" max="8707" width="26.6328125" style="428" bestFit="1" customWidth="1"/>
    <col min="8708" max="8752" width="9.7265625" style="428" customWidth="1"/>
    <col min="8753" max="8753" width="9.90625" style="428" customWidth="1"/>
    <col min="8754" max="8754" width="9.7265625" style="428" customWidth="1"/>
    <col min="8755" max="8755" width="10.08984375" style="428" customWidth="1"/>
    <col min="8756" max="8756" width="11.7265625" style="428" bestFit="1" customWidth="1"/>
    <col min="8757" max="8960" width="10.08984375" style="428"/>
    <col min="8961" max="8961" width="1.6328125" style="428" customWidth="1"/>
    <col min="8962" max="8962" width="3" style="428" bestFit="1" customWidth="1"/>
    <col min="8963" max="8963" width="26.6328125" style="428" bestFit="1" customWidth="1"/>
    <col min="8964" max="9008" width="9.7265625" style="428" customWidth="1"/>
    <col min="9009" max="9009" width="9.90625" style="428" customWidth="1"/>
    <col min="9010" max="9010" width="9.7265625" style="428" customWidth="1"/>
    <col min="9011" max="9011" width="10.08984375" style="428" customWidth="1"/>
    <col min="9012" max="9012" width="11.7265625" style="428" bestFit="1" customWidth="1"/>
    <col min="9013" max="9216" width="10.08984375" style="428"/>
    <col min="9217" max="9217" width="1.6328125" style="428" customWidth="1"/>
    <col min="9218" max="9218" width="3" style="428" bestFit="1" customWidth="1"/>
    <col min="9219" max="9219" width="26.6328125" style="428" bestFit="1" customWidth="1"/>
    <col min="9220" max="9264" width="9.7265625" style="428" customWidth="1"/>
    <col min="9265" max="9265" width="9.90625" style="428" customWidth="1"/>
    <col min="9266" max="9266" width="9.7265625" style="428" customWidth="1"/>
    <col min="9267" max="9267" width="10.08984375" style="428" customWidth="1"/>
    <col min="9268" max="9268" width="11.7265625" style="428" bestFit="1" customWidth="1"/>
    <col min="9269" max="9472" width="10.08984375" style="428"/>
    <col min="9473" max="9473" width="1.6328125" style="428" customWidth="1"/>
    <col min="9474" max="9474" width="3" style="428" bestFit="1" customWidth="1"/>
    <col min="9475" max="9475" width="26.6328125" style="428" bestFit="1" customWidth="1"/>
    <col min="9476" max="9520" width="9.7265625" style="428" customWidth="1"/>
    <col min="9521" max="9521" width="9.90625" style="428" customWidth="1"/>
    <col min="9522" max="9522" width="9.7265625" style="428" customWidth="1"/>
    <col min="9523" max="9523" width="10.08984375" style="428" customWidth="1"/>
    <col min="9524" max="9524" width="11.7265625" style="428" bestFit="1" customWidth="1"/>
    <col min="9525" max="9728" width="10.08984375" style="428"/>
    <col min="9729" max="9729" width="1.6328125" style="428" customWidth="1"/>
    <col min="9730" max="9730" width="3" style="428" bestFit="1" customWidth="1"/>
    <col min="9731" max="9731" width="26.6328125" style="428" bestFit="1" customWidth="1"/>
    <col min="9732" max="9776" width="9.7265625" style="428" customWidth="1"/>
    <col min="9777" max="9777" width="9.90625" style="428" customWidth="1"/>
    <col min="9778" max="9778" width="9.7265625" style="428" customWidth="1"/>
    <col min="9779" max="9779" width="10.08984375" style="428" customWidth="1"/>
    <col min="9780" max="9780" width="11.7265625" style="428" bestFit="1" customWidth="1"/>
    <col min="9781" max="9984" width="10.08984375" style="428"/>
    <col min="9985" max="9985" width="1.6328125" style="428" customWidth="1"/>
    <col min="9986" max="9986" width="3" style="428" bestFit="1" customWidth="1"/>
    <col min="9987" max="9987" width="26.6328125" style="428" bestFit="1" customWidth="1"/>
    <col min="9988" max="10032" width="9.7265625" style="428" customWidth="1"/>
    <col min="10033" max="10033" width="9.90625" style="428" customWidth="1"/>
    <col min="10034" max="10034" width="9.7265625" style="428" customWidth="1"/>
    <col min="10035" max="10035" width="10.08984375" style="428" customWidth="1"/>
    <col min="10036" max="10036" width="11.7265625" style="428" bestFit="1" customWidth="1"/>
    <col min="10037" max="10240" width="10.08984375" style="428"/>
    <col min="10241" max="10241" width="1.6328125" style="428" customWidth="1"/>
    <col min="10242" max="10242" width="3" style="428" bestFit="1" customWidth="1"/>
    <col min="10243" max="10243" width="26.6328125" style="428" bestFit="1" customWidth="1"/>
    <col min="10244" max="10288" width="9.7265625" style="428" customWidth="1"/>
    <col min="10289" max="10289" width="9.90625" style="428" customWidth="1"/>
    <col min="10290" max="10290" width="9.7265625" style="428" customWidth="1"/>
    <col min="10291" max="10291" width="10.08984375" style="428" customWidth="1"/>
    <col min="10292" max="10292" width="11.7265625" style="428" bestFit="1" customWidth="1"/>
    <col min="10293" max="10496" width="10.08984375" style="428"/>
    <col min="10497" max="10497" width="1.6328125" style="428" customWidth="1"/>
    <col min="10498" max="10498" width="3" style="428" bestFit="1" customWidth="1"/>
    <col min="10499" max="10499" width="26.6328125" style="428" bestFit="1" customWidth="1"/>
    <col min="10500" max="10544" width="9.7265625" style="428" customWidth="1"/>
    <col min="10545" max="10545" width="9.90625" style="428" customWidth="1"/>
    <col min="10546" max="10546" width="9.7265625" style="428" customWidth="1"/>
    <col min="10547" max="10547" width="10.08984375" style="428" customWidth="1"/>
    <col min="10548" max="10548" width="11.7265625" style="428" bestFit="1" customWidth="1"/>
    <col min="10549" max="10752" width="10.08984375" style="428"/>
    <col min="10753" max="10753" width="1.6328125" style="428" customWidth="1"/>
    <col min="10754" max="10754" width="3" style="428" bestFit="1" customWidth="1"/>
    <col min="10755" max="10755" width="26.6328125" style="428" bestFit="1" customWidth="1"/>
    <col min="10756" max="10800" width="9.7265625" style="428" customWidth="1"/>
    <col min="10801" max="10801" width="9.90625" style="428" customWidth="1"/>
    <col min="10802" max="10802" width="9.7265625" style="428" customWidth="1"/>
    <col min="10803" max="10803" width="10.08984375" style="428" customWidth="1"/>
    <col min="10804" max="10804" width="11.7265625" style="428" bestFit="1" customWidth="1"/>
    <col min="10805" max="11008" width="10.08984375" style="428"/>
    <col min="11009" max="11009" width="1.6328125" style="428" customWidth="1"/>
    <col min="11010" max="11010" width="3" style="428" bestFit="1" customWidth="1"/>
    <col min="11011" max="11011" width="26.6328125" style="428" bestFit="1" customWidth="1"/>
    <col min="11012" max="11056" width="9.7265625" style="428" customWidth="1"/>
    <col min="11057" max="11057" width="9.90625" style="428" customWidth="1"/>
    <col min="11058" max="11058" width="9.7265625" style="428" customWidth="1"/>
    <col min="11059" max="11059" width="10.08984375" style="428" customWidth="1"/>
    <col min="11060" max="11060" width="11.7265625" style="428" bestFit="1" customWidth="1"/>
    <col min="11061" max="11264" width="10.08984375" style="428"/>
    <col min="11265" max="11265" width="1.6328125" style="428" customWidth="1"/>
    <col min="11266" max="11266" width="3" style="428" bestFit="1" customWidth="1"/>
    <col min="11267" max="11267" width="26.6328125" style="428" bestFit="1" customWidth="1"/>
    <col min="11268" max="11312" width="9.7265625" style="428" customWidth="1"/>
    <col min="11313" max="11313" width="9.90625" style="428" customWidth="1"/>
    <col min="11314" max="11314" width="9.7265625" style="428" customWidth="1"/>
    <col min="11315" max="11315" width="10.08984375" style="428" customWidth="1"/>
    <col min="11316" max="11316" width="11.7265625" style="428" bestFit="1" customWidth="1"/>
    <col min="11317" max="11520" width="10.08984375" style="428"/>
    <col min="11521" max="11521" width="1.6328125" style="428" customWidth="1"/>
    <col min="11522" max="11522" width="3" style="428" bestFit="1" customWidth="1"/>
    <col min="11523" max="11523" width="26.6328125" style="428" bestFit="1" customWidth="1"/>
    <col min="11524" max="11568" width="9.7265625" style="428" customWidth="1"/>
    <col min="11569" max="11569" width="9.90625" style="428" customWidth="1"/>
    <col min="11570" max="11570" width="9.7265625" style="428" customWidth="1"/>
    <col min="11571" max="11571" width="10.08984375" style="428" customWidth="1"/>
    <col min="11572" max="11572" width="11.7265625" style="428" bestFit="1" customWidth="1"/>
    <col min="11573" max="11776" width="10.08984375" style="428"/>
    <col min="11777" max="11777" width="1.6328125" style="428" customWidth="1"/>
    <col min="11778" max="11778" width="3" style="428" bestFit="1" customWidth="1"/>
    <col min="11779" max="11779" width="26.6328125" style="428" bestFit="1" customWidth="1"/>
    <col min="11780" max="11824" width="9.7265625" style="428" customWidth="1"/>
    <col min="11825" max="11825" width="9.90625" style="428" customWidth="1"/>
    <col min="11826" max="11826" width="9.7265625" style="428" customWidth="1"/>
    <col min="11827" max="11827" width="10.08984375" style="428" customWidth="1"/>
    <col min="11828" max="11828" width="11.7265625" style="428" bestFit="1" customWidth="1"/>
    <col min="11829" max="12032" width="10.08984375" style="428"/>
    <col min="12033" max="12033" width="1.6328125" style="428" customWidth="1"/>
    <col min="12034" max="12034" width="3" style="428" bestFit="1" customWidth="1"/>
    <col min="12035" max="12035" width="26.6328125" style="428" bestFit="1" customWidth="1"/>
    <col min="12036" max="12080" width="9.7265625" style="428" customWidth="1"/>
    <col min="12081" max="12081" width="9.90625" style="428" customWidth="1"/>
    <col min="12082" max="12082" width="9.7265625" style="428" customWidth="1"/>
    <col min="12083" max="12083" width="10.08984375" style="428" customWidth="1"/>
    <col min="12084" max="12084" width="11.7265625" style="428" bestFit="1" customWidth="1"/>
    <col min="12085" max="12288" width="10.08984375" style="428"/>
    <col min="12289" max="12289" width="1.6328125" style="428" customWidth="1"/>
    <col min="12290" max="12290" width="3" style="428" bestFit="1" customWidth="1"/>
    <col min="12291" max="12291" width="26.6328125" style="428" bestFit="1" customWidth="1"/>
    <col min="12292" max="12336" width="9.7265625" style="428" customWidth="1"/>
    <col min="12337" max="12337" width="9.90625" style="428" customWidth="1"/>
    <col min="12338" max="12338" width="9.7265625" style="428" customWidth="1"/>
    <col min="12339" max="12339" width="10.08984375" style="428" customWidth="1"/>
    <col min="12340" max="12340" width="11.7265625" style="428" bestFit="1" customWidth="1"/>
    <col min="12341" max="12544" width="10.08984375" style="428"/>
    <col min="12545" max="12545" width="1.6328125" style="428" customWidth="1"/>
    <col min="12546" max="12546" width="3" style="428" bestFit="1" customWidth="1"/>
    <col min="12547" max="12547" width="26.6328125" style="428" bestFit="1" customWidth="1"/>
    <col min="12548" max="12592" width="9.7265625" style="428" customWidth="1"/>
    <col min="12593" max="12593" width="9.90625" style="428" customWidth="1"/>
    <col min="12594" max="12594" width="9.7265625" style="428" customWidth="1"/>
    <col min="12595" max="12595" width="10.08984375" style="428" customWidth="1"/>
    <col min="12596" max="12596" width="11.7265625" style="428" bestFit="1" customWidth="1"/>
    <col min="12597" max="12800" width="10.08984375" style="428"/>
    <col min="12801" max="12801" width="1.6328125" style="428" customWidth="1"/>
    <col min="12802" max="12802" width="3" style="428" bestFit="1" customWidth="1"/>
    <col min="12803" max="12803" width="26.6328125" style="428" bestFit="1" customWidth="1"/>
    <col min="12804" max="12848" width="9.7265625" style="428" customWidth="1"/>
    <col min="12849" max="12849" width="9.90625" style="428" customWidth="1"/>
    <col min="12850" max="12850" width="9.7265625" style="428" customWidth="1"/>
    <col min="12851" max="12851" width="10.08984375" style="428" customWidth="1"/>
    <col min="12852" max="12852" width="11.7265625" style="428" bestFit="1" customWidth="1"/>
    <col min="12853" max="13056" width="10.08984375" style="428"/>
    <col min="13057" max="13057" width="1.6328125" style="428" customWidth="1"/>
    <col min="13058" max="13058" width="3" style="428" bestFit="1" customWidth="1"/>
    <col min="13059" max="13059" width="26.6328125" style="428" bestFit="1" customWidth="1"/>
    <col min="13060" max="13104" width="9.7265625" style="428" customWidth="1"/>
    <col min="13105" max="13105" width="9.90625" style="428" customWidth="1"/>
    <col min="13106" max="13106" width="9.7265625" style="428" customWidth="1"/>
    <col min="13107" max="13107" width="10.08984375" style="428" customWidth="1"/>
    <col min="13108" max="13108" width="11.7265625" style="428" bestFit="1" customWidth="1"/>
    <col min="13109" max="13312" width="10.08984375" style="428"/>
    <col min="13313" max="13313" width="1.6328125" style="428" customWidth="1"/>
    <col min="13314" max="13314" width="3" style="428" bestFit="1" customWidth="1"/>
    <col min="13315" max="13315" width="26.6328125" style="428" bestFit="1" customWidth="1"/>
    <col min="13316" max="13360" width="9.7265625" style="428" customWidth="1"/>
    <col min="13361" max="13361" width="9.90625" style="428" customWidth="1"/>
    <col min="13362" max="13362" width="9.7265625" style="428" customWidth="1"/>
    <col min="13363" max="13363" width="10.08984375" style="428" customWidth="1"/>
    <col min="13364" max="13364" width="11.7265625" style="428" bestFit="1" customWidth="1"/>
    <col min="13365" max="13568" width="10.08984375" style="428"/>
    <col min="13569" max="13569" width="1.6328125" style="428" customWidth="1"/>
    <col min="13570" max="13570" width="3" style="428" bestFit="1" customWidth="1"/>
    <col min="13571" max="13571" width="26.6328125" style="428" bestFit="1" customWidth="1"/>
    <col min="13572" max="13616" width="9.7265625" style="428" customWidth="1"/>
    <col min="13617" max="13617" width="9.90625" style="428" customWidth="1"/>
    <col min="13618" max="13618" width="9.7265625" style="428" customWidth="1"/>
    <col min="13619" max="13619" width="10.08984375" style="428" customWidth="1"/>
    <col min="13620" max="13620" width="11.7265625" style="428" bestFit="1" customWidth="1"/>
    <col min="13621" max="13824" width="10.08984375" style="428"/>
    <col min="13825" max="13825" width="1.6328125" style="428" customWidth="1"/>
    <col min="13826" max="13826" width="3" style="428" bestFit="1" customWidth="1"/>
    <col min="13827" max="13827" width="26.6328125" style="428" bestFit="1" customWidth="1"/>
    <col min="13828" max="13872" width="9.7265625" style="428" customWidth="1"/>
    <col min="13873" max="13873" width="9.90625" style="428" customWidth="1"/>
    <col min="13874" max="13874" width="9.7265625" style="428" customWidth="1"/>
    <col min="13875" max="13875" width="10.08984375" style="428" customWidth="1"/>
    <col min="13876" max="13876" width="11.7265625" style="428" bestFit="1" customWidth="1"/>
    <col min="13877" max="14080" width="10.08984375" style="428"/>
    <col min="14081" max="14081" width="1.6328125" style="428" customWidth="1"/>
    <col min="14082" max="14082" width="3" style="428" bestFit="1" customWidth="1"/>
    <col min="14083" max="14083" width="26.6328125" style="428" bestFit="1" customWidth="1"/>
    <col min="14084" max="14128" width="9.7265625" style="428" customWidth="1"/>
    <col min="14129" max="14129" width="9.90625" style="428" customWidth="1"/>
    <col min="14130" max="14130" width="9.7265625" style="428" customWidth="1"/>
    <col min="14131" max="14131" width="10.08984375" style="428" customWidth="1"/>
    <col min="14132" max="14132" width="11.7265625" style="428" bestFit="1" customWidth="1"/>
    <col min="14133" max="14336" width="10.08984375" style="428"/>
    <col min="14337" max="14337" width="1.6328125" style="428" customWidth="1"/>
    <col min="14338" max="14338" width="3" style="428" bestFit="1" customWidth="1"/>
    <col min="14339" max="14339" width="26.6328125" style="428" bestFit="1" customWidth="1"/>
    <col min="14340" max="14384" width="9.7265625" style="428" customWidth="1"/>
    <col min="14385" max="14385" width="9.90625" style="428" customWidth="1"/>
    <col min="14386" max="14386" width="9.7265625" style="428" customWidth="1"/>
    <col min="14387" max="14387" width="10.08984375" style="428" customWidth="1"/>
    <col min="14388" max="14388" width="11.7265625" style="428" bestFit="1" customWidth="1"/>
    <col min="14389" max="14592" width="10.08984375" style="428"/>
    <col min="14593" max="14593" width="1.6328125" style="428" customWidth="1"/>
    <col min="14594" max="14594" width="3" style="428" bestFit="1" customWidth="1"/>
    <col min="14595" max="14595" width="26.6328125" style="428" bestFit="1" customWidth="1"/>
    <col min="14596" max="14640" width="9.7265625" style="428" customWidth="1"/>
    <col min="14641" max="14641" width="9.90625" style="428" customWidth="1"/>
    <col min="14642" max="14642" width="9.7265625" style="428" customWidth="1"/>
    <col min="14643" max="14643" width="10.08984375" style="428" customWidth="1"/>
    <col min="14644" max="14644" width="11.7265625" style="428" bestFit="1" customWidth="1"/>
    <col min="14645" max="14848" width="10.08984375" style="428"/>
    <col min="14849" max="14849" width="1.6328125" style="428" customWidth="1"/>
    <col min="14850" max="14850" width="3" style="428" bestFit="1" customWidth="1"/>
    <col min="14851" max="14851" width="26.6328125" style="428" bestFit="1" customWidth="1"/>
    <col min="14852" max="14896" width="9.7265625" style="428" customWidth="1"/>
    <col min="14897" max="14897" width="9.90625" style="428" customWidth="1"/>
    <col min="14898" max="14898" width="9.7265625" style="428" customWidth="1"/>
    <col min="14899" max="14899" width="10.08984375" style="428" customWidth="1"/>
    <col min="14900" max="14900" width="11.7265625" style="428" bestFit="1" customWidth="1"/>
    <col min="14901" max="15104" width="10.08984375" style="428"/>
    <col min="15105" max="15105" width="1.6328125" style="428" customWidth="1"/>
    <col min="15106" max="15106" width="3" style="428" bestFit="1" customWidth="1"/>
    <col min="15107" max="15107" width="26.6328125" style="428" bestFit="1" customWidth="1"/>
    <col min="15108" max="15152" width="9.7265625" style="428" customWidth="1"/>
    <col min="15153" max="15153" width="9.90625" style="428" customWidth="1"/>
    <col min="15154" max="15154" width="9.7265625" style="428" customWidth="1"/>
    <col min="15155" max="15155" width="10.08984375" style="428" customWidth="1"/>
    <col min="15156" max="15156" width="11.7265625" style="428" bestFit="1" customWidth="1"/>
    <col min="15157" max="15360" width="10.08984375" style="428"/>
    <col min="15361" max="15361" width="1.6328125" style="428" customWidth="1"/>
    <col min="15362" max="15362" width="3" style="428" bestFit="1" customWidth="1"/>
    <col min="15363" max="15363" width="26.6328125" style="428" bestFit="1" customWidth="1"/>
    <col min="15364" max="15408" width="9.7265625" style="428" customWidth="1"/>
    <col min="15409" max="15409" width="9.90625" style="428" customWidth="1"/>
    <col min="15410" max="15410" width="9.7265625" style="428" customWidth="1"/>
    <col min="15411" max="15411" width="10.08984375" style="428" customWidth="1"/>
    <col min="15412" max="15412" width="11.7265625" style="428" bestFit="1" customWidth="1"/>
    <col min="15413" max="15616" width="10.08984375" style="428"/>
    <col min="15617" max="15617" width="1.6328125" style="428" customWidth="1"/>
    <col min="15618" max="15618" width="3" style="428" bestFit="1" customWidth="1"/>
    <col min="15619" max="15619" width="26.6328125" style="428" bestFit="1" customWidth="1"/>
    <col min="15620" max="15664" width="9.7265625" style="428" customWidth="1"/>
    <col min="15665" max="15665" width="9.90625" style="428" customWidth="1"/>
    <col min="15666" max="15666" width="9.7265625" style="428" customWidth="1"/>
    <col min="15667" max="15667" width="10.08984375" style="428" customWidth="1"/>
    <col min="15668" max="15668" width="11.7265625" style="428" bestFit="1" customWidth="1"/>
    <col min="15669" max="15872" width="10.08984375" style="428"/>
    <col min="15873" max="15873" width="1.6328125" style="428" customWidth="1"/>
    <col min="15874" max="15874" width="3" style="428" bestFit="1" customWidth="1"/>
    <col min="15875" max="15875" width="26.6328125" style="428" bestFit="1" customWidth="1"/>
    <col min="15876" max="15920" width="9.7265625" style="428" customWidth="1"/>
    <col min="15921" max="15921" width="9.90625" style="428" customWidth="1"/>
    <col min="15922" max="15922" width="9.7265625" style="428" customWidth="1"/>
    <col min="15923" max="15923" width="10.08984375" style="428" customWidth="1"/>
    <col min="15924" max="15924" width="11.7265625" style="428" bestFit="1" customWidth="1"/>
    <col min="15925" max="16128" width="10.08984375" style="428"/>
    <col min="16129" max="16129" width="1.6328125" style="428" customWidth="1"/>
    <col min="16130" max="16130" width="3" style="428" bestFit="1" customWidth="1"/>
    <col min="16131" max="16131" width="26.6328125" style="428" bestFit="1" customWidth="1"/>
    <col min="16132" max="16176" width="9.7265625" style="428" customWidth="1"/>
    <col min="16177" max="16177" width="9.90625" style="428" customWidth="1"/>
    <col min="16178" max="16178" width="9.7265625" style="428" customWidth="1"/>
    <col min="16179" max="16179" width="10.08984375" style="428" customWidth="1"/>
    <col min="16180" max="16180" width="11.7265625" style="428" bestFit="1" customWidth="1"/>
    <col min="16181" max="16384" width="10.08984375" style="428"/>
  </cols>
  <sheetData>
    <row r="1" spans="2:52">
      <c r="B1" s="389" t="s">
        <v>230</v>
      </c>
    </row>
    <row r="2" spans="2:52" ht="14.5" thickBot="1"/>
    <row r="3" spans="2:52">
      <c r="B3" s="391"/>
      <c r="C3" s="392"/>
      <c r="D3" s="561" t="s">
        <v>271</v>
      </c>
      <c r="E3" s="562" t="s">
        <v>273</v>
      </c>
      <c r="F3" s="562" t="s">
        <v>275</v>
      </c>
      <c r="G3" s="562" t="s">
        <v>277</v>
      </c>
      <c r="H3" s="562" t="s">
        <v>279</v>
      </c>
      <c r="I3" s="563" t="s">
        <v>281</v>
      </c>
      <c r="J3" s="562" t="s">
        <v>283</v>
      </c>
      <c r="K3" s="562" t="s">
        <v>285</v>
      </c>
      <c r="L3" s="562" t="s">
        <v>287</v>
      </c>
      <c r="M3" s="562" t="s">
        <v>289</v>
      </c>
      <c r="N3" s="562" t="s">
        <v>291</v>
      </c>
      <c r="O3" s="562" t="s">
        <v>293</v>
      </c>
      <c r="P3" s="562" t="s">
        <v>295</v>
      </c>
      <c r="Q3" s="562" t="s">
        <v>297</v>
      </c>
      <c r="R3" s="563" t="s">
        <v>299</v>
      </c>
      <c r="S3" s="562" t="s">
        <v>301</v>
      </c>
      <c r="T3" s="562" t="s">
        <v>303</v>
      </c>
      <c r="U3" s="562" t="s">
        <v>305</v>
      </c>
      <c r="V3" s="562" t="s">
        <v>307</v>
      </c>
      <c r="W3" s="562" t="s">
        <v>309</v>
      </c>
      <c r="X3" s="563" t="s">
        <v>311</v>
      </c>
      <c r="Y3" s="562" t="s">
        <v>313</v>
      </c>
      <c r="Z3" s="562" t="s">
        <v>315</v>
      </c>
      <c r="AA3" s="562" t="s">
        <v>317</v>
      </c>
      <c r="AB3" s="562" t="s">
        <v>319</v>
      </c>
      <c r="AC3" s="562" t="s">
        <v>321</v>
      </c>
      <c r="AD3" s="562" t="s">
        <v>323</v>
      </c>
      <c r="AE3" s="562" t="s">
        <v>325</v>
      </c>
      <c r="AF3" s="562" t="s">
        <v>327</v>
      </c>
      <c r="AG3" s="563" t="s">
        <v>329</v>
      </c>
      <c r="AH3" s="562" t="s">
        <v>331</v>
      </c>
      <c r="AI3" s="562" t="s">
        <v>333</v>
      </c>
      <c r="AJ3" s="562" t="s">
        <v>335</v>
      </c>
      <c r="AK3" s="562" t="s">
        <v>337</v>
      </c>
      <c r="AL3" s="562" t="s">
        <v>339</v>
      </c>
      <c r="AM3" s="563" t="s">
        <v>341</v>
      </c>
      <c r="AN3" s="562" t="s">
        <v>343</v>
      </c>
      <c r="AO3" s="562" t="s">
        <v>345</v>
      </c>
      <c r="AP3" s="562" t="s">
        <v>347</v>
      </c>
      <c r="AQ3" s="562" t="s">
        <v>349</v>
      </c>
      <c r="AR3" s="562" t="s">
        <v>351</v>
      </c>
      <c r="AS3" s="562" t="s">
        <v>353</v>
      </c>
      <c r="AT3" s="562" t="s">
        <v>355</v>
      </c>
      <c r="AU3" s="562" t="s">
        <v>357</v>
      </c>
      <c r="AV3" s="563" t="s">
        <v>359</v>
      </c>
      <c r="AW3" s="732" t="s">
        <v>378</v>
      </c>
      <c r="AX3" s="734" t="s">
        <v>379</v>
      </c>
    </row>
    <row r="4" spans="2:52" ht="44.5" customHeight="1" thickBot="1">
      <c r="B4" s="393"/>
      <c r="C4" s="394"/>
      <c r="D4" s="565" t="s">
        <v>272</v>
      </c>
      <c r="E4" s="566" t="s">
        <v>274</v>
      </c>
      <c r="F4" s="567" t="s">
        <v>276</v>
      </c>
      <c r="G4" s="566" t="s">
        <v>278</v>
      </c>
      <c r="H4" s="566" t="s">
        <v>280</v>
      </c>
      <c r="I4" s="568" t="s">
        <v>282</v>
      </c>
      <c r="J4" s="566" t="s">
        <v>284</v>
      </c>
      <c r="K4" s="566" t="s">
        <v>286</v>
      </c>
      <c r="L4" s="566" t="s">
        <v>288</v>
      </c>
      <c r="M4" s="567" t="s">
        <v>290</v>
      </c>
      <c r="N4" s="566" t="s">
        <v>292</v>
      </c>
      <c r="O4" s="566" t="s">
        <v>294</v>
      </c>
      <c r="P4" s="566" t="s">
        <v>296</v>
      </c>
      <c r="Q4" s="567" t="s">
        <v>298</v>
      </c>
      <c r="R4" s="568" t="s">
        <v>300</v>
      </c>
      <c r="S4" s="566" t="s">
        <v>302</v>
      </c>
      <c r="T4" s="567" t="s">
        <v>304</v>
      </c>
      <c r="U4" s="567" t="s">
        <v>306</v>
      </c>
      <c r="V4" s="567" t="s">
        <v>308</v>
      </c>
      <c r="W4" s="567" t="s">
        <v>310</v>
      </c>
      <c r="X4" s="568" t="s">
        <v>312</v>
      </c>
      <c r="Y4" s="567" t="s">
        <v>314</v>
      </c>
      <c r="Z4" s="566" t="s">
        <v>316</v>
      </c>
      <c r="AA4" s="566" t="s">
        <v>318</v>
      </c>
      <c r="AB4" s="567" t="s">
        <v>320</v>
      </c>
      <c r="AC4" s="566" t="s">
        <v>322</v>
      </c>
      <c r="AD4" s="566" t="s">
        <v>324</v>
      </c>
      <c r="AE4" s="566" t="s">
        <v>326</v>
      </c>
      <c r="AF4" s="566" t="s">
        <v>328</v>
      </c>
      <c r="AG4" s="568" t="s">
        <v>330</v>
      </c>
      <c r="AH4" s="566" t="s">
        <v>332</v>
      </c>
      <c r="AI4" s="566" t="s">
        <v>334</v>
      </c>
      <c r="AJ4" s="566" t="s">
        <v>336</v>
      </c>
      <c r="AK4" s="566" t="s">
        <v>338</v>
      </c>
      <c r="AL4" s="567" t="s">
        <v>340</v>
      </c>
      <c r="AM4" s="569" t="s">
        <v>342</v>
      </c>
      <c r="AN4" s="567" t="s">
        <v>344</v>
      </c>
      <c r="AO4" s="566" t="s">
        <v>346</v>
      </c>
      <c r="AP4" s="567" t="s">
        <v>348</v>
      </c>
      <c r="AQ4" s="567" t="s">
        <v>350</v>
      </c>
      <c r="AR4" s="567" t="s">
        <v>352</v>
      </c>
      <c r="AS4" s="567" t="s">
        <v>354</v>
      </c>
      <c r="AT4" s="567" t="s">
        <v>356</v>
      </c>
      <c r="AU4" s="566" t="s">
        <v>358</v>
      </c>
      <c r="AV4" s="569" t="s">
        <v>360</v>
      </c>
      <c r="AW4" s="733"/>
      <c r="AX4" s="735"/>
      <c r="AZ4" s="429"/>
    </row>
    <row r="5" spans="2:52">
      <c r="B5" s="395" t="s">
        <v>271</v>
      </c>
      <c r="C5" s="546" t="s">
        <v>272</v>
      </c>
      <c r="D5" s="486">
        <v>1.0600788668000001</v>
      </c>
      <c r="E5" s="500">
        <v>7.4263000000000004E-5</v>
      </c>
      <c r="F5" s="397">
        <v>8.3806136899999994E-2</v>
      </c>
      <c r="G5" s="397">
        <v>5.4067838999999999E-3</v>
      </c>
      <c r="H5" s="397">
        <v>6.350924E-4</v>
      </c>
      <c r="I5" s="397">
        <v>6.1216382600000001E-2</v>
      </c>
      <c r="J5" s="397">
        <v>4.5395562000000002E-3</v>
      </c>
      <c r="K5" s="397">
        <v>3.8867878999999999E-3</v>
      </c>
      <c r="L5" s="397">
        <v>1.5296710000000001E-4</v>
      </c>
      <c r="M5" s="397">
        <v>4.8919359999999995E-4</v>
      </c>
      <c r="N5" s="397">
        <v>3.7678100000000001E-5</v>
      </c>
      <c r="O5" s="397">
        <v>6.0634599999999997E-5</v>
      </c>
      <c r="P5" s="397">
        <v>6.7239374000000003E-3</v>
      </c>
      <c r="Q5" s="397">
        <v>4.6408546999999996E-3</v>
      </c>
      <c r="R5" s="397">
        <v>4.2699509999999998E-4</v>
      </c>
      <c r="S5" s="397">
        <v>5.5852E-5</v>
      </c>
      <c r="T5" s="397">
        <v>9.6560399999999998E-5</v>
      </c>
      <c r="U5" s="397">
        <v>5.47332E-5</v>
      </c>
      <c r="V5" s="397">
        <v>3.6108300000000001E-5</v>
      </c>
      <c r="W5" s="397">
        <v>5.3115799999999997E-5</v>
      </c>
      <c r="X5" s="397">
        <v>7.1055699999999998E-5</v>
      </c>
      <c r="Y5" s="397">
        <v>4.0553000000000003E-5</v>
      </c>
      <c r="Z5" s="397">
        <v>5.7515800000000003E-5</v>
      </c>
      <c r="AA5" s="397">
        <v>4.1183999999999997E-5</v>
      </c>
      <c r="AB5" s="397">
        <v>4.5156900000000001E-5</v>
      </c>
      <c r="AC5" s="397">
        <v>1.791319E-4</v>
      </c>
      <c r="AD5" s="397">
        <v>6.7343300000000003E-5</v>
      </c>
      <c r="AE5" s="397">
        <v>5.7643657999999999E-3</v>
      </c>
      <c r="AF5" s="397">
        <v>1.0818036000000001E-3</v>
      </c>
      <c r="AG5" s="397">
        <v>1.5821880000000001E-4</v>
      </c>
      <c r="AH5" s="397">
        <v>9.8747999999999997E-5</v>
      </c>
      <c r="AI5" s="397">
        <v>5.6364399999999999E-5</v>
      </c>
      <c r="AJ5" s="397">
        <v>9.8188099999999996E-5</v>
      </c>
      <c r="AK5" s="397">
        <v>5.0942400000000002E-5</v>
      </c>
      <c r="AL5" s="397">
        <v>3.2434400000000002E-5</v>
      </c>
      <c r="AM5" s="397">
        <v>9.7199299999999996E-5</v>
      </c>
      <c r="AN5" s="397">
        <v>2.188422E-4</v>
      </c>
      <c r="AO5" s="397">
        <v>6.8566900000000002E-5</v>
      </c>
      <c r="AP5" s="397">
        <v>9.6156900000000001E-4</v>
      </c>
      <c r="AQ5" s="397">
        <v>1.2172630999999999E-3</v>
      </c>
      <c r="AR5" s="397">
        <v>9.4013389999999999E-4</v>
      </c>
      <c r="AS5" s="397">
        <v>8.3381799999999995E-5</v>
      </c>
      <c r="AT5" s="397">
        <v>8.2468069000000005E-3</v>
      </c>
      <c r="AU5" s="397">
        <v>8.2901389999999995E-4</v>
      </c>
      <c r="AV5" s="399">
        <v>1.4570030000000001E-4</v>
      </c>
      <c r="AW5" s="396">
        <v>1.2531239833000001</v>
      </c>
      <c r="AX5" s="489">
        <v>0.89384982850000005</v>
      </c>
      <c r="AZ5" s="430"/>
    </row>
    <row r="6" spans="2:52">
      <c r="B6" s="400" t="s">
        <v>273</v>
      </c>
      <c r="C6" s="547" t="s">
        <v>274</v>
      </c>
      <c r="D6" s="487">
        <v>2.1243600000000001E-5</v>
      </c>
      <c r="E6" s="501">
        <v>1.0000625385999999</v>
      </c>
      <c r="F6" s="402">
        <v>2.21689E-5</v>
      </c>
      <c r="G6" s="402">
        <v>5.2658599999999998E-5</v>
      </c>
      <c r="H6" s="402">
        <v>2.7596299999999999E-5</v>
      </c>
      <c r="I6" s="402">
        <v>2.57212E-5</v>
      </c>
      <c r="J6" s="402">
        <v>3.9676799999999999E-5</v>
      </c>
      <c r="K6" s="402">
        <v>1.1450040000000001E-4</v>
      </c>
      <c r="L6" s="402">
        <v>2.89398E-5</v>
      </c>
      <c r="M6" s="402">
        <v>9.1710000000000001E-5</v>
      </c>
      <c r="N6" s="402">
        <v>2.9710067999999998E-3</v>
      </c>
      <c r="O6" s="402">
        <v>3.0966100000000002E-5</v>
      </c>
      <c r="P6" s="402">
        <v>3.7280000000000002E-5</v>
      </c>
      <c r="Q6" s="402">
        <v>3.2369100000000002E-5</v>
      </c>
      <c r="R6" s="402">
        <v>1.6819639999999999E-4</v>
      </c>
      <c r="S6" s="402">
        <v>9.3165730000000001E-4</v>
      </c>
      <c r="T6" s="402">
        <v>8.9642780000000004E-4</v>
      </c>
      <c r="U6" s="402">
        <v>1.9256039999999999E-4</v>
      </c>
      <c r="V6" s="402">
        <v>8.8145299999999998E-5</v>
      </c>
      <c r="W6" s="402">
        <v>8.1170199999999997E-5</v>
      </c>
      <c r="X6" s="402">
        <v>4.3865600000000002E-5</v>
      </c>
      <c r="Y6" s="402">
        <v>4.0803799999999997E-5</v>
      </c>
      <c r="Z6" s="402">
        <v>6.2332699999999994E-5</v>
      </c>
      <c r="AA6" s="402">
        <v>2.76508E-5</v>
      </c>
      <c r="AB6" s="402">
        <v>5.8575400000000002E-5</v>
      </c>
      <c r="AC6" s="402">
        <v>2.2768509999999999E-4</v>
      </c>
      <c r="AD6" s="402">
        <v>6.5886199999999999E-5</v>
      </c>
      <c r="AE6" s="402">
        <v>4.8546800000000001E-5</v>
      </c>
      <c r="AF6" s="402">
        <v>4.3315600000000002E-5</v>
      </c>
      <c r="AG6" s="402">
        <v>1.2160367E-3</v>
      </c>
      <c r="AH6" s="402">
        <v>5.6264000000000002E-5</v>
      </c>
      <c r="AI6" s="402">
        <v>6.3173E-5</v>
      </c>
      <c r="AJ6" s="402">
        <v>2.29303E-5</v>
      </c>
      <c r="AK6" s="402">
        <v>1.01064E-5</v>
      </c>
      <c r="AL6" s="402">
        <v>6.8751999999999998E-6</v>
      </c>
      <c r="AM6" s="402">
        <v>6.12634E-5</v>
      </c>
      <c r="AN6" s="402">
        <v>1.31055E-5</v>
      </c>
      <c r="AO6" s="402">
        <v>2.0423100000000001E-5</v>
      </c>
      <c r="AP6" s="402">
        <v>1.9677000000000002E-5</v>
      </c>
      <c r="AQ6" s="402">
        <v>1.5695599999999999E-5</v>
      </c>
      <c r="AR6" s="402">
        <v>9.5115000000000003E-6</v>
      </c>
      <c r="AS6" s="402">
        <v>1.07166E-5</v>
      </c>
      <c r="AT6" s="402">
        <v>2.9683999999999999E-5</v>
      </c>
      <c r="AU6" s="402">
        <v>2.63591E-5</v>
      </c>
      <c r="AV6" s="404">
        <v>1.8128800000000002E-5</v>
      </c>
      <c r="AW6" s="401">
        <v>1.0081351459000001</v>
      </c>
      <c r="AX6" s="490">
        <v>0.71909997680000004</v>
      </c>
      <c r="AZ6" s="430"/>
    </row>
    <row r="7" spans="2:52">
      <c r="B7" s="400" t="s">
        <v>275</v>
      </c>
      <c r="C7" s="548" t="s">
        <v>276</v>
      </c>
      <c r="D7" s="487">
        <v>3.0215406E-2</v>
      </c>
      <c r="E7" s="501">
        <v>3.64724E-5</v>
      </c>
      <c r="F7" s="402">
        <v>1.0517381670999999</v>
      </c>
      <c r="G7" s="402">
        <v>3.3834760000000001E-4</v>
      </c>
      <c r="H7" s="402">
        <v>2.012184E-4</v>
      </c>
      <c r="I7" s="402">
        <v>2.0770628E-3</v>
      </c>
      <c r="J7" s="402">
        <v>1.767886E-4</v>
      </c>
      <c r="K7" s="402">
        <v>6.6266860000000003E-4</v>
      </c>
      <c r="L7" s="402">
        <v>4.0525100000000003E-5</v>
      </c>
      <c r="M7" s="402">
        <v>1.0981954000000001E-3</v>
      </c>
      <c r="N7" s="402">
        <v>1.07392E-5</v>
      </c>
      <c r="O7" s="402">
        <v>3.8067300000000001E-5</v>
      </c>
      <c r="P7" s="402">
        <v>2.192661E-4</v>
      </c>
      <c r="Q7" s="402">
        <v>1.7564379999999999E-3</v>
      </c>
      <c r="R7" s="402">
        <v>1.300258E-4</v>
      </c>
      <c r="S7" s="402">
        <v>1.91216E-5</v>
      </c>
      <c r="T7" s="402">
        <v>2.03653E-5</v>
      </c>
      <c r="U7" s="402">
        <v>2.0011299999999999E-5</v>
      </c>
      <c r="V7" s="402">
        <v>2.1875700000000001E-5</v>
      </c>
      <c r="W7" s="402">
        <v>2.0817899999999999E-5</v>
      </c>
      <c r="X7" s="402">
        <v>2.1950099999999998E-5</v>
      </c>
      <c r="Y7" s="402">
        <v>2.1738499999999999E-5</v>
      </c>
      <c r="Z7" s="402">
        <v>2.3657799999999999E-5</v>
      </c>
      <c r="AA7" s="402">
        <v>2.26972E-5</v>
      </c>
      <c r="AB7" s="402">
        <v>1.3671399999999999E-5</v>
      </c>
      <c r="AC7" s="402">
        <v>2.8692199999999999E-5</v>
      </c>
      <c r="AD7" s="402">
        <v>2.2830799999999998E-5</v>
      </c>
      <c r="AE7" s="402">
        <v>7.9736360000000003E-4</v>
      </c>
      <c r="AF7" s="402">
        <v>7.3332999999999997E-5</v>
      </c>
      <c r="AG7" s="402">
        <v>2.63375E-5</v>
      </c>
      <c r="AH7" s="402">
        <v>4.2261500000000002E-5</v>
      </c>
      <c r="AI7" s="402">
        <v>2.30447E-5</v>
      </c>
      <c r="AJ7" s="402">
        <v>6.7764500000000005E-5</v>
      </c>
      <c r="AK7" s="402">
        <v>4.5447E-5</v>
      </c>
      <c r="AL7" s="402">
        <v>2.51124E-5</v>
      </c>
      <c r="AM7" s="402">
        <v>4.4669899999999997E-5</v>
      </c>
      <c r="AN7" s="402">
        <v>3.6501470000000001E-4</v>
      </c>
      <c r="AO7" s="402">
        <v>1.655332E-4</v>
      </c>
      <c r="AP7" s="402">
        <v>1.3869536E-3</v>
      </c>
      <c r="AQ7" s="402">
        <v>1.7619794E-3</v>
      </c>
      <c r="AR7" s="402">
        <v>4.0789279999999998E-4</v>
      </c>
      <c r="AS7" s="402">
        <v>8.8715700000000002E-5</v>
      </c>
      <c r="AT7" s="402">
        <v>1.7821229800000001E-2</v>
      </c>
      <c r="AU7" s="402">
        <v>1.41779E-4</v>
      </c>
      <c r="AV7" s="404">
        <v>9.3913880000000001E-4</v>
      </c>
      <c r="AW7" s="401">
        <v>1.1132203892000001</v>
      </c>
      <c r="AX7" s="490">
        <v>0.79405698660000001</v>
      </c>
      <c r="AZ7" s="430"/>
    </row>
    <row r="8" spans="2:52">
      <c r="B8" s="400" t="s">
        <v>277</v>
      </c>
      <c r="C8" s="549" t="s">
        <v>278</v>
      </c>
      <c r="D8" s="487">
        <v>5.6359840000000003E-4</v>
      </c>
      <c r="E8" s="501">
        <v>1.6838420000000001E-4</v>
      </c>
      <c r="F8" s="402">
        <v>9.9202000000000003E-5</v>
      </c>
      <c r="G8" s="402">
        <v>1.0588512506000001</v>
      </c>
      <c r="H8" s="402">
        <v>6.8091250500000006E-2</v>
      </c>
      <c r="I8" s="402">
        <v>4.8879969999999996E-4</v>
      </c>
      <c r="J8" s="402">
        <v>1.3126736999999999E-3</v>
      </c>
      <c r="K8" s="402">
        <v>2.434192E-4</v>
      </c>
      <c r="L8" s="402">
        <v>1.256021E-4</v>
      </c>
      <c r="M8" s="402">
        <v>4.060399E-4</v>
      </c>
      <c r="N8" s="402">
        <v>2.5958200000000002E-5</v>
      </c>
      <c r="O8" s="402">
        <v>1.392904E-4</v>
      </c>
      <c r="P8" s="402">
        <v>2.3700983999999999E-3</v>
      </c>
      <c r="Q8" s="402">
        <v>1.21133683E-2</v>
      </c>
      <c r="R8" s="402">
        <v>7.5792440000000002E-4</v>
      </c>
      <c r="S8" s="402">
        <v>3.6667500000000001E-5</v>
      </c>
      <c r="T8" s="402">
        <v>1.297169E-4</v>
      </c>
      <c r="U8" s="402">
        <v>1.0399069999999999E-4</v>
      </c>
      <c r="V8" s="402">
        <v>6.0847899999999997E-5</v>
      </c>
      <c r="W8" s="402">
        <v>2.2790129999999999E-4</v>
      </c>
      <c r="X8" s="402">
        <v>1.6856280000000001E-4</v>
      </c>
      <c r="Y8" s="402">
        <v>5.6551270000000002E-4</v>
      </c>
      <c r="Z8" s="402">
        <v>7.6094599999999995E-5</v>
      </c>
      <c r="AA8" s="402">
        <v>1.194399E-4</v>
      </c>
      <c r="AB8" s="402">
        <v>2.9457399999999998E-4</v>
      </c>
      <c r="AC8" s="402">
        <v>1.1105599E-3</v>
      </c>
      <c r="AD8" s="402">
        <v>2.7627670000000002E-4</v>
      </c>
      <c r="AE8" s="402">
        <v>1.1948656E-3</v>
      </c>
      <c r="AF8" s="402">
        <v>4.0901840000000001E-4</v>
      </c>
      <c r="AG8" s="402">
        <v>4.38491E-5</v>
      </c>
      <c r="AH8" s="402">
        <v>1.0337520000000001E-4</v>
      </c>
      <c r="AI8" s="402">
        <v>1.107048E-4</v>
      </c>
      <c r="AJ8" s="402">
        <v>1.9015629999999999E-4</v>
      </c>
      <c r="AK8" s="402">
        <v>8.5840800000000007E-5</v>
      </c>
      <c r="AL8" s="402">
        <v>2.1874399999999998E-5</v>
      </c>
      <c r="AM8" s="402">
        <v>3.2777830000000003E-4</v>
      </c>
      <c r="AN8" s="402">
        <v>1.333223E-4</v>
      </c>
      <c r="AO8" s="402">
        <v>1.2651700000000001E-4</v>
      </c>
      <c r="AP8" s="402">
        <v>7.1666899999999996E-5</v>
      </c>
      <c r="AQ8" s="402">
        <v>1.209269E-4</v>
      </c>
      <c r="AR8" s="402">
        <v>3.0806190000000003E-4</v>
      </c>
      <c r="AS8" s="402">
        <v>1.589727E-4</v>
      </c>
      <c r="AT8" s="402">
        <v>3.4435569999999999E-4</v>
      </c>
      <c r="AU8" s="402">
        <v>4.9601999000000001E-3</v>
      </c>
      <c r="AV8" s="404">
        <v>7.1994099999999996E-5</v>
      </c>
      <c r="AW8" s="401">
        <v>1.1577104851</v>
      </c>
      <c r="AX8" s="490">
        <v>0.8257916474</v>
      </c>
      <c r="AZ8" s="430"/>
    </row>
    <row r="9" spans="2:52">
      <c r="B9" s="405" t="s">
        <v>279</v>
      </c>
      <c r="C9" s="550" t="s">
        <v>280</v>
      </c>
      <c r="D9" s="492">
        <v>6.3225409999999999E-4</v>
      </c>
      <c r="E9" s="502">
        <v>8.6908600000000003E-4</v>
      </c>
      <c r="F9" s="477">
        <v>3.4148199999999999E-4</v>
      </c>
      <c r="G9" s="477">
        <v>6.1779399999999996E-4</v>
      </c>
      <c r="H9" s="477">
        <v>1.0022762673000001</v>
      </c>
      <c r="I9" s="477">
        <v>4.5917899999999999E-4</v>
      </c>
      <c r="J9" s="477">
        <v>4.8155780000000003E-4</v>
      </c>
      <c r="K9" s="477">
        <v>4.3176050000000001E-4</v>
      </c>
      <c r="L9" s="477">
        <v>2.2061889999999999E-4</v>
      </c>
      <c r="M9" s="477">
        <v>2.6180989999999998E-4</v>
      </c>
      <c r="N9" s="477">
        <v>8.1903099999999999E-5</v>
      </c>
      <c r="O9" s="477">
        <v>2.7515349999999999E-4</v>
      </c>
      <c r="P9" s="477">
        <v>4.8101360000000001E-4</v>
      </c>
      <c r="Q9" s="477">
        <v>3.9041409999999999E-4</v>
      </c>
      <c r="R9" s="477">
        <v>3.5408459999999999E-4</v>
      </c>
      <c r="S9" s="477">
        <v>1.415082E-4</v>
      </c>
      <c r="T9" s="477">
        <v>2.9474619999999999E-4</v>
      </c>
      <c r="U9" s="477">
        <v>2.524871E-4</v>
      </c>
      <c r="V9" s="477">
        <v>2.5878989999999997E-4</v>
      </c>
      <c r="W9" s="477">
        <v>2.0840569999999999E-4</v>
      </c>
      <c r="X9" s="477">
        <v>3.9689860000000001E-4</v>
      </c>
      <c r="Y9" s="477">
        <v>4.8335199999999999E-4</v>
      </c>
      <c r="Z9" s="477">
        <v>4.0430259999999998E-4</v>
      </c>
      <c r="AA9" s="477">
        <v>3.4471909999999998E-4</v>
      </c>
      <c r="AB9" s="477">
        <v>3.4972369999999999E-4</v>
      </c>
      <c r="AC9" s="477">
        <v>3.2360789999999999E-4</v>
      </c>
      <c r="AD9" s="477">
        <v>1.770121E-4</v>
      </c>
      <c r="AE9" s="477">
        <v>9.0280329999999998E-4</v>
      </c>
      <c r="AF9" s="477">
        <v>6.4240010000000004E-4</v>
      </c>
      <c r="AG9" s="477">
        <v>1.3205479999999999E-4</v>
      </c>
      <c r="AH9" s="477">
        <v>3.0208470000000001E-4</v>
      </c>
      <c r="AI9" s="477">
        <v>5.4462949999999999E-4</v>
      </c>
      <c r="AJ9" s="477">
        <v>8.4968640000000002E-4</v>
      </c>
      <c r="AK9" s="477">
        <v>4.3373970000000001E-4</v>
      </c>
      <c r="AL9" s="477">
        <v>7.1574200000000003E-5</v>
      </c>
      <c r="AM9" s="477">
        <v>4.305035E-4</v>
      </c>
      <c r="AN9" s="477">
        <v>2.7926330000000002E-4</v>
      </c>
      <c r="AO9" s="477">
        <v>8.0943509999999998E-4</v>
      </c>
      <c r="AP9" s="477">
        <v>2.028543E-4</v>
      </c>
      <c r="AQ9" s="477">
        <v>6.7704500000000003E-4</v>
      </c>
      <c r="AR9" s="477">
        <v>3.3157604000000002E-3</v>
      </c>
      <c r="AS9" s="477">
        <v>4.6505670000000001E-4</v>
      </c>
      <c r="AT9" s="477">
        <v>7.3498680000000003E-4</v>
      </c>
      <c r="AU9" s="477">
        <v>1.3212026E-3</v>
      </c>
      <c r="AV9" s="478">
        <v>1.9242660000000001E-4</v>
      </c>
      <c r="AW9" s="476">
        <v>1.0241174386</v>
      </c>
      <c r="AX9" s="493">
        <v>0.73050010139999999</v>
      </c>
      <c r="AZ9" s="430"/>
    </row>
    <row r="10" spans="2:52">
      <c r="B10" s="410" t="s">
        <v>281</v>
      </c>
      <c r="C10" s="551" t="s">
        <v>282</v>
      </c>
      <c r="D10" s="494">
        <v>2.5192311999999999E-3</v>
      </c>
      <c r="E10" s="503">
        <v>6.9593330000000003E-4</v>
      </c>
      <c r="F10" s="412">
        <v>8.1699989999999998E-4</v>
      </c>
      <c r="G10" s="412">
        <v>4.2085119999999999E-4</v>
      </c>
      <c r="H10" s="412">
        <v>4.7035110000000002E-4</v>
      </c>
      <c r="I10" s="412">
        <v>1.0598347846</v>
      </c>
      <c r="J10" s="412">
        <v>7.7644682199999995E-2</v>
      </c>
      <c r="K10" s="412">
        <v>3.7324202700000003E-2</v>
      </c>
      <c r="L10" s="412">
        <v>1.4255412000000001E-3</v>
      </c>
      <c r="M10" s="412">
        <v>4.2572649999999998E-4</v>
      </c>
      <c r="N10" s="412">
        <v>1.605919E-4</v>
      </c>
      <c r="O10" s="412">
        <v>4.7096740000000001E-4</v>
      </c>
      <c r="P10" s="412">
        <v>3.3520609999999998E-4</v>
      </c>
      <c r="Q10" s="412">
        <v>9.8868799999999994E-4</v>
      </c>
      <c r="R10" s="412">
        <v>7.1181409999999999E-4</v>
      </c>
      <c r="S10" s="412">
        <v>3.2056499999999998E-4</v>
      </c>
      <c r="T10" s="412">
        <v>6.2735739999999996E-4</v>
      </c>
      <c r="U10" s="412">
        <v>5.8388989999999996E-4</v>
      </c>
      <c r="V10" s="412">
        <v>2.02182E-4</v>
      </c>
      <c r="W10" s="412">
        <v>2.1126399999999999E-4</v>
      </c>
      <c r="X10" s="412">
        <v>6.30191E-4</v>
      </c>
      <c r="Y10" s="412">
        <v>2.5250320000000002E-4</v>
      </c>
      <c r="Z10" s="412">
        <v>4.569547E-4</v>
      </c>
      <c r="AA10" s="412">
        <v>2.250474E-4</v>
      </c>
      <c r="AB10" s="412">
        <v>1.8646649999999999E-4</v>
      </c>
      <c r="AC10" s="412">
        <v>2.3456846E-3</v>
      </c>
      <c r="AD10" s="412">
        <v>6.9922620000000002E-4</v>
      </c>
      <c r="AE10" s="412">
        <v>1.4018186199999999E-2</v>
      </c>
      <c r="AF10" s="412">
        <v>1.3828142999999999E-2</v>
      </c>
      <c r="AG10" s="412">
        <v>2.2017040000000001E-3</v>
      </c>
      <c r="AH10" s="412">
        <v>9.2844490000000004E-4</v>
      </c>
      <c r="AI10" s="412">
        <v>3.200516E-4</v>
      </c>
      <c r="AJ10" s="412">
        <v>6.5358039999999999E-4</v>
      </c>
      <c r="AK10" s="412">
        <v>3.5668979999999999E-4</v>
      </c>
      <c r="AL10" s="412">
        <v>2.642821E-4</v>
      </c>
      <c r="AM10" s="412">
        <v>9.728928E-4</v>
      </c>
      <c r="AN10" s="412">
        <v>4.3988030000000002E-4</v>
      </c>
      <c r="AO10" s="412">
        <v>2.6414819999999998E-4</v>
      </c>
      <c r="AP10" s="412">
        <v>4.5775939999999999E-4</v>
      </c>
      <c r="AQ10" s="412">
        <v>2.553481E-4</v>
      </c>
      <c r="AR10" s="412">
        <v>5.5196230000000002E-4</v>
      </c>
      <c r="AS10" s="412">
        <v>3.2721809999999998E-4</v>
      </c>
      <c r="AT10" s="412">
        <v>5.907016E-4</v>
      </c>
      <c r="AU10" s="412">
        <v>5.8129261E-3</v>
      </c>
      <c r="AV10" s="414">
        <v>3.5000070000000002E-4</v>
      </c>
      <c r="AW10" s="411">
        <v>1.2335808225</v>
      </c>
      <c r="AX10" s="495">
        <v>0.8799097467</v>
      </c>
      <c r="AZ10" s="430"/>
    </row>
    <row r="11" spans="2:52">
      <c r="B11" s="400" t="s">
        <v>283</v>
      </c>
      <c r="C11" s="547" t="s">
        <v>284</v>
      </c>
      <c r="D11" s="487">
        <v>1.160217E-4</v>
      </c>
      <c r="E11" s="501">
        <v>2.5858389999999998E-4</v>
      </c>
      <c r="F11" s="402">
        <v>2.146429E-4</v>
      </c>
      <c r="G11" s="402">
        <v>5.2443990000000001E-4</v>
      </c>
      <c r="H11" s="402">
        <v>4.7118730000000002E-4</v>
      </c>
      <c r="I11" s="402">
        <v>3.3669119999999998E-4</v>
      </c>
      <c r="J11" s="402">
        <v>1.0078919424999999</v>
      </c>
      <c r="K11" s="402">
        <v>5.6328200000000002E-4</v>
      </c>
      <c r="L11" s="402">
        <v>2.6653290000000002E-4</v>
      </c>
      <c r="M11" s="402">
        <v>3.1613810000000002E-4</v>
      </c>
      <c r="N11" s="402">
        <v>1.070767E-4</v>
      </c>
      <c r="O11" s="402">
        <v>3.1146199999999998E-4</v>
      </c>
      <c r="P11" s="402">
        <v>4.3596169999999998E-4</v>
      </c>
      <c r="Q11" s="402">
        <v>4.6440320000000002E-4</v>
      </c>
      <c r="R11" s="402">
        <v>3.0938690000000002E-4</v>
      </c>
      <c r="S11" s="402">
        <v>1.4286830000000001E-4</v>
      </c>
      <c r="T11" s="402">
        <v>4.2668639999999999E-4</v>
      </c>
      <c r="U11" s="402">
        <v>1.6264E-4</v>
      </c>
      <c r="V11" s="402">
        <v>1.9270959999999999E-4</v>
      </c>
      <c r="W11" s="402">
        <v>1.9716619999999999E-4</v>
      </c>
      <c r="X11" s="402">
        <v>2.7698669999999998E-4</v>
      </c>
      <c r="Y11" s="402">
        <v>3.731001E-4</v>
      </c>
      <c r="Z11" s="402">
        <v>2.9553020000000003E-4</v>
      </c>
      <c r="AA11" s="402">
        <v>5.2732460000000001E-4</v>
      </c>
      <c r="AB11" s="402">
        <v>2.2574450000000001E-4</v>
      </c>
      <c r="AC11" s="402">
        <v>1.9472714999999999E-3</v>
      </c>
      <c r="AD11" s="402">
        <v>3.9834910000000002E-4</v>
      </c>
      <c r="AE11" s="402">
        <v>8.4072059999999998E-4</v>
      </c>
      <c r="AF11" s="402">
        <v>2.3538450999999998E-3</v>
      </c>
      <c r="AG11" s="402">
        <v>3.5265729999999998E-4</v>
      </c>
      <c r="AH11" s="402">
        <v>1.1122416999999999E-3</v>
      </c>
      <c r="AI11" s="402">
        <v>8.6464259999999998E-4</v>
      </c>
      <c r="AJ11" s="402">
        <v>3.951631E-4</v>
      </c>
      <c r="AK11" s="402">
        <v>9.3244949999999997E-4</v>
      </c>
      <c r="AL11" s="402">
        <v>2.7848690000000003E-4</v>
      </c>
      <c r="AM11" s="402">
        <v>4.1852300000000002E-4</v>
      </c>
      <c r="AN11" s="402">
        <v>9.3620029999999998E-4</v>
      </c>
      <c r="AO11" s="402">
        <v>3.4063680000000001E-4</v>
      </c>
      <c r="AP11" s="402">
        <v>1.0695606E-3</v>
      </c>
      <c r="AQ11" s="402">
        <v>8.7204559999999999E-4</v>
      </c>
      <c r="AR11" s="402">
        <v>3.6675225000000001E-3</v>
      </c>
      <c r="AS11" s="402">
        <v>5.8016820000000001E-4</v>
      </c>
      <c r="AT11" s="402">
        <v>7.2549449999999998E-4</v>
      </c>
      <c r="AU11" s="402">
        <v>2.154697E-4</v>
      </c>
      <c r="AV11" s="404">
        <v>2.1129419999999999E-4</v>
      </c>
      <c r="AW11" s="401">
        <v>1.0339212526999999</v>
      </c>
      <c r="AX11" s="490">
        <v>0.73749313459999999</v>
      </c>
      <c r="AZ11" s="430"/>
    </row>
    <row r="12" spans="2:52">
      <c r="B12" s="400" t="s">
        <v>285</v>
      </c>
      <c r="C12" s="547" t="s">
        <v>286</v>
      </c>
      <c r="D12" s="487">
        <v>8.2835866999999997E-3</v>
      </c>
      <c r="E12" s="501">
        <v>1.0597212000000001E-3</v>
      </c>
      <c r="F12" s="402">
        <v>6.6877380000000004E-3</v>
      </c>
      <c r="G12" s="402">
        <v>2.2768632000000001E-3</v>
      </c>
      <c r="H12" s="402">
        <v>1.9786662000000001E-3</v>
      </c>
      <c r="I12" s="402">
        <v>3.0730207999999999E-3</v>
      </c>
      <c r="J12" s="402">
        <v>4.4780591E-3</v>
      </c>
      <c r="K12" s="402">
        <v>1.1032539403999999</v>
      </c>
      <c r="L12" s="402">
        <v>3.69011442E-2</v>
      </c>
      <c r="M12" s="402">
        <v>4.3546415999999996E-3</v>
      </c>
      <c r="N12" s="402">
        <v>1.862779E-4</v>
      </c>
      <c r="O12" s="402">
        <v>1.9503414999999999E-3</v>
      </c>
      <c r="P12" s="402">
        <v>2.6799904999999999E-3</v>
      </c>
      <c r="Q12" s="402">
        <v>3.3682839E-3</v>
      </c>
      <c r="R12" s="402">
        <v>2.9880713999999998E-3</v>
      </c>
      <c r="S12" s="402">
        <v>3.3152019999999998E-4</v>
      </c>
      <c r="T12" s="402">
        <v>5.1845329999999998E-4</v>
      </c>
      <c r="U12" s="402">
        <v>1.0737673000000001E-3</v>
      </c>
      <c r="V12" s="402">
        <v>5.7925350000000001E-4</v>
      </c>
      <c r="W12" s="402">
        <v>5.4329910000000005E-4</v>
      </c>
      <c r="X12" s="402">
        <v>1.3296177E-3</v>
      </c>
      <c r="Y12" s="402">
        <v>1.1985549E-3</v>
      </c>
      <c r="Z12" s="402">
        <v>2.7231861999999999E-3</v>
      </c>
      <c r="AA12" s="402">
        <v>1.8064636999999999E-3</v>
      </c>
      <c r="AB12" s="402">
        <v>5.1356429999999998E-4</v>
      </c>
      <c r="AC12" s="402">
        <v>5.3533979999999997E-4</v>
      </c>
      <c r="AD12" s="402">
        <v>6.3014400000000002E-4</v>
      </c>
      <c r="AE12" s="402">
        <v>5.8332773000000001E-3</v>
      </c>
      <c r="AF12" s="402">
        <v>1.5563739000000001E-3</v>
      </c>
      <c r="AG12" s="402">
        <v>4.3451059999999997E-4</v>
      </c>
      <c r="AH12" s="402">
        <v>7.9686579999999996E-4</v>
      </c>
      <c r="AI12" s="402">
        <v>1.3047810000000001E-3</v>
      </c>
      <c r="AJ12" s="402">
        <v>2.8933804999999998E-3</v>
      </c>
      <c r="AK12" s="402">
        <v>2.3012987E-3</v>
      </c>
      <c r="AL12" s="402">
        <v>3.5563640000000002E-4</v>
      </c>
      <c r="AM12" s="402">
        <v>2.1430247000000001E-3</v>
      </c>
      <c r="AN12" s="402">
        <v>4.1404284E-3</v>
      </c>
      <c r="AO12" s="402">
        <v>9.9139800000000011E-4</v>
      </c>
      <c r="AP12" s="402">
        <v>3.0846877999999999E-3</v>
      </c>
      <c r="AQ12" s="402">
        <v>1.7368215999999999E-3</v>
      </c>
      <c r="AR12" s="402">
        <v>2.8079685999999999E-3</v>
      </c>
      <c r="AS12" s="402">
        <v>2.002832E-3</v>
      </c>
      <c r="AT12" s="402">
        <v>1.5092534E-3</v>
      </c>
      <c r="AU12" s="402">
        <v>0.15009444599999999</v>
      </c>
      <c r="AV12" s="404">
        <v>7.2991750000000002E-4</v>
      </c>
      <c r="AW12" s="401">
        <v>1.3800204128</v>
      </c>
      <c r="AX12" s="490">
        <v>0.98436469650000002</v>
      </c>
      <c r="AZ12" s="430"/>
    </row>
    <row r="13" spans="2:52">
      <c r="B13" s="400" t="s">
        <v>287</v>
      </c>
      <c r="C13" s="548" t="s">
        <v>288</v>
      </c>
      <c r="D13" s="487">
        <v>6.8990779999999997E-4</v>
      </c>
      <c r="E13" s="501">
        <v>1.874836E-3</v>
      </c>
      <c r="F13" s="402">
        <v>4.5272224999999998E-3</v>
      </c>
      <c r="G13" s="402">
        <v>7.4065790000000002E-4</v>
      </c>
      <c r="H13" s="402">
        <v>1.2044340999999999E-3</v>
      </c>
      <c r="I13" s="402">
        <v>1.0932928999999999E-3</v>
      </c>
      <c r="J13" s="402">
        <v>9.5180709999999997E-4</v>
      </c>
      <c r="K13" s="402">
        <v>1.1040513000000001E-3</v>
      </c>
      <c r="L13" s="402">
        <v>1.0229423103999999</v>
      </c>
      <c r="M13" s="402">
        <v>1.3089460000000001E-3</v>
      </c>
      <c r="N13" s="402">
        <v>2.5721350000000001E-4</v>
      </c>
      <c r="O13" s="402">
        <v>8.5294060000000004E-4</v>
      </c>
      <c r="P13" s="402">
        <v>5.308887E-4</v>
      </c>
      <c r="Q13" s="402">
        <v>6.8116909999999995E-4</v>
      </c>
      <c r="R13" s="402">
        <v>7.4261719999999995E-4</v>
      </c>
      <c r="S13" s="402">
        <v>4.3848850000000001E-4</v>
      </c>
      <c r="T13" s="402">
        <v>9.4274219999999995E-4</v>
      </c>
      <c r="U13" s="402">
        <v>6.6338580000000001E-4</v>
      </c>
      <c r="V13" s="402">
        <v>9.915283999999999E-4</v>
      </c>
      <c r="W13" s="402">
        <v>1.0136651E-3</v>
      </c>
      <c r="X13" s="402">
        <v>1.4704797E-3</v>
      </c>
      <c r="Y13" s="402">
        <v>1.4746596999999999E-3</v>
      </c>
      <c r="Z13" s="402">
        <v>8.206477E-4</v>
      </c>
      <c r="AA13" s="402">
        <v>2.8423692E-3</v>
      </c>
      <c r="AB13" s="402">
        <v>6.9731000000000003E-4</v>
      </c>
      <c r="AC13" s="402">
        <v>9.4669280000000001E-4</v>
      </c>
      <c r="AD13" s="402">
        <v>2.2981907000000001E-3</v>
      </c>
      <c r="AE13" s="402">
        <v>3.9801556999999998E-3</v>
      </c>
      <c r="AF13" s="402">
        <v>1.0191998E-3</v>
      </c>
      <c r="AG13" s="402">
        <v>1.7320377999999999E-3</v>
      </c>
      <c r="AH13" s="402">
        <v>2.4424437000000001E-3</v>
      </c>
      <c r="AI13" s="402">
        <v>3.0842624000000001E-3</v>
      </c>
      <c r="AJ13" s="402">
        <v>3.3718653E-3</v>
      </c>
      <c r="AK13" s="402">
        <v>1.03766555E-2</v>
      </c>
      <c r="AL13" s="402">
        <v>9.6203599999999999E-4</v>
      </c>
      <c r="AM13" s="402">
        <v>1.7438725E-3</v>
      </c>
      <c r="AN13" s="402">
        <v>8.6365633000000004E-3</v>
      </c>
      <c r="AO13" s="402">
        <v>3.7880509000000001E-3</v>
      </c>
      <c r="AP13" s="402">
        <v>7.3830229000000002E-3</v>
      </c>
      <c r="AQ13" s="402">
        <v>1.9533927000000002E-3</v>
      </c>
      <c r="AR13" s="402">
        <v>1.85365072E-2</v>
      </c>
      <c r="AS13" s="402">
        <v>3.0679217000000002E-3</v>
      </c>
      <c r="AT13" s="402">
        <v>1.7412160000000001E-3</v>
      </c>
      <c r="AU13" s="402">
        <v>1.0461770999999999E-3</v>
      </c>
      <c r="AV13" s="404">
        <v>1.2981219E-3</v>
      </c>
      <c r="AW13" s="401">
        <v>1.1302659576</v>
      </c>
      <c r="AX13" s="490">
        <v>0.80621554279999996</v>
      </c>
      <c r="AZ13" s="430"/>
    </row>
    <row r="14" spans="2:52">
      <c r="B14" s="405" t="s">
        <v>289</v>
      </c>
      <c r="C14" s="552" t="s">
        <v>290</v>
      </c>
      <c r="D14" s="498">
        <v>3.6496048000000001E-3</v>
      </c>
      <c r="E14" s="504">
        <v>5.9881419999999999E-4</v>
      </c>
      <c r="F14" s="407">
        <v>1.5797908E-3</v>
      </c>
      <c r="G14" s="407">
        <v>1.6959799399999999E-2</v>
      </c>
      <c r="H14" s="407">
        <v>6.3931502000000003E-3</v>
      </c>
      <c r="I14" s="407">
        <v>4.6687079999999997E-3</v>
      </c>
      <c r="J14" s="407">
        <v>3.2297595000000002E-3</v>
      </c>
      <c r="K14" s="407">
        <v>3.4974058000000001E-3</v>
      </c>
      <c r="L14" s="407">
        <v>3.5510957E-3</v>
      </c>
      <c r="M14" s="407">
        <v>1.0336150698</v>
      </c>
      <c r="N14" s="407">
        <v>1.7628349999999999E-4</v>
      </c>
      <c r="O14" s="407">
        <v>1.62606595E-2</v>
      </c>
      <c r="P14" s="407">
        <v>1.01153845E-2</v>
      </c>
      <c r="Q14" s="407">
        <v>2.4363751000000002E-3</v>
      </c>
      <c r="R14" s="407">
        <v>2.9749961999999998E-3</v>
      </c>
      <c r="S14" s="407">
        <v>6.6975110000000004E-4</v>
      </c>
      <c r="T14" s="407">
        <v>5.4434489999999997E-4</v>
      </c>
      <c r="U14" s="407">
        <v>1.1346435E-3</v>
      </c>
      <c r="V14" s="407">
        <v>4.290516E-4</v>
      </c>
      <c r="W14" s="407">
        <v>5.2094580000000004E-4</v>
      </c>
      <c r="X14" s="407">
        <v>3.2287540999999999E-3</v>
      </c>
      <c r="Y14" s="407">
        <v>1.5290445E-3</v>
      </c>
      <c r="Z14" s="407">
        <v>1.2748923E-3</v>
      </c>
      <c r="AA14" s="407">
        <v>1.1601712000000001E-3</v>
      </c>
      <c r="AB14" s="407">
        <v>1.527619E-3</v>
      </c>
      <c r="AC14" s="407">
        <v>2.4242090000000001E-3</v>
      </c>
      <c r="AD14" s="407">
        <v>6.2347940000000005E-4</v>
      </c>
      <c r="AE14" s="407">
        <v>3.7474416E-3</v>
      </c>
      <c r="AF14" s="407">
        <v>7.5467860000000004E-4</v>
      </c>
      <c r="AG14" s="407">
        <v>2.2634559999999999E-4</v>
      </c>
      <c r="AH14" s="407">
        <v>1.1322171000000001E-3</v>
      </c>
      <c r="AI14" s="407">
        <v>1.3557246E-3</v>
      </c>
      <c r="AJ14" s="407">
        <v>1.3031070000000001E-4</v>
      </c>
      <c r="AK14" s="407">
        <v>1.6908019999999999E-4</v>
      </c>
      <c r="AL14" s="407">
        <v>5.1839399999999997E-5</v>
      </c>
      <c r="AM14" s="407">
        <v>2.0422029999999999E-4</v>
      </c>
      <c r="AN14" s="407">
        <v>3.0179799999999999E-4</v>
      </c>
      <c r="AO14" s="407">
        <v>2.2804370000000001E-4</v>
      </c>
      <c r="AP14" s="407">
        <v>1.1115764999999999E-3</v>
      </c>
      <c r="AQ14" s="407">
        <v>1.27992747E-2</v>
      </c>
      <c r="AR14" s="407">
        <v>3.6246949999999998E-4</v>
      </c>
      <c r="AS14" s="407">
        <v>5.0084510000000001E-4</v>
      </c>
      <c r="AT14" s="407">
        <v>9.0245470000000004E-4</v>
      </c>
      <c r="AU14" s="407">
        <v>1.8286943E-3</v>
      </c>
      <c r="AV14" s="409">
        <v>4.5740430000000001E-4</v>
      </c>
      <c r="AW14" s="406">
        <v>1.1510382223</v>
      </c>
      <c r="AX14" s="499">
        <v>0.82103234110000001</v>
      </c>
      <c r="AZ14" s="430"/>
    </row>
    <row r="15" spans="2:52">
      <c r="B15" s="410" t="s">
        <v>291</v>
      </c>
      <c r="C15" s="551" t="s">
        <v>292</v>
      </c>
      <c r="D15" s="496">
        <v>2.8105288999999999E-3</v>
      </c>
      <c r="E15" s="505">
        <v>1.0264966E-2</v>
      </c>
      <c r="F15" s="480">
        <v>1.4679682999999999E-3</v>
      </c>
      <c r="G15" s="480">
        <v>2.3557393E-3</v>
      </c>
      <c r="H15" s="480">
        <v>1.2491626E-3</v>
      </c>
      <c r="I15" s="480">
        <v>1.7366339000000001E-3</v>
      </c>
      <c r="J15" s="480">
        <v>1.3458189E-3</v>
      </c>
      <c r="K15" s="480">
        <v>2.5596548E-3</v>
      </c>
      <c r="L15" s="480">
        <v>9.8266450000000002E-4</v>
      </c>
      <c r="M15" s="480">
        <v>2.2778755000000001E-3</v>
      </c>
      <c r="N15" s="480">
        <v>1.0132574661</v>
      </c>
      <c r="O15" s="480">
        <v>7.2847999999999999E-4</v>
      </c>
      <c r="P15" s="480">
        <v>1.1040206E-3</v>
      </c>
      <c r="Q15" s="480">
        <v>1.2089220999999999E-3</v>
      </c>
      <c r="R15" s="480">
        <v>3.6739692000000001E-3</v>
      </c>
      <c r="S15" s="480">
        <v>1.2943732899999999E-2</v>
      </c>
      <c r="T15" s="480">
        <v>2.2700127999999999E-3</v>
      </c>
      <c r="U15" s="480">
        <v>3.4355263E-3</v>
      </c>
      <c r="V15" s="480">
        <v>1.5956745E-3</v>
      </c>
      <c r="W15" s="480">
        <v>1.4585347000000001E-3</v>
      </c>
      <c r="X15" s="480">
        <v>1.0292671E-3</v>
      </c>
      <c r="Y15" s="480">
        <v>7.883651E-4</v>
      </c>
      <c r="Z15" s="480">
        <v>1.1798659999999999E-3</v>
      </c>
      <c r="AA15" s="480">
        <v>6.0434080000000003E-4</v>
      </c>
      <c r="AB15" s="480">
        <v>1.2302572999999999E-3</v>
      </c>
      <c r="AC15" s="480">
        <v>3.63278E-3</v>
      </c>
      <c r="AD15" s="480">
        <v>2.0928027000000002E-3</v>
      </c>
      <c r="AE15" s="480">
        <v>4.3025088000000003E-3</v>
      </c>
      <c r="AF15" s="480">
        <v>3.1119425000000001E-3</v>
      </c>
      <c r="AG15" s="480">
        <v>6.8590702000000002E-3</v>
      </c>
      <c r="AH15" s="480">
        <v>2.6657796999999999E-3</v>
      </c>
      <c r="AI15" s="480">
        <v>3.1731456999999999E-3</v>
      </c>
      <c r="AJ15" s="480">
        <v>1.1293242E-3</v>
      </c>
      <c r="AK15" s="480">
        <v>8.053674E-4</v>
      </c>
      <c r="AL15" s="480">
        <v>2.942086E-4</v>
      </c>
      <c r="AM15" s="480">
        <v>1.6873050399999999E-2</v>
      </c>
      <c r="AN15" s="480">
        <v>8.2209120000000001E-4</v>
      </c>
      <c r="AO15" s="480">
        <v>2.6387487E-3</v>
      </c>
      <c r="AP15" s="480">
        <v>1.2541239999999999E-3</v>
      </c>
      <c r="AQ15" s="480">
        <v>7.6175889999999995E-4</v>
      </c>
      <c r="AR15" s="480">
        <v>1.1165792E-3</v>
      </c>
      <c r="AS15" s="480">
        <v>8.2469240000000005E-4</v>
      </c>
      <c r="AT15" s="480">
        <v>1.4650316000000001E-3</v>
      </c>
      <c r="AU15" s="480">
        <v>1.592911E-3</v>
      </c>
      <c r="AV15" s="481">
        <v>2.7778290999999999E-3</v>
      </c>
      <c r="AW15" s="479">
        <v>1.1317531944000001</v>
      </c>
      <c r="AX15" s="497">
        <v>0.80727638469999996</v>
      </c>
      <c r="AZ15" s="430"/>
    </row>
    <row r="16" spans="2:52">
      <c r="B16" s="400" t="s">
        <v>293</v>
      </c>
      <c r="C16" s="547" t="s">
        <v>294</v>
      </c>
      <c r="D16" s="487">
        <v>4.7367310999999997E-3</v>
      </c>
      <c r="E16" s="501">
        <v>7.5384210000000004E-4</v>
      </c>
      <c r="F16" s="402">
        <v>1.28430742E-2</v>
      </c>
      <c r="G16" s="402">
        <v>3.5572690000000001E-3</v>
      </c>
      <c r="H16" s="402">
        <v>3.2660772000000001E-3</v>
      </c>
      <c r="I16" s="402">
        <v>6.9284252999999999E-3</v>
      </c>
      <c r="J16" s="402">
        <v>2.2948314399999999E-2</v>
      </c>
      <c r="K16" s="402">
        <v>4.0488761999999999E-3</v>
      </c>
      <c r="L16" s="402">
        <v>1.8292231799999999E-2</v>
      </c>
      <c r="M16" s="402">
        <v>6.9386487999999998E-3</v>
      </c>
      <c r="N16" s="402">
        <v>2.9484219999999998E-4</v>
      </c>
      <c r="O16" s="402">
        <v>1.1042293889000001</v>
      </c>
      <c r="P16" s="402">
        <v>1.6309112099999998E-2</v>
      </c>
      <c r="Q16" s="402">
        <v>1.9033118000000002E-2</v>
      </c>
      <c r="R16" s="402">
        <v>2.3489292000000001E-3</v>
      </c>
      <c r="S16" s="402">
        <v>4.4961520000000001E-4</v>
      </c>
      <c r="T16" s="402">
        <v>2.5630550999999999E-3</v>
      </c>
      <c r="U16" s="402">
        <v>1.0754319E-3</v>
      </c>
      <c r="V16" s="402">
        <v>1.860619E-3</v>
      </c>
      <c r="W16" s="402">
        <v>3.0893538999999999E-3</v>
      </c>
      <c r="X16" s="402">
        <v>1.09626189E-2</v>
      </c>
      <c r="Y16" s="402">
        <v>9.4531719999999993E-3</v>
      </c>
      <c r="Z16" s="402">
        <v>2.64643533E-2</v>
      </c>
      <c r="AA16" s="402">
        <v>1.7590254999999999E-2</v>
      </c>
      <c r="AB16" s="402">
        <v>1.9910391699999998E-2</v>
      </c>
      <c r="AC16" s="402">
        <v>2.4133180999999998E-3</v>
      </c>
      <c r="AD16" s="402">
        <v>9.2710226999999992E-3</v>
      </c>
      <c r="AE16" s="402">
        <v>2.6680335699999998E-2</v>
      </c>
      <c r="AF16" s="402">
        <v>6.6317425999999997E-3</v>
      </c>
      <c r="AG16" s="402">
        <v>5.4704999999999999E-4</v>
      </c>
      <c r="AH16" s="402">
        <v>1.7387973899999999E-2</v>
      </c>
      <c r="AI16" s="402">
        <v>1.6217053000000001E-3</v>
      </c>
      <c r="AJ16" s="402">
        <v>2.7128300999999999E-3</v>
      </c>
      <c r="AK16" s="402">
        <v>2.0837428999999998E-3</v>
      </c>
      <c r="AL16" s="402">
        <v>7.2744780000000005E-4</v>
      </c>
      <c r="AM16" s="402">
        <v>1.2066554E-3</v>
      </c>
      <c r="AN16" s="402">
        <v>2.5664077E-3</v>
      </c>
      <c r="AO16" s="402">
        <v>8.7197290000000003E-4</v>
      </c>
      <c r="AP16" s="402">
        <v>2.9052914000000001E-3</v>
      </c>
      <c r="AQ16" s="402">
        <v>1.0455040000000001E-3</v>
      </c>
      <c r="AR16" s="402">
        <v>2.0671866000000001E-3</v>
      </c>
      <c r="AS16" s="402">
        <v>1.7385161000000001E-3</v>
      </c>
      <c r="AT16" s="402">
        <v>1.8769928999999999E-3</v>
      </c>
      <c r="AU16" s="402">
        <v>1.9101328899999999E-2</v>
      </c>
      <c r="AV16" s="404">
        <v>1.4612833E-3</v>
      </c>
      <c r="AW16" s="401">
        <v>1.4248660549000001</v>
      </c>
      <c r="AX16" s="490">
        <v>1.0163529674</v>
      </c>
      <c r="AZ16" s="430"/>
    </row>
    <row r="17" spans="2:52">
      <c r="B17" s="400" t="s">
        <v>295</v>
      </c>
      <c r="C17" s="547" t="s">
        <v>296</v>
      </c>
      <c r="D17" s="487">
        <v>2.0491579999999999E-4</v>
      </c>
      <c r="E17" s="501">
        <v>1.1306878000000001E-3</v>
      </c>
      <c r="F17" s="402">
        <v>1.615558E-4</v>
      </c>
      <c r="G17" s="402">
        <v>1.4251490000000001E-4</v>
      </c>
      <c r="H17" s="402">
        <v>4.748315E-4</v>
      </c>
      <c r="I17" s="402">
        <v>3.63531E-4</v>
      </c>
      <c r="J17" s="402">
        <v>3.317673E-4</v>
      </c>
      <c r="K17" s="402">
        <v>1.3334579999999999E-4</v>
      </c>
      <c r="L17" s="402">
        <v>1.4537919999999999E-4</v>
      </c>
      <c r="M17" s="402">
        <v>2.5725599999999998E-4</v>
      </c>
      <c r="N17" s="402">
        <v>7.1958600000000006E-5</v>
      </c>
      <c r="O17" s="402">
        <v>2.650296E-4</v>
      </c>
      <c r="P17" s="402">
        <v>1.0101994423</v>
      </c>
      <c r="Q17" s="402">
        <v>1.7569419700000002E-2</v>
      </c>
      <c r="R17" s="402">
        <v>2.5765050000000001E-4</v>
      </c>
      <c r="S17" s="402">
        <v>2.4768199999999999E-4</v>
      </c>
      <c r="T17" s="402">
        <v>1.3197959999999999E-4</v>
      </c>
      <c r="U17" s="402">
        <v>3.2567909999999998E-4</v>
      </c>
      <c r="V17" s="402">
        <v>1.3755493999999999E-3</v>
      </c>
      <c r="W17" s="402">
        <v>3.8496008000000002E-3</v>
      </c>
      <c r="X17" s="402">
        <v>2.1799918999999999E-3</v>
      </c>
      <c r="Y17" s="402">
        <v>6.5165959999999995E-4</v>
      </c>
      <c r="Z17" s="402">
        <v>1.1885781000000001E-3</v>
      </c>
      <c r="AA17" s="402">
        <v>1.0758994999999999E-3</v>
      </c>
      <c r="AB17" s="402">
        <v>3.1479181E-3</v>
      </c>
      <c r="AC17" s="402">
        <v>2.4596650000000002E-3</v>
      </c>
      <c r="AD17" s="402">
        <v>1.6693592000000001E-3</v>
      </c>
      <c r="AE17" s="402">
        <v>1.4049881000000001E-3</v>
      </c>
      <c r="AF17" s="402">
        <v>4.3981430000000001E-4</v>
      </c>
      <c r="AG17" s="402">
        <v>2.0166420000000001E-4</v>
      </c>
      <c r="AH17" s="402">
        <v>4.827643E-4</v>
      </c>
      <c r="AI17" s="402">
        <v>3.2440309000000001E-3</v>
      </c>
      <c r="AJ17" s="402">
        <v>1.6000969999999999E-4</v>
      </c>
      <c r="AK17" s="402">
        <v>2.1705920000000001E-4</v>
      </c>
      <c r="AL17" s="402">
        <v>5.9045700000000003E-5</v>
      </c>
      <c r="AM17" s="402">
        <v>7.8212249999999996E-4</v>
      </c>
      <c r="AN17" s="402">
        <v>3.0067309999999998E-4</v>
      </c>
      <c r="AO17" s="402">
        <v>4.9111200000000004E-4</v>
      </c>
      <c r="AP17" s="402">
        <v>2.401367E-4</v>
      </c>
      <c r="AQ17" s="402">
        <v>3.290217E-4</v>
      </c>
      <c r="AR17" s="402">
        <v>8.4975009999999995E-4</v>
      </c>
      <c r="AS17" s="402">
        <v>1.2323835E-3</v>
      </c>
      <c r="AT17" s="402">
        <v>3.0370899999999999E-4</v>
      </c>
      <c r="AU17" s="402">
        <v>2.0566801E-3</v>
      </c>
      <c r="AV17" s="404">
        <v>2.1655310000000001E-4</v>
      </c>
      <c r="AW17" s="401">
        <v>1.0630243666000001</v>
      </c>
      <c r="AX17" s="490">
        <v>0.75825230430000001</v>
      </c>
      <c r="AZ17" s="430"/>
    </row>
    <row r="18" spans="2:52">
      <c r="B18" s="400" t="s">
        <v>297</v>
      </c>
      <c r="C18" s="548" t="s">
        <v>298</v>
      </c>
      <c r="D18" s="487">
        <v>1.5391E-6</v>
      </c>
      <c r="E18" s="501">
        <v>1.875732E-4</v>
      </c>
      <c r="F18" s="402">
        <v>1.4861000000000001E-6</v>
      </c>
      <c r="G18" s="402">
        <v>1.5515000000000001E-6</v>
      </c>
      <c r="H18" s="402">
        <v>4.9851900000000003E-5</v>
      </c>
      <c r="I18" s="402">
        <v>1.8189299999999999E-5</v>
      </c>
      <c r="J18" s="402">
        <v>1.5259000000000001E-5</v>
      </c>
      <c r="K18" s="402">
        <v>3.6366999999999998E-6</v>
      </c>
      <c r="L18" s="402">
        <v>2.2639E-6</v>
      </c>
      <c r="M18" s="402">
        <v>3.298E-6</v>
      </c>
      <c r="N18" s="402">
        <v>3.4305999999999998E-6</v>
      </c>
      <c r="O18" s="402">
        <v>2.0265999999999998E-6</v>
      </c>
      <c r="P18" s="402">
        <v>3.0604E-6</v>
      </c>
      <c r="Q18" s="402">
        <v>1.0047145101999999</v>
      </c>
      <c r="R18" s="402">
        <v>7.8737000000000005E-6</v>
      </c>
      <c r="S18" s="402">
        <v>2.2069E-6</v>
      </c>
      <c r="T18" s="402">
        <v>3.3554000000000001E-6</v>
      </c>
      <c r="U18" s="402">
        <v>9.4554999999999995E-6</v>
      </c>
      <c r="V18" s="402">
        <v>1.3569000000000001E-6</v>
      </c>
      <c r="W18" s="402">
        <v>8.4625999999999992E-6</v>
      </c>
      <c r="X18" s="402">
        <v>1.023E-5</v>
      </c>
      <c r="Y18" s="402">
        <v>5.5233000000000001E-6</v>
      </c>
      <c r="Z18" s="402">
        <v>2.3956E-6</v>
      </c>
      <c r="AA18" s="402">
        <v>1.2036E-6</v>
      </c>
      <c r="AB18" s="402">
        <v>3.3718999999999999E-6</v>
      </c>
      <c r="AC18" s="402">
        <v>4.0276000000000002E-6</v>
      </c>
      <c r="AD18" s="402">
        <v>3.6830999999999999E-6</v>
      </c>
      <c r="AE18" s="402">
        <v>2.3195699999999999E-5</v>
      </c>
      <c r="AF18" s="402">
        <v>2.3319999999999999E-6</v>
      </c>
      <c r="AG18" s="402">
        <v>2.2262499999999999E-5</v>
      </c>
      <c r="AH18" s="402">
        <v>4.7338999999999997E-6</v>
      </c>
      <c r="AI18" s="402">
        <v>5.9058000000000003E-6</v>
      </c>
      <c r="AJ18" s="402">
        <v>4.5202000000000004E-6</v>
      </c>
      <c r="AK18" s="402">
        <v>3.6132E-6</v>
      </c>
      <c r="AL18" s="402">
        <v>6.7250000000000002E-7</v>
      </c>
      <c r="AM18" s="402">
        <v>2.9845E-6</v>
      </c>
      <c r="AN18" s="402">
        <v>1.38787E-5</v>
      </c>
      <c r="AO18" s="402">
        <v>1.09731E-5</v>
      </c>
      <c r="AP18" s="402">
        <v>6.6625000000000002E-6</v>
      </c>
      <c r="AQ18" s="402">
        <v>1.8444000000000001E-6</v>
      </c>
      <c r="AR18" s="402">
        <v>1.8900299999999999E-5</v>
      </c>
      <c r="AS18" s="402">
        <v>6.8349000000000004E-6</v>
      </c>
      <c r="AT18" s="402">
        <v>7.9611000000000007E-6</v>
      </c>
      <c r="AU18" s="402">
        <v>2.6008999999999999E-6</v>
      </c>
      <c r="AV18" s="404">
        <v>1.37319E-5</v>
      </c>
      <c r="AW18" s="401">
        <v>1.0052244308</v>
      </c>
      <c r="AX18" s="490">
        <v>0.7170237719</v>
      </c>
      <c r="AZ18" s="430"/>
    </row>
    <row r="19" spans="2:52">
      <c r="B19" s="405" t="s">
        <v>299</v>
      </c>
      <c r="C19" s="552" t="s">
        <v>300</v>
      </c>
      <c r="D19" s="492">
        <v>8.243336E-4</v>
      </c>
      <c r="E19" s="502">
        <v>2.5182699999999999E-4</v>
      </c>
      <c r="F19" s="477">
        <v>7.4361139999999995E-4</v>
      </c>
      <c r="G19" s="477">
        <v>3.1924360000000002E-4</v>
      </c>
      <c r="H19" s="477">
        <v>2.794289E-4</v>
      </c>
      <c r="I19" s="477">
        <v>2.7394330000000001E-4</v>
      </c>
      <c r="J19" s="477">
        <v>2.3761897000000001E-3</v>
      </c>
      <c r="K19" s="477">
        <v>5.7177360000000002E-4</v>
      </c>
      <c r="L19" s="477">
        <v>1.4507769999999999E-4</v>
      </c>
      <c r="M19" s="477">
        <v>1.6920158999999999E-3</v>
      </c>
      <c r="N19" s="477">
        <v>9.870771999999999E-4</v>
      </c>
      <c r="O19" s="477">
        <v>1.3506912000000001E-3</v>
      </c>
      <c r="P19" s="477">
        <v>5.2319270000000004E-4</v>
      </c>
      <c r="Q19" s="477">
        <v>1.4858760000000001E-4</v>
      </c>
      <c r="R19" s="477">
        <v>1.0467861427</v>
      </c>
      <c r="S19" s="477">
        <v>6.062582E-4</v>
      </c>
      <c r="T19" s="477">
        <v>1.6370917E-3</v>
      </c>
      <c r="U19" s="477">
        <v>2.1288265000000001E-3</v>
      </c>
      <c r="V19" s="477">
        <v>1.7273119999999999E-3</v>
      </c>
      <c r="W19" s="477">
        <v>1.5116232E-3</v>
      </c>
      <c r="X19" s="477">
        <v>2.0632494999999998E-3</v>
      </c>
      <c r="Y19" s="477">
        <v>8.7391537999999998E-3</v>
      </c>
      <c r="Z19" s="477">
        <v>2.5020450000000001E-3</v>
      </c>
      <c r="AA19" s="477">
        <v>1.6170685999999999E-3</v>
      </c>
      <c r="AB19" s="477">
        <v>4.1788203000000003E-3</v>
      </c>
      <c r="AC19" s="477">
        <v>1.2414463999999999E-3</v>
      </c>
      <c r="AD19" s="477">
        <v>4.9706124000000003E-3</v>
      </c>
      <c r="AE19" s="477">
        <v>3.2225422000000002E-3</v>
      </c>
      <c r="AF19" s="477">
        <v>1.7401657000000001E-2</v>
      </c>
      <c r="AG19" s="477">
        <v>5.0235350000000004E-4</v>
      </c>
      <c r="AH19" s="477">
        <v>2.5969843000000002E-3</v>
      </c>
      <c r="AI19" s="477">
        <v>2.9940480000000002E-4</v>
      </c>
      <c r="AJ19" s="477">
        <v>2.2202269999999999E-4</v>
      </c>
      <c r="AK19" s="477">
        <v>1.8570420000000001E-4</v>
      </c>
      <c r="AL19" s="477">
        <v>3.0848920000000002E-4</v>
      </c>
      <c r="AM19" s="477">
        <v>3.2558640000000002E-4</v>
      </c>
      <c r="AN19" s="477">
        <v>2.384655E-4</v>
      </c>
      <c r="AO19" s="477">
        <v>2.8887360000000003E-4</v>
      </c>
      <c r="AP19" s="477">
        <v>9.784819000000001E-4</v>
      </c>
      <c r="AQ19" s="477">
        <v>3.4197729999999998E-4</v>
      </c>
      <c r="AR19" s="477">
        <v>2.344259E-4</v>
      </c>
      <c r="AS19" s="477">
        <v>3.96659E-4</v>
      </c>
      <c r="AT19" s="477">
        <v>5.1232489999999996E-4</v>
      </c>
      <c r="AU19" s="477">
        <v>2.1859717999999999E-3</v>
      </c>
      <c r="AV19" s="478">
        <v>1.3010182E-3</v>
      </c>
      <c r="AW19" s="476">
        <v>1.1217395858999999</v>
      </c>
      <c r="AX19" s="493">
        <v>0.80013370579999998</v>
      </c>
      <c r="AZ19" s="430"/>
    </row>
    <row r="20" spans="2:52">
      <c r="B20" s="410" t="s">
        <v>301</v>
      </c>
      <c r="C20" s="553" t="s">
        <v>302</v>
      </c>
      <c r="D20" s="494">
        <v>1.5279390000000001E-3</v>
      </c>
      <c r="E20" s="503">
        <v>6.8533876000000001E-3</v>
      </c>
      <c r="F20" s="412">
        <v>1.1590295E-3</v>
      </c>
      <c r="G20" s="412">
        <v>7.2205879999999998E-4</v>
      </c>
      <c r="H20" s="412">
        <v>9.9411399999999994E-4</v>
      </c>
      <c r="I20" s="412">
        <v>1.8368207000000001E-3</v>
      </c>
      <c r="J20" s="412">
        <v>4.0545505799999999E-2</v>
      </c>
      <c r="K20" s="412">
        <v>9.1903649999999998E-4</v>
      </c>
      <c r="L20" s="412">
        <v>4.3970089999999999E-4</v>
      </c>
      <c r="M20" s="412">
        <v>1.5072767999999999E-3</v>
      </c>
      <c r="N20" s="412">
        <v>4.3081610000000002E-4</v>
      </c>
      <c r="O20" s="412">
        <v>3.2579454000000001E-3</v>
      </c>
      <c r="P20" s="412">
        <v>1.0427993599999999E-2</v>
      </c>
      <c r="Q20" s="412">
        <v>1.3162957999999999E-3</v>
      </c>
      <c r="R20" s="412">
        <v>8.3603490999999992E-3</v>
      </c>
      <c r="S20" s="412">
        <v>1.7902115244000001</v>
      </c>
      <c r="T20" s="412">
        <v>3.0681471999999999E-3</v>
      </c>
      <c r="U20" s="412">
        <v>0.31795605459999998</v>
      </c>
      <c r="V20" s="412">
        <v>0.1361040567</v>
      </c>
      <c r="W20" s="412">
        <v>0.12896367110000001</v>
      </c>
      <c r="X20" s="412">
        <v>4.2275411800000003E-2</v>
      </c>
      <c r="Y20" s="412">
        <v>6.0567253000000003E-3</v>
      </c>
      <c r="Z20" s="412">
        <v>7.8598338700000006E-2</v>
      </c>
      <c r="AA20" s="412">
        <v>1.9891173700000001E-2</v>
      </c>
      <c r="AB20" s="412">
        <v>7.7068428199999997E-2</v>
      </c>
      <c r="AC20" s="412">
        <v>0.3935941812</v>
      </c>
      <c r="AD20" s="412">
        <v>7.5897253400000003E-2</v>
      </c>
      <c r="AE20" s="412">
        <v>1.2823466400000001E-2</v>
      </c>
      <c r="AF20" s="412">
        <v>3.70611307E-2</v>
      </c>
      <c r="AG20" s="412">
        <v>1.2383349000000001E-3</v>
      </c>
      <c r="AH20" s="412">
        <v>2.5925365000000001E-3</v>
      </c>
      <c r="AI20" s="412">
        <v>5.4527320000000005E-4</v>
      </c>
      <c r="AJ20" s="412">
        <v>7.8543649999999999E-4</v>
      </c>
      <c r="AK20" s="412">
        <v>6.134755E-4</v>
      </c>
      <c r="AL20" s="412">
        <v>6.9403360000000003E-4</v>
      </c>
      <c r="AM20" s="412">
        <v>2.6938646E-3</v>
      </c>
      <c r="AN20" s="412">
        <v>7.7854029999999998E-4</v>
      </c>
      <c r="AO20" s="412">
        <v>1.5955092E-3</v>
      </c>
      <c r="AP20" s="412">
        <v>7.8315060000000002E-4</v>
      </c>
      <c r="AQ20" s="412">
        <v>4.5158930000000001E-4</v>
      </c>
      <c r="AR20" s="412">
        <v>7.2439879999999996E-4</v>
      </c>
      <c r="AS20" s="412">
        <v>1.8646807999999999E-3</v>
      </c>
      <c r="AT20" s="412">
        <v>7.6725450000000004E-4</v>
      </c>
      <c r="AU20" s="412">
        <v>1.2411634999999999E-3</v>
      </c>
      <c r="AV20" s="414">
        <v>5.1499880000000003E-3</v>
      </c>
      <c r="AW20" s="411">
        <v>3.2223870629000002</v>
      </c>
      <c r="AX20" s="495">
        <v>2.2985196694000001</v>
      </c>
      <c r="AZ20" s="430"/>
    </row>
    <row r="21" spans="2:52">
      <c r="B21" s="400" t="s">
        <v>303</v>
      </c>
      <c r="C21" s="548" t="s">
        <v>304</v>
      </c>
      <c r="D21" s="487">
        <v>6.5516800000000003E-5</v>
      </c>
      <c r="E21" s="501">
        <v>1.066965E-4</v>
      </c>
      <c r="F21" s="402">
        <v>3.6935990000000002E-4</v>
      </c>
      <c r="G21" s="402">
        <v>7.1904199999999995E-5</v>
      </c>
      <c r="H21" s="402">
        <v>9.6217800000000006E-5</v>
      </c>
      <c r="I21" s="402">
        <v>2.0678029999999999E-4</v>
      </c>
      <c r="J21" s="402">
        <v>1.6527857E-3</v>
      </c>
      <c r="K21" s="402">
        <v>1.028705E-4</v>
      </c>
      <c r="L21" s="402">
        <v>2.9367759999999999E-4</v>
      </c>
      <c r="M21" s="402">
        <v>1.4132541000000001E-3</v>
      </c>
      <c r="N21" s="402">
        <v>4.1586299999999999E-5</v>
      </c>
      <c r="O21" s="402">
        <v>6.9382470000000003E-4</v>
      </c>
      <c r="P21" s="402">
        <v>3.4224510000000001E-4</v>
      </c>
      <c r="Q21" s="402">
        <v>2.0593900000000001E-4</v>
      </c>
      <c r="R21" s="402">
        <v>3.3582552000000002E-3</v>
      </c>
      <c r="S21" s="402">
        <v>3.0239816E-3</v>
      </c>
      <c r="T21" s="402">
        <v>1.0844221434000001</v>
      </c>
      <c r="U21" s="402">
        <v>7.7137087000000003E-3</v>
      </c>
      <c r="V21" s="402">
        <v>5.8990500000000003E-3</v>
      </c>
      <c r="W21" s="402">
        <v>3.6007701000000001E-3</v>
      </c>
      <c r="X21" s="402">
        <v>1.27241E-2</v>
      </c>
      <c r="Y21" s="402">
        <v>7.8517440000000008E-3</v>
      </c>
      <c r="Z21" s="402">
        <v>1.0037881800000001E-2</v>
      </c>
      <c r="AA21" s="402">
        <v>8.7380309000000007E-3</v>
      </c>
      <c r="AB21" s="402">
        <v>5.2978870999999999E-3</v>
      </c>
      <c r="AC21" s="402">
        <v>6.5497956E-3</v>
      </c>
      <c r="AD21" s="402">
        <v>4.6795828000000001E-3</v>
      </c>
      <c r="AE21" s="402">
        <v>4.5746744999999997E-3</v>
      </c>
      <c r="AF21" s="402">
        <v>2.2212290999999999E-3</v>
      </c>
      <c r="AG21" s="402">
        <v>1.8920419999999999E-4</v>
      </c>
      <c r="AH21" s="402">
        <v>2.2250629999999999E-4</v>
      </c>
      <c r="AI21" s="402">
        <v>4.5574000000000001E-5</v>
      </c>
      <c r="AJ21" s="402">
        <v>5.2429000000000002E-5</v>
      </c>
      <c r="AK21" s="402">
        <v>5.6033699999999999E-5</v>
      </c>
      <c r="AL21" s="402">
        <v>4.6281600000000001E-5</v>
      </c>
      <c r="AM21" s="402">
        <v>1.016827E-4</v>
      </c>
      <c r="AN21" s="402">
        <v>9.4173599999999996E-5</v>
      </c>
      <c r="AO21" s="402">
        <v>1.485228E-4</v>
      </c>
      <c r="AP21" s="402">
        <v>9.4152600000000004E-5</v>
      </c>
      <c r="AQ21" s="402">
        <v>3.8659520000000001E-4</v>
      </c>
      <c r="AR21" s="402">
        <v>9.0904399999999997E-5</v>
      </c>
      <c r="AS21" s="402">
        <v>2.1468419999999999E-4</v>
      </c>
      <c r="AT21" s="402">
        <v>1.1875240000000001E-4</v>
      </c>
      <c r="AU21" s="402">
        <v>5.0279869999999996E-4</v>
      </c>
      <c r="AV21" s="404">
        <v>5.5300640000000001E-4</v>
      </c>
      <c r="AW21" s="401">
        <v>1.1792727945999999</v>
      </c>
      <c r="AX21" s="490">
        <v>0.84117198250000003</v>
      </c>
      <c r="AZ21" s="430"/>
    </row>
    <row r="22" spans="2:52">
      <c r="B22" s="400" t="s">
        <v>305</v>
      </c>
      <c r="C22" s="548" t="s">
        <v>306</v>
      </c>
      <c r="D22" s="487">
        <v>1.0285683E-3</v>
      </c>
      <c r="E22" s="501">
        <v>4.3619899999999996E-3</v>
      </c>
      <c r="F22" s="402">
        <v>2.5699595999999999E-3</v>
      </c>
      <c r="G22" s="402">
        <v>4.8499900000000001E-4</v>
      </c>
      <c r="H22" s="402">
        <v>1.2605101999999999E-3</v>
      </c>
      <c r="I22" s="402">
        <v>2.9630889999999999E-3</v>
      </c>
      <c r="J22" s="402">
        <v>1.2421574499999999E-2</v>
      </c>
      <c r="K22" s="402">
        <v>8.9877879999999998E-4</v>
      </c>
      <c r="L22" s="402">
        <v>4.019289E-4</v>
      </c>
      <c r="M22" s="402">
        <v>3.1301317000000002E-3</v>
      </c>
      <c r="N22" s="402">
        <v>5.8013170000000003E-4</v>
      </c>
      <c r="O22" s="402">
        <v>1.0471365999999999E-3</v>
      </c>
      <c r="P22" s="402">
        <v>9.2000300999999993E-3</v>
      </c>
      <c r="Q22" s="402">
        <v>2.6215561000000002E-3</v>
      </c>
      <c r="R22" s="402">
        <v>2.3118150000000001E-3</v>
      </c>
      <c r="S22" s="402">
        <v>6.3757630000000004E-4</v>
      </c>
      <c r="T22" s="402">
        <v>1.508155E-3</v>
      </c>
      <c r="U22" s="402">
        <v>1.0186261628</v>
      </c>
      <c r="V22" s="402">
        <v>9.7303908000000005E-3</v>
      </c>
      <c r="W22" s="402">
        <v>9.5257771000000005E-3</v>
      </c>
      <c r="X22" s="402">
        <v>9.4118110000000008E-3</v>
      </c>
      <c r="Y22" s="402">
        <v>4.4733815999999996E-3</v>
      </c>
      <c r="Z22" s="402">
        <v>9.3220432999999991E-3</v>
      </c>
      <c r="AA22" s="402">
        <v>9.0318805000000005E-3</v>
      </c>
      <c r="AB22" s="402">
        <v>2.661339E-3</v>
      </c>
      <c r="AC22" s="402">
        <v>2.18534087E-2</v>
      </c>
      <c r="AD22" s="402">
        <v>4.1801538000000001E-3</v>
      </c>
      <c r="AE22" s="402">
        <v>8.022029E-3</v>
      </c>
      <c r="AF22" s="402">
        <v>2.7785114699999999E-2</v>
      </c>
      <c r="AG22" s="402">
        <v>9.810156E-4</v>
      </c>
      <c r="AH22" s="402">
        <v>1.8296202E-3</v>
      </c>
      <c r="AI22" s="402">
        <v>3.4880909999999998E-4</v>
      </c>
      <c r="AJ22" s="402">
        <v>1.2113006E-3</v>
      </c>
      <c r="AK22" s="402">
        <v>3.6266009999999998E-4</v>
      </c>
      <c r="AL22" s="402">
        <v>5.5513640000000005E-4</v>
      </c>
      <c r="AM22" s="402">
        <v>1.1316643E-3</v>
      </c>
      <c r="AN22" s="402">
        <v>5.7255930000000004E-4</v>
      </c>
      <c r="AO22" s="402">
        <v>1.8790440000000001E-3</v>
      </c>
      <c r="AP22" s="402">
        <v>5.2109460000000004E-4</v>
      </c>
      <c r="AQ22" s="402">
        <v>3.9497369999999998E-4</v>
      </c>
      <c r="AR22" s="402">
        <v>8.5152760000000002E-4</v>
      </c>
      <c r="AS22" s="402">
        <v>7.4808410000000002E-4</v>
      </c>
      <c r="AT22" s="402">
        <v>1.0273916999999999E-3</v>
      </c>
      <c r="AU22" s="402">
        <v>9.3515350000000004E-4</v>
      </c>
      <c r="AV22" s="404">
        <v>1.702657E-3</v>
      </c>
      <c r="AW22" s="401">
        <v>1.1971041147999999</v>
      </c>
      <c r="AX22" s="490">
        <v>0.85389101329999995</v>
      </c>
      <c r="AZ22" s="430"/>
    </row>
    <row r="23" spans="2:52">
      <c r="B23" s="400" t="s">
        <v>307</v>
      </c>
      <c r="C23" s="548" t="s">
        <v>308</v>
      </c>
      <c r="D23" s="487">
        <v>6.2756599999999995E-5</v>
      </c>
      <c r="E23" s="501">
        <v>7.4621340000000005E-4</v>
      </c>
      <c r="F23" s="402">
        <v>7.0883299999999999E-5</v>
      </c>
      <c r="G23" s="402">
        <v>5.8097199999999997E-5</v>
      </c>
      <c r="H23" s="402">
        <v>9.2875199999999995E-5</v>
      </c>
      <c r="I23" s="402">
        <v>6.8922299999999996E-5</v>
      </c>
      <c r="J23" s="402">
        <v>1.321862E-4</v>
      </c>
      <c r="K23" s="402">
        <v>6.1802800000000004E-5</v>
      </c>
      <c r="L23" s="402">
        <v>6.6169300000000004E-5</v>
      </c>
      <c r="M23" s="402">
        <v>6.7837199999999995E-5</v>
      </c>
      <c r="N23" s="402">
        <v>3.1773000000000002E-5</v>
      </c>
      <c r="O23" s="402">
        <v>1.201437E-4</v>
      </c>
      <c r="P23" s="402">
        <v>7.3620400000000004E-5</v>
      </c>
      <c r="Q23" s="402">
        <v>5.8485900000000002E-5</v>
      </c>
      <c r="R23" s="402">
        <v>1.434776E-4</v>
      </c>
      <c r="S23" s="402">
        <v>5.2362199999999998E-5</v>
      </c>
      <c r="T23" s="402">
        <v>4.8778600000000001E-5</v>
      </c>
      <c r="U23" s="402">
        <v>1.3875660000000001E-4</v>
      </c>
      <c r="V23" s="402">
        <v>1.0207825238999999</v>
      </c>
      <c r="W23" s="402">
        <v>3.7289466000000001E-3</v>
      </c>
      <c r="X23" s="402">
        <v>1.3330512000000001E-3</v>
      </c>
      <c r="Y23" s="402">
        <v>2.6217349999999999E-4</v>
      </c>
      <c r="Z23" s="402">
        <v>6.1754789999999996E-4</v>
      </c>
      <c r="AA23" s="402">
        <v>3.4166680000000002E-4</v>
      </c>
      <c r="AB23" s="402">
        <v>7.3916979999999997E-4</v>
      </c>
      <c r="AC23" s="402">
        <v>4.7059336E-3</v>
      </c>
      <c r="AD23" s="402">
        <v>1.1998927E-3</v>
      </c>
      <c r="AE23" s="402">
        <v>1.3024670000000001E-4</v>
      </c>
      <c r="AF23" s="402">
        <v>8.519539E-4</v>
      </c>
      <c r="AG23" s="402">
        <v>1.2876080000000001E-4</v>
      </c>
      <c r="AH23" s="402">
        <v>1.311551E-3</v>
      </c>
      <c r="AI23" s="402">
        <v>9.7979600000000006E-5</v>
      </c>
      <c r="AJ23" s="402">
        <v>1.0477E-4</v>
      </c>
      <c r="AK23" s="402">
        <v>1.615229E-4</v>
      </c>
      <c r="AL23" s="402">
        <v>5.7212100000000001E-5</v>
      </c>
      <c r="AM23" s="402">
        <v>2.0351120000000001E-4</v>
      </c>
      <c r="AN23" s="402">
        <v>2.207593E-4</v>
      </c>
      <c r="AO23" s="402">
        <v>1.7834090000000001E-4</v>
      </c>
      <c r="AP23" s="402">
        <v>1.415113E-4</v>
      </c>
      <c r="AQ23" s="402">
        <v>7.0149199999999996E-5</v>
      </c>
      <c r="AR23" s="402">
        <v>9.3350999999999994E-5</v>
      </c>
      <c r="AS23" s="402">
        <v>1.2219861E-3</v>
      </c>
      <c r="AT23" s="402">
        <v>7.7294900000000004E-5</v>
      </c>
      <c r="AU23" s="402">
        <v>4.9981100000000002E-5</v>
      </c>
      <c r="AV23" s="404">
        <v>8.5769700000000007E-5</v>
      </c>
      <c r="AW23" s="401">
        <v>1.0409926994000001</v>
      </c>
      <c r="AX23" s="490">
        <v>0.74253717770000005</v>
      </c>
      <c r="AZ23" s="430"/>
    </row>
    <row r="24" spans="2:52">
      <c r="B24" s="405" t="s">
        <v>309</v>
      </c>
      <c r="C24" s="550" t="s">
        <v>310</v>
      </c>
      <c r="D24" s="498">
        <v>1.2782369999999999E-4</v>
      </c>
      <c r="E24" s="504">
        <v>3.780535E-4</v>
      </c>
      <c r="F24" s="407">
        <v>1.688293E-4</v>
      </c>
      <c r="G24" s="407">
        <v>1.229479E-4</v>
      </c>
      <c r="H24" s="407">
        <v>2.1818010000000001E-4</v>
      </c>
      <c r="I24" s="407">
        <v>1.70342E-4</v>
      </c>
      <c r="J24" s="407">
        <v>2.5003729999999999E-4</v>
      </c>
      <c r="K24" s="407">
        <v>1.152721E-4</v>
      </c>
      <c r="L24" s="407">
        <v>1.637686E-4</v>
      </c>
      <c r="M24" s="407">
        <v>1.4396959999999999E-4</v>
      </c>
      <c r="N24" s="407">
        <v>6.2409999999999994E-5</v>
      </c>
      <c r="O24" s="407">
        <v>8.0136840000000003E-4</v>
      </c>
      <c r="P24" s="407">
        <v>1.7786820000000001E-4</v>
      </c>
      <c r="Q24" s="407">
        <v>1.4542320000000001E-4</v>
      </c>
      <c r="R24" s="407">
        <v>4.2177030000000002E-4</v>
      </c>
      <c r="S24" s="407">
        <v>1.010664E-4</v>
      </c>
      <c r="T24" s="407">
        <v>1.5614679999999999E-4</v>
      </c>
      <c r="U24" s="407">
        <v>1.91285E-4</v>
      </c>
      <c r="V24" s="407">
        <v>8.329705E-4</v>
      </c>
      <c r="W24" s="407">
        <v>1.0318622215</v>
      </c>
      <c r="X24" s="407">
        <v>6.0644829999999999E-4</v>
      </c>
      <c r="Y24" s="407">
        <v>7.9042089999999999E-4</v>
      </c>
      <c r="Z24" s="407">
        <v>7.6869259999999995E-4</v>
      </c>
      <c r="AA24" s="407">
        <v>3.067255E-4</v>
      </c>
      <c r="AB24" s="407">
        <v>2.5043029999999999E-4</v>
      </c>
      <c r="AC24" s="407">
        <v>1.1267254E-3</v>
      </c>
      <c r="AD24" s="407">
        <v>3.4965350000000002E-4</v>
      </c>
      <c r="AE24" s="407">
        <v>2.8446340000000002E-4</v>
      </c>
      <c r="AF24" s="407">
        <v>3.4567570000000001E-4</v>
      </c>
      <c r="AG24" s="407">
        <v>2.745995E-4</v>
      </c>
      <c r="AH24" s="407">
        <v>4.9299990000000002E-4</v>
      </c>
      <c r="AI24" s="407">
        <v>2.114393E-4</v>
      </c>
      <c r="AJ24" s="407">
        <v>2.4357139999999999E-4</v>
      </c>
      <c r="AK24" s="407">
        <v>3.8963890000000002E-4</v>
      </c>
      <c r="AL24" s="407">
        <v>1.143297E-4</v>
      </c>
      <c r="AM24" s="407">
        <v>4.334578E-4</v>
      </c>
      <c r="AN24" s="407">
        <v>5.3167419999999995E-4</v>
      </c>
      <c r="AO24" s="407">
        <v>2.9178929999999997E-4</v>
      </c>
      <c r="AP24" s="407">
        <v>3.0727690000000003E-4</v>
      </c>
      <c r="AQ24" s="407">
        <v>1.513857E-4</v>
      </c>
      <c r="AR24" s="407">
        <v>2.215742E-4</v>
      </c>
      <c r="AS24" s="407">
        <v>3.0718009999999999E-3</v>
      </c>
      <c r="AT24" s="407">
        <v>1.5277889999999999E-4</v>
      </c>
      <c r="AU24" s="407">
        <v>1.127596E-4</v>
      </c>
      <c r="AV24" s="409">
        <v>1.638373E-4</v>
      </c>
      <c r="AW24" s="406">
        <v>1.0486059033999999</v>
      </c>
      <c r="AX24" s="499">
        <v>0.74796765480000005</v>
      </c>
      <c r="AZ24" s="430"/>
    </row>
    <row r="25" spans="2:52">
      <c r="B25" s="410" t="s">
        <v>311</v>
      </c>
      <c r="C25" s="553" t="s">
        <v>312</v>
      </c>
      <c r="D25" s="496">
        <v>3.24919E-5</v>
      </c>
      <c r="E25" s="505">
        <v>6.2029699999999993E-5</v>
      </c>
      <c r="F25" s="480">
        <v>4.0569299999999998E-5</v>
      </c>
      <c r="G25" s="480">
        <v>3.2862399999999999E-5</v>
      </c>
      <c r="H25" s="480">
        <v>5.4464900000000001E-5</v>
      </c>
      <c r="I25" s="480">
        <v>3.7922800000000002E-5</v>
      </c>
      <c r="J25" s="480">
        <v>4.2850199999999998E-5</v>
      </c>
      <c r="K25" s="480">
        <v>3.0773399999999999E-5</v>
      </c>
      <c r="L25" s="480">
        <v>3.6229700000000003E-5</v>
      </c>
      <c r="M25" s="480">
        <v>3.2290899999999999E-5</v>
      </c>
      <c r="N25" s="480">
        <v>1.3031600000000001E-5</v>
      </c>
      <c r="O25" s="480">
        <v>3.4980100000000001E-5</v>
      </c>
      <c r="P25" s="480">
        <v>3.6429700000000001E-5</v>
      </c>
      <c r="Q25" s="480">
        <v>3.9339799999999999E-5</v>
      </c>
      <c r="R25" s="480">
        <v>5.1390000000000001E-5</v>
      </c>
      <c r="S25" s="480">
        <v>1.9095700000000001E-5</v>
      </c>
      <c r="T25" s="480">
        <v>2.33585E-5</v>
      </c>
      <c r="U25" s="480">
        <v>3.0873900000000003E-5</v>
      </c>
      <c r="V25" s="480">
        <v>2.3009889999999999E-4</v>
      </c>
      <c r="W25" s="480">
        <v>5.1454300000000001E-4</v>
      </c>
      <c r="X25" s="480">
        <v>1.0066713575999999</v>
      </c>
      <c r="Y25" s="480">
        <v>3.8459800000000001E-5</v>
      </c>
      <c r="Z25" s="480">
        <v>1.7570730000000001E-4</v>
      </c>
      <c r="AA25" s="480">
        <v>1.159415E-4</v>
      </c>
      <c r="AB25" s="480">
        <v>5.3260600000000003E-5</v>
      </c>
      <c r="AC25" s="480">
        <v>2.8626669999999999E-4</v>
      </c>
      <c r="AD25" s="480">
        <v>9.6867799999999994E-5</v>
      </c>
      <c r="AE25" s="480">
        <v>7.9335699999999993E-5</v>
      </c>
      <c r="AF25" s="480">
        <v>8.5650599999999996E-5</v>
      </c>
      <c r="AG25" s="480">
        <v>5.2679000000000002E-5</v>
      </c>
      <c r="AH25" s="480">
        <v>9.5311300000000003E-5</v>
      </c>
      <c r="AI25" s="480">
        <v>5.0024500000000002E-5</v>
      </c>
      <c r="AJ25" s="480">
        <v>1.632448E-4</v>
      </c>
      <c r="AK25" s="480">
        <v>8.5718300000000002E-5</v>
      </c>
      <c r="AL25" s="480">
        <v>2.3962299999999999E-5</v>
      </c>
      <c r="AM25" s="480">
        <v>8.9982999999999995E-5</v>
      </c>
      <c r="AN25" s="480">
        <v>1.1849069999999999E-4</v>
      </c>
      <c r="AO25" s="480">
        <v>5.6420850000000002E-4</v>
      </c>
      <c r="AP25" s="480">
        <v>7.0651300000000006E-5</v>
      </c>
      <c r="AQ25" s="480">
        <v>1.1430806999999999E-3</v>
      </c>
      <c r="AR25" s="480">
        <v>5.5297699999999997E-5</v>
      </c>
      <c r="AS25" s="480">
        <v>5.6531729999999996E-4</v>
      </c>
      <c r="AT25" s="480">
        <v>1.4317019999999999E-4</v>
      </c>
      <c r="AU25" s="480">
        <v>2.4203648999999998E-3</v>
      </c>
      <c r="AV25" s="481">
        <v>8.7334299999999995E-5</v>
      </c>
      <c r="AW25" s="479">
        <v>1.0147273126</v>
      </c>
      <c r="AX25" s="497">
        <v>0.7238021509</v>
      </c>
      <c r="AZ25" s="430"/>
    </row>
    <row r="26" spans="2:52">
      <c r="B26" s="400" t="s">
        <v>313</v>
      </c>
      <c r="C26" s="548" t="s">
        <v>314</v>
      </c>
      <c r="D26" s="487">
        <v>1.3720099999999999E-4</v>
      </c>
      <c r="E26" s="501">
        <v>3.2126479999999998E-4</v>
      </c>
      <c r="F26" s="402">
        <v>1.788037E-4</v>
      </c>
      <c r="G26" s="402">
        <v>1.3705189999999999E-4</v>
      </c>
      <c r="H26" s="402">
        <v>2.4450900000000001E-4</v>
      </c>
      <c r="I26" s="402">
        <v>1.5958500000000001E-4</v>
      </c>
      <c r="J26" s="402">
        <v>2.1326599999999999E-4</v>
      </c>
      <c r="K26" s="402">
        <v>1.2782660000000001E-4</v>
      </c>
      <c r="L26" s="402">
        <v>1.9698019999999999E-4</v>
      </c>
      <c r="M26" s="402">
        <v>1.5411839999999999E-4</v>
      </c>
      <c r="N26" s="402">
        <v>6.5911499999999994E-5</v>
      </c>
      <c r="O26" s="402">
        <v>1.6420249999999999E-4</v>
      </c>
      <c r="P26" s="402">
        <v>1.818666E-4</v>
      </c>
      <c r="Q26" s="402">
        <v>1.5525780000000001E-4</v>
      </c>
      <c r="R26" s="402">
        <v>2.565957E-4</v>
      </c>
      <c r="S26" s="402">
        <v>9.2092899999999994E-5</v>
      </c>
      <c r="T26" s="402">
        <v>1.2656589999999999E-4</v>
      </c>
      <c r="U26" s="402">
        <v>1.655742E-4</v>
      </c>
      <c r="V26" s="402">
        <v>1.3282922999999999E-3</v>
      </c>
      <c r="W26" s="402">
        <v>1.1588530000000001E-3</v>
      </c>
      <c r="X26" s="402">
        <v>1.62886192E-2</v>
      </c>
      <c r="Y26" s="402">
        <v>1.0493530609999999</v>
      </c>
      <c r="Z26" s="402">
        <v>2.50324884E-2</v>
      </c>
      <c r="AA26" s="402">
        <v>5.05492591E-2</v>
      </c>
      <c r="AB26" s="402">
        <v>2.455923E-3</v>
      </c>
      <c r="AC26" s="402">
        <v>1.0928651E-3</v>
      </c>
      <c r="AD26" s="402">
        <v>1.2385217E-3</v>
      </c>
      <c r="AE26" s="402">
        <v>5.4088770000000001E-4</v>
      </c>
      <c r="AF26" s="402">
        <v>4.2546439999999999E-4</v>
      </c>
      <c r="AG26" s="402">
        <v>2.9480929999999998E-4</v>
      </c>
      <c r="AH26" s="402">
        <v>4.777459E-4</v>
      </c>
      <c r="AI26" s="402">
        <v>2.4071140000000001E-4</v>
      </c>
      <c r="AJ26" s="402">
        <v>2.7911849999999997E-4</v>
      </c>
      <c r="AK26" s="402">
        <v>4.5250009999999997E-4</v>
      </c>
      <c r="AL26" s="402">
        <v>1.277656E-4</v>
      </c>
      <c r="AM26" s="402">
        <v>4.6218049999999998E-4</v>
      </c>
      <c r="AN26" s="402">
        <v>7.2413649999999996E-4</v>
      </c>
      <c r="AO26" s="402">
        <v>7.9896700000000004E-4</v>
      </c>
      <c r="AP26" s="402">
        <v>5.5449660000000001E-4</v>
      </c>
      <c r="AQ26" s="402">
        <v>1.933103E-4</v>
      </c>
      <c r="AR26" s="402">
        <v>2.646274E-4</v>
      </c>
      <c r="AS26" s="402">
        <v>3.2477965E-3</v>
      </c>
      <c r="AT26" s="402">
        <v>1.8092950000000001E-4</v>
      </c>
      <c r="AU26" s="402">
        <v>5.8592135999999996E-3</v>
      </c>
      <c r="AV26" s="404">
        <v>2.341058E-4</v>
      </c>
      <c r="AW26" s="401">
        <v>1.1669353229999999</v>
      </c>
      <c r="AX26" s="490">
        <v>0.83237169850000003</v>
      </c>
      <c r="AZ26" s="430"/>
    </row>
    <row r="27" spans="2:52">
      <c r="B27" s="400" t="s">
        <v>315</v>
      </c>
      <c r="C27" s="548" t="s">
        <v>316</v>
      </c>
      <c r="D27" s="487">
        <v>3.8485200000000002E-5</v>
      </c>
      <c r="E27" s="501">
        <v>6.8325199999999994E-5</v>
      </c>
      <c r="F27" s="402">
        <v>3.5417199999999997E-5</v>
      </c>
      <c r="G27" s="402">
        <v>2.9984500000000001E-5</v>
      </c>
      <c r="H27" s="402">
        <v>4.7460599999999998E-5</v>
      </c>
      <c r="I27" s="402">
        <v>3.2581900000000001E-5</v>
      </c>
      <c r="J27" s="402">
        <v>9.3703399999999995E-5</v>
      </c>
      <c r="K27" s="402">
        <v>3.1436799999999997E-5</v>
      </c>
      <c r="L27" s="402">
        <v>4.8193399999999998E-5</v>
      </c>
      <c r="M27" s="402">
        <v>3.2517700000000002E-5</v>
      </c>
      <c r="N27" s="402">
        <v>1.43963E-5</v>
      </c>
      <c r="O27" s="402">
        <v>3.7962400000000001E-5</v>
      </c>
      <c r="P27" s="402">
        <v>3.67445E-5</v>
      </c>
      <c r="Q27" s="402">
        <v>3.0695699999999998E-5</v>
      </c>
      <c r="R27" s="402">
        <v>5.3978199999999998E-5</v>
      </c>
      <c r="S27" s="402">
        <v>2.2254899999999999E-5</v>
      </c>
      <c r="T27" s="402">
        <v>2.5994299999999999E-5</v>
      </c>
      <c r="U27" s="402">
        <v>4.5535999999999999E-5</v>
      </c>
      <c r="V27" s="402">
        <v>1.0448699E-3</v>
      </c>
      <c r="W27" s="402">
        <v>1.2012201000000001E-3</v>
      </c>
      <c r="X27" s="402">
        <v>1.191943E-3</v>
      </c>
      <c r="Y27" s="402">
        <v>7.0446009999999999E-4</v>
      </c>
      <c r="Z27" s="402">
        <v>1.006581621</v>
      </c>
      <c r="AA27" s="402">
        <v>1.5630163000000001E-3</v>
      </c>
      <c r="AB27" s="402">
        <v>4.2026642000000001E-3</v>
      </c>
      <c r="AC27" s="402">
        <v>1.7911913E-3</v>
      </c>
      <c r="AD27" s="402">
        <v>8.5250829999999997E-4</v>
      </c>
      <c r="AE27" s="402">
        <v>1.3086470000000001E-4</v>
      </c>
      <c r="AF27" s="402">
        <v>6.3692849999999999E-4</v>
      </c>
      <c r="AG27" s="402">
        <v>6.7749999999999993E-5</v>
      </c>
      <c r="AH27" s="402">
        <v>1.294174E-4</v>
      </c>
      <c r="AI27" s="402">
        <v>4.5090099999999997E-5</v>
      </c>
      <c r="AJ27" s="402">
        <v>6.6990500000000002E-5</v>
      </c>
      <c r="AK27" s="402">
        <v>8.0063599999999997E-5</v>
      </c>
      <c r="AL27" s="402">
        <v>3.2780300000000002E-5</v>
      </c>
      <c r="AM27" s="402">
        <v>1.064702E-4</v>
      </c>
      <c r="AN27" s="402">
        <v>1.1851259999999999E-4</v>
      </c>
      <c r="AO27" s="402">
        <v>2.2492160000000001E-4</v>
      </c>
      <c r="AP27" s="402">
        <v>1.1852769999999999E-4</v>
      </c>
      <c r="AQ27" s="402">
        <v>3.8233099999999998E-5</v>
      </c>
      <c r="AR27" s="402">
        <v>4.6322800000000003E-5</v>
      </c>
      <c r="AS27" s="402">
        <v>5.9202609999999998E-4</v>
      </c>
      <c r="AT27" s="402">
        <v>4.5251299999999998E-5</v>
      </c>
      <c r="AU27" s="402">
        <v>3.4700799999999998E-5</v>
      </c>
      <c r="AV27" s="404">
        <v>7.61526E-5</v>
      </c>
      <c r="AW27" s="401">
        <v>1.0224501661000001</v>
      </c>
      <c r="AX27" s="490">
        <v>0.72931084069999996</v>
      </c>
      <c r="AZ27" s="430"/>
    </row>
    <row r="28" spans="2:52">
      <c r="B28" s="400" t="s">
        <v>317</v>
      </c>
      <c r="C28" s="548" t="s">
        <v>318</v>
      </c>
      <c r="D28" s="487">
        <v>8.9260000000000004E-7</v>
      </c>
      <c r="E28" s="501">
        <v>1.7106E-6</v>
      </c>
      <c r="F28" s="402">
        <v>9.4620000000000004E-7</v>
      </c>
      <c r="G28" s="402">
        <v>7.794E-7</v>
      </c>
      <c r="H28" s="402">
        <v>1.1562E-6</v>
      </c>
      <c r="I28" s="402">
        <v>9.4919999999999995E-7</v>
      </c>
      <c r="J28" s="402">
        <v>9.4610000000000003E-7</v>
      </c>
      <c r="K28" s="402">
        <v>8.089E-7</v>
      </c>
      <c r="L28" s="402">
        <v>7.9920000000000001E-7</v>
      </c>
      <c r="M28" s="402">
        <v>8.9920000000000001E-7</v>
      </c>
      <c r="N28" s="402">
        <v>6.2099999999999996E-7</v>
      </c>
      <c r="O28" s="402">
        <v>8.4119999999999999E-7</v>
      </c>
      <c r="P28" s="402">
        <v>9.3470000000000003E-7</v>
      </c>
      <c r="Q28" s="402">
        <v>8.2640000000000004E-7</v>
      </c>
      <c r="R28" s="402">
        <v>1.3069999999999999E-6</v>
      </c>
      <c r="S28" s="402">
        <v>5.7930000000000001E-7</v>
      </c>
      <c r="T28" s="402">
        <v>5.9910000000000001E-7</v>
      </c>
      <c r="U28" s="402">
        <v>9.7870000000000005E-7</v>
      </c>
      <c r="V28" s="402">
        <v>6.8672000000000001E-6</v>
      </c>
      <c r="W28" s="402">
        <v>2.2871999999999999E-6</v>
      </c>
      <c r="X28" s="402">
        <v>1.1205999999999999E-6</v>
      </c>
      <c r="Y28" s="402">
        <v>1.3206999999999999E-6</v>
      </c>
      <c r="Z28" s="402">
        <v>1.0964E-6</v>
      </c>
      <c r="AA28" s="402">
        <v>1.0001576751000001</v>
      </c>
      <c r="AB28" s="402">
        <v>6.6632599999999996E-5</v>
      </c>
      <c r="AC28" s="402">
        <v>7.7537499999999994E-5</v>
      </c>
      <c r="AD28" s="402">
        <v>1.13393E-5</v>
      </c>
      <c r="AE28" s="402">
        <v>1.5895E-6</v>
      </c>
      <c r="AF28" s="402">
        <v>1.5285200000000001E-5</v>
      </c>
      <c r="AG28" s="402">
        <v>1.5984E-6</v>
      </c>
      <c r="AH28" s="402">
        <v>2.6353999999999998E-6</v>
      </c>
      <c r="AI28" s="402">
        <v>1.218E-6</v>
      </c>
      <c r="AJ28" s="402">
        <v>2.8339999999999999E-6</v>
      </c>
      <c r="AK28" s="402">
        <v>2.6838E-6</v>
      </c>
      <c r="AL28" s="402">
        <v>1.274E-6</v>
      </c>
      <c r="AM28" s="402">
        <v>2.7775000000000001E-6</v>
      </c>
      <c r="AN28" s="402">
        <v>3.4705000000000001E-6</v>
      </c>
      <c r="AO28" s="402">
        <v>2.1373600000000001E-5</v>
      </c>
      <c r="AP28" s="402">
        <v>2.2166000000000001E-6</v>
      </c>
      <c r="AQ28" s="402">
        <v>9.1279999999999997E-7</v>
      </c>
      <c r="AR28" s="402">
        <v>1.3631999999999999E-6</v>
      </c>
      <c r="AS28" s="402">
        <v>1.2381900000000001E-5</v>
      </c>
      <c r="AT28" s="402">
        <v>1.4647999999999999E-6</v>
      </c>
      <c r="AU28" s="402">
        <v>8.5929999999999997E-7</v>
      </c>
      <c r="AV28" s="404">
        <v>3.1541999999999998E-6</v>
      </c>
      <c r="AW28" s="401">
        <v>1.0004215446</v>
      </c>
      <c r="AX28" s="490">
        <v>0.71359788660000001</v>
      </c>
      <c r="AZ28" s="430"/>
    </row>
    <row r="29" spans="2:52">
      <c r="B29" s="405" t="s">
        <v>319</v>
      </c>
      <c r="C29" s="550" t="s">
        <v>320</v>
      </c>
      <c r="D29" s="492">
        <v>3.1657700000000002E-4</v>
      </c>
      <c r="E29" s="502">
        <v>7.689242E-4</v>
      </c>
      <c r="F29" s="477">
        <v>4.2196209999999999E-4</v>
      </c>
      <c r="G29" s="477">
        <v>3.1659800000000002E-4</v>
      </c>
      <c r="H29" s="477">
        <v>5.6792110000000002E-4</v>
      </c>
      <c r="I29" s="477">
        <v>3.6964060000000001E-4</v>
      </c>
      <c r="J29" s="477">
        <v>4.5033429999999998E-4</v>
      </c>
      <c r="K29" s="477">
        <v>2.9209240000000001E-4</v>
      </c>
      <c r="L29" s="477">
        <v>4.0184079999999999E-4</v>
      </c>
      <c r="M29" s="477">
        <v>3.6563580000000001E-4</v>
      </c>
      <c r="N29" s="477">
        <v>1.569799E-4</v>
      </c>
      <c r="O29" s="477">
        <v>3.9654849999999999E-4</v>
      </c>
      <c r="P29" s="477">
        <v>4.4058059999999997E-4</v>
      </c>
      <c r="Q29" s="477">
        <v>3.5202120000000001E-4</v>
      </c>
      <c r="R29" s="477">
        <v>6.1012019999999998E-4</v>
      </c>
      <c r="S29" s="477">
        <v>2.1472829999999999E-4</v>
      </c>
      <c r="T29" s="477">
        <v>2.6894089999999999E-4</v>
      </c>
      <c r="U29" s="477">
        <v>3.3892230000000001E-4</v>
      </c>
      <c r="V29" s="477">
        <v>3.7176089999999999E-4</v>
      </c>
      <c r="W29" s="477">
        <v>7.6414400000000002E-4</v>
      </c>
      <c r="X29" s="477">
        <v>3.686971E-4</v>
      </c>
      <c r="Y29" s="477">
        <v>4.41194E-4</v>
      </c>
      <c r="Z29" s="477">
        <v>4.5507339999999999E-4</v>
      </c>
      <c r="AA29" s="477">
        <v>3.8424560000000001E-4</v>
      </c>
      <c r="AB29" s="477">
        <v>1.1956421946</v>
      </c>
      <c r="AC29" s="477">
        <v>3.2230920000000002E-4</v>
      </c>
      <c r="AD29" s="477">
        <v>1.0330312600000001E-2</v>
      </c>
      <c r="AE29" s="477">
        <v>6.6980610000000004E-4</v>
      </c>
      <c r="AF29" s="477">
        <v>8.5487650000000003E-4</v>
      </c>
      <c r="AG29" s="477">
        <v>7.1765040000000004E-4</v>
      </c>
      <c r="AH29" s="477">
        <v>1.1407893E-3</v>
      </c>
      <c r="AI29" s="477">
        <v>5.5195020000000001E-4</v>
      </c>
      <c r="AJ29" s="477">
        <v>6.3410229999999999E-4</v>
      </c>
      <c r="AK29" s="477">
        <v>1.0220299999999999E-3</v>
      </c>
      <c r="AL29" s="477">
        <v>2.9914399999999999E-4</v>
      </c>
      <c r="AM29" s="477">
        <v>1.1225329E-3</v>
      </c>
      <c r="AN29" s="477">
        <v>1.3933984E-3</v>
      </c>
      <c r="AO29" s="477">
        <v>9.6276119999999998E-4</v>
      </c>
      <c r="AP29" s="477">
        <v>8.0137820000000001E-4</v>
      </c>
      <c r="AQ29" s="477">
        <v>3.942161E-4</v>
      </c>
      <c r="AR29" s="477">
        <v>5.787047E-4</v>
      </c>
      <c r="AS29" s="477">
        <v>8.0894674999999992E-3</v>
      </c>
      <c r="AT29" s="477">
        <v>3.93316E-4</v>
      </c>
      <c r="AU29" s="477">
        <v>2.5099660000000001E-4</v>
      </c>
      <c r="AV29" s="478">
        <v>4.4740090000000001E-4</v>
      </c>
      <c r="AW29" s="476">
        <v>1.2364548208999999</v>
      </c>
      <c r="AX29" s="493">
        <v>0.88195976170000001</v>
      </c>
      <c r="AZ29" s="430"/>
    </row>
    <row r="30" spans="2:52">
      <c r="B30" s="410" t="s">
        <v>321</v>
      </c>
      <c r="C30" s="553" t="s">
        <v>322</v>
      </c>
      <c r="D30" s="494">
        <v>2.1612388000000001E-3</v>
      </c>
      <c r="E30" s="503">
        <v>9.7108260000000005E-4</v>
      </c>
      <c r="F30" s="412">
        <v>2.84691E-4</v>
      </c>
      <c r="G30" s="412">
        <v>1.2700720000000001E-4</v>
      </c>
      <c r="H30" s="412">
        <v>1.1194279999999999E-4</v>
      </c>
      <c r="I30" s="412">
        <v>3.061033E-4</v>
      </c>
      <c r="J30" s="412">
        <v>1.3903099999999999E-4</v>
      </c>
      <c r="K30" s="412">
        <v>1.64606E-4</v>
      </c>
      <c r="L30" s="412">
        <v>1.060926E-4</v>
      </c>
      <c r="M30" s="412">
        <v>8.6258499999999994E-5</v>
      </c>
      <c r="N30" s="412">
        <v>1.128877E-4</v>
      </c>
      <c r="O30" s="412">
        <v>6.6993699999999995E-5</v>
      </c>
      <c r="P30" s="412">
        <v>7.2400900000000007E-5</v>
      </c>
      <c r="Q30" s="412">
        <v>1.479784E-4</v>
      </c>
      <c r="R30" s="412">
        <v>2.1711819999999999E-4</v>
      </c>
      <c r="S30" s="412">
        <v>1.1478249999999999E-4</v>
      </c>
      <c r="T30" s="412">
        <v>1.118262E-4</v>
      </c>
      <c r="U30" s="412">
        <v>9.7852799999999999E-5</v>
      </c>
      <c r="V30" s="412">
        <v>7.1385999999999997E-5</v>
      </c>
      <c r="W30" s="412">
        <v>6.4964999999999999E-5</v>
      </c>
      <c r="X30" s="412">
        <v>9.0656999999999996E-5</v>
      </c>
      <c r="Y30" s="412">
        <v>5.9571299999999997E-5</v>
      </c>
      <c r="Z30" s="412">
        <v>7.3083999999999993E-5</v>
      </c>
      <c r="AA30" s="412">
        <v>5.8072999999999998E-5</v>
      </c>
      <c r="AB30" s="412">
        <v>7.2050899999999998E-5</v>
      </c>
      <c r="AC30" s="412">
        <v>1.0407576994000001</v>
      </c>
      <c r="AD30" s="412">
        <v>5.58736E-5</v>
      </c>
      <c r="AE30" s="412">
        <v>6.9072429999999998E-4</v>
      </c>
      <c r="AF30" s="412">
        <v>1.365998E-4</v>
      </c>
      <c r="AG30" s="412">
        <v>1.052062E-4</v>
      </c>
      <c r="AH30" s="412">
        <v>8.1511800000000001E-5</v>
      </c>
      <c r="AI30" s="412">
        <v>1.754503E-4</v>
      </c>
      <c r="AJ30" s="412">
        <v>1.41104E-4</v>
      </c>
      <c r="AK30" s="412">
        <v>1.106747E-4</v>
      </c>
      <c r="AL30" s="412">
        <v>2.1688999999999999E-5</v>
      </c>
      <c r="AM30" s="412">
        <v>3.2752917999999999E-3</v>
      </c>
      <c r="AN30" s="412">
        <v>8.8569100000000006E-5</v>
      </c>
      <c r="AO30" s="412">
        <v>7.7047200000000002E-4</v>
      </c>
      <c r="AP30" s="412">
        <v>1.8306449999999999E-4</v>
      </c>
      <c r="AQ30" s="412">
        <v>5.7939000000000002E-5</v>
      </c>
      <c r="AR30" s="412">
        <v>1.0295249999999999E-4</v>
      </c>
      <c r="AS30" s="412">
        <v>5.9213799999999999E-5</v>
      </c>
      <c r="AT30" s="412">
        <v>1.2416630000000001E-4</v>
      </c>
      <c r="AU30" s="412">
        <v>2.3881050000000001E-4</v>
      </c>
      <c r="AV30" s="414">
        <v>2.2868119999999999E-4</v>
      </c>
      <c r="AW30" s="411">
        <v>1.0532953751</v>
      </c>
      <c r="AX30" s="495">
        <v>0.75131264190000002</v>
      </c>
      <c r="AZ30" s="430"/>
    </row>
    <row r="31" spans="2:52">
      <c r="B31" s="400" t="s">
        <v>323</v>
      </c>
      <c r="C31" s="548" t="s">
        <v>324</v>
      </c>
      <c r="D31" s="487">
        <v>1.1051090000000001E-4</v>
      </c>
      <c r="E31" s="501">
        <v>5.1345869999999997E-4</v>
      </c>
      <c r="F31" s="402">
        <v>8.5501700000000002E-5</v>
      </c>
      <c r="G31" s="402">
        <v>7.4112100000000005E-5</v>
      </c>
      <c r="H31" s="402">
        <v>8.4863099999999997E-5</v>
      </c>
      <c r="I31" s="402">
        <v>1.155825E-4</v>
      </c>
      <c r="J31" s="402">
        <v>8.7848200000000004E-5</v>
      </c>
      <c r="K31" s="402">
        <v>9.2323099999999997E-5</v>
      </c>
      <c r="L31" s="402">
        <v>7.3034700000000001E-5</v>
      </c>
      <c r="M31" s="402">
        <v>6.1222699999999999E-5</v>
      </c>
      <c r="N31" s="402">
        <v>6.33646E-5</v>
      </c>
      <c r="O31" s="402">
        <v>5.3743299999999998E-5</v>
      </c>
      <c r="P31" s="402">
        <v>5.3421999999999998E-5</v>
      </c>
      <c r="Q31" s="402">
        <v>8.9034800000000003E-5</v>
      </c>
      <c r="R31" s="402">
        <v>1.3942530000000001E-4</v>
      </c>
      <c r="S31" s="402">
        <v>6.81302E-5</v>
      </c>
      <c r="T31" s="402">
        <v>6.9006900000000005E-5</v>
      </c>
      <c r="U31" s="402">
        <v>6.6300500000000007E-5</v>
      </c>
      <c r="V31" s="402">
        <v>5.5849300000000001E-5</v>
      </c>
      <c r="W31" s="402">
        <v>5.1655900000000001E-5</v>
      </c>
      <c r="X31" s="402">
        <v>6.3829899999999997E-5</v>
      </c>
      <c r="Y31" s="402">
        <v>5.2321599999999997E-5</v>
      </c>
      <c r="Z31" s="402">
        <v>6.0145700000000003E-5</v>
      </c>
      <c r="AA31" s="402">
        <v>4.8843700000000001E-5</v>
      </c>
      <c r="AB31" s="402">
        <v>5.07809E-5</v>
      </c>
      <c r="AC31" s="402">
        <v>7.0763800000000002E-5</v>
      </c>
      <c r="AD31" s="402">
        <v>1.0849489048000001</v>
      </c>
      <c r="AE31" s="402">
        <v>3.652288E-4</v>
      </c>
      <c r="AF31" s="402">
        <v>1.1319640000000001E-4</v>
      </c>
      <c r="AG31" s="402">
        <v>8.9513300000000002E-5</v>
      </c>
      <c r="AH31" s="402">
        <v>1.0134259999999999E-4</v>
      </c>
      <c r="AI31" s="402">
        <v>1.155015E-4</v>
      </c>
      <c r="AJ31" s="402">
        <v>1.027887E-4</v>
      </c>
      <c r="AK31" s="402">
        <v>1.098386E-4</v>
      </c>
      <c r="AL31" s="402">
        <v>2.7317500000000001E-5</v>
      </c>
      <c r="AM31" s="402">
        <v>1.6456317000000001E-3</v>
      </c>
      <c r="AN31" s="402">
        <v>1.177046E-4</v>
      </c>
      <c r="AO31" s="402">
        <v>2.4913385999999998E-3</v>
      </c>
      <c r="AP31" s="402">
        <v>8.7279600000000004E-5</v>
      </c>
      <c r="AQ31" s="402">
        <v>4.90129E-5</v>
      </c>
      <c r="AR31" s="402">
        <v>8.1857699999999994E-5</v>
      </c>
      <c r="AS31" s="402">
        <v>4.567684E-4</v>
      </c>
      <c r="AT31" s="402">
        <v>1.0053550000000001E-4</v>
      </c>
      <c r="AU31" s="402">
        <v>1.285972E-4</v>
      </c>
      <c r="AV31" s="404">
        <v>3.528103E-4</v>
      </c>
      <c r="AW31" s="401">
        <v>1.0938402449</v>
      </c>
      <c r="AX31" s="490">
        <v>0.78023318389999996</v>
      </c>
      <c r="AZ31" s="430"/>
    </row>
    <row r="32" spans="2:52">
      <c r="B32" s="400" t="s">
        <v>325</v>
      </c>
      <c r="C32" s="548" t="s">
        <v>326</v>
      </c>
      <c r="D32" s="487">
        <v>7.4298310000000005E-4</v>
      </c>
      <c r="E32" s="501">
        <v>9.2598110000000002E-4</v>
      </c>
      <c r="F32" s="402">
        <v>5.8593459999999997E-4</v>
      </c>
      <c r="G32" s="402">
        <v>8.6265790000000005E-4</v>
      </c>
      <c r="H32" s="402">
        <v>9.8157465999999995E-3</v>
      </c>
      <c r="I32" s="402">
        <v>4.4381606999999998E-3</v>
      </c>
      <c r="J32" s="402">
        <v>3.1580010000000001E-3</v>
      </c>
      <c r="K32" s="402">
        <v>8.1038502000000002E-3</v>
      </c>
      <c r="L32" s="402">
        <v>5.2835920000000001E-4</v>
      </c>
      <c r="M32" s="402">
        <v>1.01785E-3</v>
      </c>
      <c r="N32" s="402">
        <v>4.7467804000000001E-3</v>
      </c>
      <c r="O32" s="402">
        <v>2.3121609E-3</v>
      </c>
      <c r="P32" s="402">
        <v>4.1325440000000003E-4</v>
      </c>
      <c r="Q32" s="402">
        <v>1.4541808000000001E-3</v>
      </c>
      <c r="R32" s="402">
        <v>1.7914981999999999E-3</v>
      </c>
      <c r="S32" s="402">
        <v>5.3621175000000002E-3</v>
      </c>
      <c r="T32" s="402">
        <v>1.02422678E-2</v>
      </c>
      <c r="U32" s="402">
        <v>1.3110143E-3</v>
      </c>
      <c r="V32" s="402">
        <v>6.5207470000000001E-4</v>
      </c>
      <c r="W32" s="402">
        <v>7.6055719999999999E-4</v>
      </c>
      <c r="X32" s="402">
        <v>1.2651477999999999E-3</v>
      </c>
      <c r="Y32" s="402">
        <v>5.276495E-4</v>
      </c>
      <c r="Z32" s="402">
        <v>1.3176625E-3</v>
      </c>
      <c r="AA32" s="402">
        <v>1.1306684E-3</v>
      </c>
      <c r="AB32" s="402">
        <v>6.7359289999999997E-4</v>
      </c>
      <c r="AC32" s="402">
        <v>1.7341697000000001E-3</v>
      </c>
      <c r="AD32" s="402">
        <v>5.8137650000000005E-4</v>
      </c>
      <c r="AE32" s="402">
        <v>1.0062151913999999</v>
      </c>
      <c r="AF32" s="402">
        <v>1.3434139E-3</v>
      </c>
      <c r="AG32" s="402">
        <v>2.4833697999999999E-3</v>
      </c>
      <c r="AH32" s="402">
        <v>7.5998039999999997E-4</v>
      </c>
      <c r="AI32" s="402">
        <v>5.3213559999999997E-4</v>
      </c>
      <c r="AJ32" s="402">
        <v>4.8572740000000001E-4</v>
      </c>
      <c r="AK32" s="402">
        <v>6.1996049999999997E-4</v>
      </c>
      <c r="AL32" s="402">
        <v>1.49586E-4</v>
      </c>
      <c r="AM32" s="402">
        <v>5.9352989999999996E-4</v>
      </c>
      <c r="AN32" s="402">
        <v>2.7896955999999998E-3</v>
      </c>
      <c r="AO32" s="402">
        <v>8.1310309999999995E-4</v>
      </c>
      <c r="AP32" s="402">
        <v>2.4037294E-3</v>
      </c>
      <c r="AQ32" s="402">
        <v>5.8017650000000002E-4</v>
      </c>
      <c r="AR32" s="402">
        <v>1.8669479E-3</v>
      </c>
      <c r="AS32" s="402">
        <v>1.5798927999999999E-3</v>
      </c>
      <c r="AT32" s="402">
        <v>1.5513217000000001E-3</v>
      </c>
      <c r="AU32" s="402">
        <v>4.3330906699999998E-2</v>
      </c>
      <c r="AV32" s="404">
        <v>4.4091429999999998E-4</v>
      </c>
      <c r="AW32" s="401">
        <v>1.1349952807999999</v>
      </c>
      <c r="AX32" s="490">
        <v>0.80958895580000001</v>
      </c>
      <c r="AZ32" s="430"/>
    </row>
    <row r="33" spans="2:52">
      <c r="B33" s="400" t="s">
        <v>327</v>
      </c>
      <c r="C33" s="548" t="s">
        <v>328</v>
      </c>
      <c r="D33" s="487">
        <v>4.5307858999999997E-3</v>
      </c>
      <c r="E33" s="501">
        <v>9.3979110000000001E-3</v>
      </c>
      <c r="F33" s="402">
        <v>2.8106212999999998E-3</v>
      </c>
      <c r="G33" s="402">
        <v>8.5299243E-3</v>
      </c>
      <c r="H33" s="402">
        <v>5.3515265999999999E-3</v>
      </c>
      <c r="I33" s="402">
        <v>3.3661758000000002E-3</v>
      </c>
      <c r="J33" s="402">
        <v>4.8349600999999997E-3</v>
      </c>
      <c r="K33" s="402">
        <v>1.2769697199999999E-2</v>
      </c>
      <c r="L33" s="402">
        <v>4.0357042999999999E-3</v>
      </c>
      <c r="M33" s="402">
        <v>7.6242606000000001E-3</v>
      </c>
      <c r="N33" s="402">
        <v>2.9405439999999998E-3</v>
      </c>
      <c r="O33" s="402">
        <v>6.9710377999999996E-3</v>
      </c>
      <c r="P33" s="402">
        <v>5.5942772999999996E-3</v>
      </c>
      <c r="Q33" s="402">
        <v>3.5607812999999999E-3</v>
      </c>
      <c r="R33" s="402">
        <v>8.6732197E-3</v>
      </c>
      <c r="S33" s="402">
        <v>8.5972646999999992E-3</v>
      </c>
      <c r="T33" s="402">
        <v>6.7811214999999999E-3</v>
      </c>
      <c r="U33" s="402">
        <v>6.9648458000000002E-3</v>
      </c>
      <c r="V33" s="402">
        <v>3.7634928000000001E-3</v>
      </c>
      <c r="W33" s="402">
        <v>3.8684790999999998E-3</v>
      </c>
      <c r="X33" s="402">
        <v>3.7381953999999998E-3</v>
      </c>
      <c r="Y33" s="402">
        <v>4.1971867999999997E-3</v>
      </c>
      <c r="Z33" s="402">
        <v>4.4378908000000002E-3</v>
      </c>
      <c r="AA33" s="402">
        <v>3.8080013999999998E-3</v>
      </c>
      <c r="AB33" s="402">
        <v>2.0098083000000002E-3</v>
      </c>
      <c r="AC33" s="402">
        <v>4.4450768000000003E-3</v>
      </c>
      <c r="AD33" s="402">
        <v>4.4623883E-3</v>
      </c>
      <c r="AE33" s="402">
        <v>5.1958432000000004E-3</v>
      </c>
      <c r="AF33" s="402">
        <v>1.0028249969</v>
      </c>
      <c r="AG33" s="402">
        <v>2.4565608999999999E-2</v>
      </c>
      <c r="AH33" s="402">
        <v>5.1278745700000003E-2</v>
      </c>
      <c r="AI33" s="402">
        <v>5.3580266999999999E-3</v>
      </c>
      <c r="AJ33" s="402">
        <v>5.9150749000000001E-3</v>
      </c>
      <c r="AK33" s="402">
        <v>6.0511120999999996E-3</v>
      </c>
      <c r="AL33" s="402">
        <v>1.51523341E-2</v>
      </c>
      <c r="AM33" s="402">
        <v>1.1763949100000001E-2</v>
      </c>
      <c r="AN33" s="402">
        <v>7.3550724E-3</v>
      </c>
      <c r="AO33" s="402">
        <v>8.7928752999999991E-3</v>
      </c>
      <c r="AP33" s="402">
        <v>1.02944184E-2</v>
      </c>
      <c r="AQ33" s="402">
        <v>4.2335576E-3</v>
      </c>
      <c r="AR33" s="402">
        <v>2.9092802999999999E-3</v>
      </c>
      <c r="AS33" s="402">
        <v>3.2785650000000002E-3</v>
      </c>
      <c r="AT33" s="402">
        <v>5.8263598E-3</v>
      </c>
      <c r="AU33" s="402">
        <v>3.8125237000000002E-3</v>
      </c>
      <c r="AV33" s="404">
        <v>1.74885782E-2</v>
      </c>
      <c r="AW33" s="401">
        <v>1.3401621014</v>
      </c>
      <c r="AX33" s="490">
        <v>0.9559338745</v>
      </c>
      <c r="AZ33" s="430"/>
    </row>
    <row r="34" spans="2:52">
      <c r="B34" s="405" t="s">
        <v>329</v>
      </c>
      <c r="C34" s="550" t="s">
        <v>330</v>
      </c>
      <c r="D34" s="498">
        <v>1.04041394E-2</v>
      </c>
      <c r="E34" s="504">
        <v>2.3834709400000001E-2</v>
      </c>
      <c r="F34" s="407">
        <v>1.39742155E-2</v>
      </c>
      <c r="G34" s="407">
        <v>3.8297814299999997E-2</v>
      </c>
      <c r="H34" s="407">
        <v>2.0379919600000001E-2</v>
      </c>
      <c r="I34" s="407">
        <v>1.7321295899999999E-2</v>
      </c>
      <c r="J34" s="407">
        <v>1.32031886E-2</v>
      </c>
      <c r="K34" s="407">
        <v>6.6118922999999996E-2</v>
      </c>
      <c r="L34" s="407">
        <v>2.1924749800000001E-2</v>
      </c>
      <c r="M34" s="407">
        <v>3.4669204199999998E-2</v>
      </c>
      <c r="N34" s="407">
        <v>7.4531244999999999E-3</v>
      </c>
      <c r="O34" s="407">
        <v>2.31266706E-2</v>
      </c>
      <c r="P34" s="407">
        <v>2.3924132399999999E-2</v>
      </c>
      <c r="Q34" s="407">
        <v>2.4988321000000001E-2</v>
      </c>
      <c r="R34" s="407">
        <v>3.0527852300000002E-2</v>
      </c>
      <c r="S34" s="407">
        <v>3.8648093199999997E-2</v>
      </c>
      <c r="T34" s="407">
        <v>4.6537453700000002E-2</v>
      </c>
      <c r="U34" s="407">
        <v>2.2579946100000001E-2</v>
      </c>
      <c r="V34" s="407">
        <v>1.25396962E-2</v>
      </c>
      <c r="W34" s="407">
        <v>1.13157647E-2</v>
      </c>
      <c r="X34" s="407">
        <v>9.2532705000000007E-3</v>
      </c>
      <c r="Y34" s="407">
        <v>2.5330598100000001E-2</v>
      </c>
      <c r="Z34" s="407">
        <v>1.1888650799999999E-2</v>
      </c>
      <c r="AA34" s="407">
        <v>8.4476242E-3</v>
      </c>
      <c r="AB34" s="407">
        <v>1.19925338E-2</v>
      </c>
      <c r="AC34" s="407">
        <v>2.2676140399999999E-2</v>
      </c>
      <c r="AD34" s="407">
        <v>1.7378201999999999E-2</v>
      </c>
      <c r="AE34" s="407">
        <v>1.88394042E-2</v>
      </c>
      <c r="AF34" s="407">
        <v>6.0998014000000003E-3</v>
      </c>
      <c r="AG34" s="407">
        <v>1.0767911306</v>
      </c>
      <c r="AH34" s="407">
        <v>4.1787231899999999E-2</v>
      </c>
      <c r="AI34" s="407">
        <v>4.8137176199999999E-2</v>
      </c>
      <c r="AJ34" s="407">
        <v>1.7158857999999999E-2</v>
      </c>
      <c r="AK34" s="407">
        <v>6.5406097999999996E-3</v>
      </c>
      <c r="AL34" s="407">
        <v>4.9567607E-3</v>
      </c>
      <c r="AM34" s="407">
        <v>9.3364250000000006E-3</v>
      </c>
      <c r="AN34" s="407">
        <v>9.0319352000000006E-3</v>
      </c>
      <c r="AO34" s="407">
        <v>1.05087984E-2</v>
      </c>
      <c r="AP34" s="407">
        <v>1.3524228100000001E-2</v>
      </c>
      <c r="AQ34" s="407">
        <v>1.10387001E-2</v>
      </c>
      <c r="AR34" s="407">
        <v>4.9654607000000003E-3</v>
      </c>
      <c r="AS34" s="407">
        <v>6.3622682E-3</v>
      </c>
      <c r="AT34" s="407">
        <v>2.2263458E-2</v>
      </c>
      <c r="AU34" s="407">
        <v>1.41404467E-2</v>
      </c>
      <c r="AV34" s="409">
        <v>5.5300940000000002E-3</v>
      </c>
      <c r="AW34" s="406">
        <v>1.9357490214999999</v>
      </c>
      <c r="AX34" s="499">
        <v>1.3807643570000001</v>
      </c>
      <c r="AZ34" s="430"/>
    </row>
    <row r="35" spans="2:52">
      <c r="B35" s="410" t="s">
        <v>331</v>
      </c>
      <c r="C35" s="553" t="s">
        <v>332</v>
      </c>
      <c r="D35" s="496">
        <v>1.4661867E-3</v>
      </c>
      <c r="E35" s="505">
        <v>2.7935288999999999E-3</v>
      </c>
      <c r="F35" s="480">
        <v>2.9444418000000002E-3</v>
      </c>
      <c r="G35" s="480">
        <v>3.2189497999999999E-3</v>
      </c>
      <c r="H35" s="480">
        <v>2.3511495E-3</v>
      </c>
      <c r="I35" s="480">
        <v>1.5137099999999999E-3</v>
      </c>
      <c r="J35" s="480">
        <v>1.3236300999999999E-3</v>
      </c>
      <c r="K35" s="480">
        <v>6.8872834999999999E-3</v>
      </c>
      <c r="L35" s="480">
        <v>1.1451771999999999E-3</v>
      </c>
      <c r="M35" s="480">
        <v>4.5875930000000001E-3</v>
      </c>
      <c r="N35" s="480">
        <v>3.3268564000000001E-3</v>
      </c>
      <c r="O35" s="480">
        <v>1.4314624E-3</v>
      </c>
      <c r="P35" s="480">
        <v>1.2331936E-3</v>
      </c>
      <c r="Q35" s="480">
        <v>7.9147609999999998E-4</v>
      </c>
      <c r="R35" s="480">
        <v>1.9745646E-3</v>
      </c>
      <c r="S35" s="480">
        <v>4.6558338999999997E-3</v>
      </c>
      <c r="T35" s="480">
        <v>1.5084892000000001E-3</v>
      </c>
      <c r="U35" s="480">
        <v>1.8435198999999999E-3</v>
      </c>
      <c r="V35" s="480">
        <v>1.2488191E-3</v>
      </c>
      <c r="W35" s="480">
        <v>1.2620255999999999E-3</v>
      </c>
      <c r="X35" s="480">
        <v>2.3391948E-3</v>
      </c>
      <c r="Y35" s="480">
        <v>1.4696850000000001E-3</v>
      </c>
      <c r="Z35" s="480">
        <v>1.4443701E-3</v>
      </c>
      <c r="AA35" s="480">
        <v>9.3570019999999999E-4</v>
      </c>
      <c r="AB35" s="480">
        <v>9.81441E-4</v>
      </c>
      <c r="AC35" s="480">
        <v>2.2934021E-3</v>
      </c>
      <c r="AD35" s="480">
        <v>1.6639115000000001E-3</v>
      </c>
      <c r="AE35" s="480">
        <v>2.5640341999999998E-3</v>
      </c>
      <c r="AF35" s="480">
        <v>1.8674232000000001E-3</v>
      </c>
      <c r="AG35" s="480">
        <v>1.5969947E-3</v>
      </c>
      <c r="AH35" s="480">
        <v>1.0969245099</v>
      </c>
      <c r="AI35" s="480">
        <v>9.7395138000000003E-3</v>
      </c>
      <c r="AJ35" s="480">
        <v>3.3850127E-3</v>
      </c>
      <c r="AK35" s="480">
        <v>2.4575170999999998E-3</v>
      </c>
      <c r="AL35" s="480">
        <v>1.0922734000000001E-3</v>
      </c>
      <c r="AM35" s="480">
        <v>6.2107302000000003E-3</v>
      </c>
      <c r="AN35" s="480">
        <v>4.6739546999999999E-3</v>
      </c>
      <c r="AO35" s="480">
        <v>5.1066757000000004E-3</v>
      </c>
      <c r="AP35" s="480">
        <v>1.20761654E-2</v>
      </c>
      <c r="AQ35" s="480">
        <v>5.7459108000000002E-3</v>
      </c>
      <c r="AR35" s="480">
        <v>3.0678480000000002E-3</v>
      </c>
      <c r="AS35" s="480">
        <v>1.7228972E-3</v>
      </c>
      <c r="AT35" s="480">
        <v>9.7273575000000004E-3</v>
      </c>
      <c r="AU35" s="480">
        <v>2.0181372999999998E-3</v>
      </c>
      <c r="AV35" s="481">
        <v>2.3964162999999998E-3</v>
      </c>
      <c r="AW35" s="479">
        <v>1.2310089679</v>
      </c>
      <c r="AX35" s="497">
        <v>0.87807524999999997</v>
      </c>
      <c r="AZ35" s="430"/>
    </row>
    <row r="36" spans="2:52">
      <c r="B36" s="400" t="s">
        <v>333</v>
      </c>
      <c r="C36" s="548" t="s">
        <v>334</v>
      </c>
      <c r="D36" s="487">
        <v>1.3895006999999999E-3</v>
      </c>
      <c r="E36" s="501">
        <v>6.0672851999999996E-3</v>
      </c>
      <c r="F36" s="402">
        <v>3.0216054999999999E-3</v>
      </c>
      <c r="G36" s="402">
        <v>1.7189816000000001E-3</v>
      </c>
      <c r="H36" s="402">
        <v>2.1787092000000001E-3</v>
      </c>
      <c r="I36" s="402">
        <v>1.8647262E-3</v>
      </c>
      <c r="J36" s="402">
        <v>1.7582393000000001E-3</v>
      </c>
      <c r="K36" s="402">
        <v>4.8329838999999998E-3</v>
      </c>
      <c r="L36" s="402">
        <v>2.1932698000000001E-3</v>
      </c>
      <c r="M36" s="402">
        <v>6.5385258000000002E-3</v>
      </c>
      <c r="N36" s="402">
        <v>9.04037E-4</v>
      </c>
      <c r="O36" s="402">
        <v>1.1660282E-3</v>
      </c>
      <c r="P36" s="402">
        <v>1.3291914000000001E-3</v>
      </c>
      <c r="Q36" s="402">
        <v>1.6188844E-3</v>
      </c>
      <c r="R36" s="402">
        <v>6.6356886E-3</v>
      </c>
      <c r="S36" s="402">
        <v>1.9186625E-3</v>
      </c>
      <c r="T36" s="402">
        <v>1.5649025999999999E-3</v>
      </c>
      <c r="U36" s="402">
        <v>1.3741481E-3</v>
      </c>
      <c r="V36" s="402">
        <v>1.3664237000000001E-3</v>
      </c>
      <c r="W36" s="402">
        <v>9.3283319999999995E-4</v>
      </c>
      <c r="X36" s="402">
        <v>4.1508435999999998E-3</v>
      </c>
      <c r="Y36" s="402">
        <v>2.5588783999999998E-3</v>
      </c>
      <c r="Z36" s="402">
        <v>1.5946294999999999E-3</v>
      </c>
      <c r="AA36" s="402">
        <v>1.1158114999999999E-3</v>
      </c>
      <c r="AB36" s="402">
        <v>8.1023409999999999E-4</v>
      </c>
      <c r="AC36" s="402">
        <v>3.8362579999999999E-3</v>
      </c>
      <c r="AD36" s="402">
        <v>6.9554227999999996E-3</v>
      </c>
      <c r="AE36" s="402">
        <v>2.8988340999999999E-3</v>
      </c>
      <c r="AF36" s="402">
        <v>4.2449532000000002E-3</v>
      </c>
      <c r="AG36" s="402">
        <v>1.9724802199999999E-2</v>
      </c>
      <c r="AH36" s="402">
        <v>5.6950229999999996E-3</v>
      </c>
      <c r="AI36" s="402">
        <v>1.0019506933</v>
      </c>
      <c r="AJ36" s="402">
        <v>3.3372571000000002E-3</v>
      </c>
      <c r="AK36" s="402">
        <v>8.1917555E-3</v>
      </c>
      <c r="AL36" s="402">
        <v>1.0210200999999999E-3</v>
      </c>
      <c r="AM36" s="402">
        <v>9.1330822999999995E-3</v>
      </c>
      <c r="AN36" s="402">
        <v>1.2536166E-2</v>
      </c>
      <c r="AO36" s="402">
        <v>2.8711242099999999E-2</v>
      </c>
      <c r="AP36" s="402">
        <v>1.09100455E-2</v>
      </c>
      <c r="AQ36" s="402">
        <v>6.9137139E-3</v>
      </c>
      <c r="AR36" s="402">
        <v>1.5233276999999999E-3</v>
      </c>
      <c r="AS36" s="402">
        <v>3.3994386000000001E-3</v>
      </c>
      <c r="AT36" s="402">
        <v>2.2930423700000001E-2</v>
      </c>
      <c r="AU36" s="402">
        <v>1.9045001E-3</v>
      </c>
      <c r="AV36" s="404">
        <v>2.0082310200000002E-2</v>
      </c>
      <c r="AW36" s="401">
        <v>1.2365052932</v>
      </c>
      <c r="AX36" s="490">
        <v>0.88199576339999997</v>
      </c>
      <c r="AZ36" s="430"/>
    </row>
    <row r="37" spans="2:52">
      <c r="B37" s="400" t="s">
        <v>335</v>
      </c>
      <c r="C37" s="548" t="s">
        <v>336</v>
      </c>
      <c r="D37" s="487">
        <v>4.7318252099999999E-2</v>
      </c>
      <c r="E37" s="501">
        <v>2.3732820500000001E-2</v>
      </c>
      <c r="F37" s="402">
        <v>6.7851220500000003E-2</v>
      </c>
      <c r="G37" s="402">
        <v>6.3759077600000005E-2</v>
      </c>
      <c r="H37" s="402">
        <v>8.3384457499999995E-2</v>
      </c>
      <c r="I37" s="402">
        <v>6.9315665100000007E-2</v>
      </c>
      <c r="J37" s="402">
        <v>6.54202547E-2</v>
      </c>
      <c r="K37" s="402">
        <v>6.3936010400000007E-2</v>
      </c>
      <c r="L37" s="402">
        <v>4.5037186600000001E-2</v>
      </c>
      <c r="M37" s="402">
        <v>3.8532203000000001E-2</v>
      </c>
      <c r="N37" s="402">
        <v>1.10678958E-2</v>
      </c>
      <c r="O37" s="402">
        <v>5.2172293199999997E-2</v>
      </c>
      <c r="P37" s="402">
        <v>3.5483851800000001E-2</v>
      </c>
      <c r="Q37" s="402">
        <v>8.6079448899999994E-2</v>
      </c>
      <c r="R37" s="402">
        <v>3.7069147300000001E-2</v>
      </c>
      <c r="S37" s="402">
        <v>2.1220483700000001E-2</v>
      </c>
      <c r="T37" s="402">
        <v>2.44395512E-2</v>
      </c>
      <c r="U37" s="402">
        <v>2.6866002600000001E-2</v>
      </c>
      <c r="V37" s="402">
        <v>3.4231356300000002E-2</v>
      </c>
      <c r="W37" s="402">
        <v>3.0336828199999999E-2</v>
      </c>
      <c r="X37" s="402">
        <v>4.0515807100000002E-2</v>
      </c>
      <c r="Y37" s="402">
        <v>3.92508284E-2</v>
      </c>
      <c r="Z37" s="402">
        <v>4.7340508099999998E-2</v>
      </c>
      <c r="AA37" s="402">
        <v>4.0616162900000002E-2</v>
      </c>
      <c r="AB37" s="402">
        <v>3.4222622299999998E-2</v>
      </c>
      <c r="AC37" s="402">
        <v>5.65482385E-2</v>
      </c>
      <c r="AD37" s="402">
        <v>3.3234257500000003E-2</v>
      </c>
      <c r="AE37" s="402">
        <v>5.0597096699999997E-2</v>
      </c>
      <c r="AF37" s="402">
        <v>4.3690826699999998E-2</v>
      </c>
      <c r="AG37" s="402">
        <v>8.7052677999999994E-3</v>
      </c>
      <c r="AH37" s="402">
        <v>2.12538016E-2</v>
      </c>
      <c r="AI37" s="402">
        <v>1.6822554999999999E-2</v>
      </c>
      <c r="AJ37" s="402">
        <v>1.0120095304000001</v>
      </c>
      <c r="AK37" s="402">
        <v>1.06968464E-2</v>
      </c>
      <c r="AL37" s="402">
        <v>3.6151858999999998E-3</v>
      </c>
      <c r="AM37" s="402">
        <v>2.6607288E-2</v>
      </c>
      <c r="AN37" s="402">
        <v>1.5291998500000001E-2</v>
      </c>
      <c r="AO37" s="402">
        <v>1.1877591E-2</v>
      </c>
      <c r="AP37" s="402">
        <v>2.06587295E-2</v>
      </c>
      <c r="AQ37" s="402">
        <v>3.4593295199999999E-2</v>
      </c>
      <c r="AR37" s="402">
        <v>2.9604983500000001E-2</v>
      </c>
      <c r="AS37" s="402">
        <v>2.1352934399999999E-2</v>
      </c>
      <c r="AT37" s="402">
        <v>4.5947971900000002E-2</v>
      </c>
      <c r="AU37" s="402">
        <v>0.1975969243</v>
      </c>
      <c r="AV37" s="404">
        <v>8.4445799000000005E-3</v>
      </c>
      <c r="AW37" s="401">
        <v>2.7983498383000001</v>
      </c>
      <c r="AX37" s="490">
        <v>1.9960551043000001</v>
      </c>
      <c r="AZ37" s="430"/>
    </row>
    <row r="38" spans="2:52">
      <c r="B38" s="400" t="s">
        <v>337</v>
      </c>
      <c r="C38" s="548" t="s">
        <v>338</v>
      </c>
      <c r="D38" s="487">
        <v>1.05792504E-2</v>
      </c>
      <c r="E38" s="501">
        <v>9.0271327600000006E-2</v>
      </c>
      <c r="F38" s="402">
        <v>1.08521569E-2</v>
      </c>
      <c r="G38" s="402">
        <v>2.5318526899999999E-2</v>
      </c>
      <c r="H38" s="402">
        <v>2.7561932000000001E-2</v>
      </c>
      <c r="I38" s="402">
        <v>1.5819985500000001E-2</v>
      </c>
      <c r="J38" s="402">
        <v>2.1849800499999999E-2</v>
      </c>
      <c r="K38" s="402">
        <v>1.52727019E-2</v>
      </c>
      <c r="L38" s="402">
        <v>1.5694318200000001E-2</v>
      </c>
      <c r="M38" s="402">
        <v>1.3002650500000001E-2</v>
      </c>
      <c r="N38" s="402">
        <v>6.4040397000000001E-3</v>
      </c>
      <c r="O38" s="402">
        <v>8.0683262999999995E-3</v>
      </c>
      <c r="P38" s="402">
        <v>9.7340858000000002E-3</v>
      </c>
      <c r="Q38" s="402">
        <v>1.2790898199999999E-2</v>
      </c>
      <c r="R38" s="402">
        <v>1.58295151E-2</v>
      </c>
      <c r="S38" s="402">
        <v>1.1024445500000001E-2</v>
      </c>
      <c r="T38" s="402">
        <v>1.0945481599999999E-2</v>
      </c>
      <c r="U38" s="402">
        <v>1.3969876000000001E-2</v>
      </c>
      <c r="V38" s="402">
        <v>1.21970599E-2</v>
      </c>
      <c r="W38" s="402">
        <v>9.9261565E-3</v>
      </c>
      <c r="X38" s="402">
        <v>1.7140942700000002E-2</v>
      </c>
      <c r="Y38" s="402">
        <v>9.0994574999999998E-3</v>
      </c>
      <c r="Z38" s="402">
        <v>1.01893544E-2</v>
      </c>
      <c r="AA38" s="402">
        <v>1.1141885900000001E-2</v>
      </c>
      <c r="AB38" s="402">
        <v>7.4926011999999998E-3</v>
      </c>
      <c r="AC38" s="402">
        <v>2.07947681E-2</v>
      </c>
      <c r="AD38" s="402">
        <v>1.70773075E-2</v>
      </c>
      <c r="AE38" s="402">
        <v>3.5049208399999997E-2</v>
      </c>
      <c r="AF38" s="402">
        <v>1.5867793700000001E-2</v>
      </c>
      <c r="AG38" s="402">
        <v>2.43518333E-2</v>
      </c>
      <c r="AH38" s="402">
        <v>2.2832473299999999E-2</v>
      </c>
      <c r="AI38" s="402">
        <v>2.59506722E-2</v>
      </c>
      <c r="AJ38" s="402">
        <v>2.4992464400000001E-2</v>
      </c>
      <c r="AK38" s="402">
        <v>1.0800830324999999</v>
      </c>
      <c r="AL38" s="402">
        <v>8.2595371000000001E-2</v>
      </c>
      <c r="AM38" s="402">
        <v>3.04328333E-2</v>
      </c>
      <c r="AN38" s="402">
        <v>1.48784765E-2</v>
      </c>
      <c r="AO38" s="402">
        <v>2.3255552799999999E-2</v>
      </c>
      <c r="AP38" s="402">
        <v>1.37430694E-2</v>
      </c>
      <c r="AQ38" s="402">
        <v>1.11583498E-2</v>
      </c>
      <c r="AR38" s="402">
        <v>2.77904439E-2</v>
      </c>
      <c r="AS38" s="402">
        <v>1.7767734399999999E-2</v>
      </c>
      <c r="AT38" s="402">
        <v>1.68215042E-2</v>
      </c>
      <c r="AU38" s="402">
        <v>9.9817606000000003E-3</v>
      </c>
      <c r="AV38" s="404">
        <v>4.0952950600000003E-2</v>
      </c>
      <c r="AW38" s="401">
        <v>1.9685543771</v>
      </c>
      <c r="AX38" s="490">
        <v>1.4041643253</v>
      </c>
      <c r="AZ38" s="430"/>
    </row>
    <row r="39" spans="2:52">
      <c r="B39" s="405" t="s">
        <v>339</v>
      </c>
      <c r="C39" s="550" t="s">
        <v>340</v>
      </c>
      <c r="D39" s="492">
        <v>5.7813220000000002E-3</v>
      </c>
      <c r="E39" s="502">
        <v>2.3662804499999999E-2</v>
      </c>
      <c r="F39" s="477">
        <v>9.5615982999999998E-3</v>
      </c>
      <c r="G39" s="477">
        <v>9.7728346000000004E-3</v>
      </c>
      <c r="H39" s="477">
        <v>1.4669737400000001E-2</v>
      </c>
      <c r="I39" s="477">
        <v>8.5110906999999996E-3</v>
      </c>
      <c r="J39" s="477">
        <v>1.20263721E-2</v>
      </c>
      <c r="K39" s="477">
        <v>8.2297867E-3</v>
      </c>
      <c r="L39" s="477">
        <v>1.08098364E-2</v>
      </c>
      <c r="M39" s="477">
        <v>7.2405821999999998E-3</v>
      </c>
      <c r="N39" s="477">
        <v>3.1088188E-3</v>
      </c>
      <c r="O39" s="477">
        <v>8.9344908000000001E-3</v>
      </c>
      <c r="P39" s="477">
        <v>7.8732931999999992E-3</v>
      </c>
      <c r="Q39" s="477">
        <v>8.8827064000000008E-3</v>
      </c>
      <c r="R39" s="477">
        <v>1.08673746E-2</v>
      </c>
      <c r="S39" s="477">
        <v>5.3989214000000002E-3</v>
      </c>
      <c r="T39" s="477">
        <v>5.3427216999999997E-3</v>
      </c>
      <c r="U39" s="477">
        <v>8.8344695000000008E-3</v>
      </c>
      <c r="V39" s="477">
        <v>8.1414988000000008E-3</v>
      </c>
      <c r="W39" s="477">
        <v>6.0743821999999998E-3</v>
      </c>
      <c r="X39" s="477">
        <v>6.7531613000000002E-3</v>
      </c>
      <c r="Y39" s="477">
        <v>5.3782897999999999E-3</v>
      </c>
      <c r="Z39" s="477">
        <v>6.6190796999999997E-3</v>
      </c>
      <c r="AA39" s="477">
        <v>7.1800377E-3</v>
      </c>
      <c r="AB39" s="477">
        <v>4.2554619000000002E-3</v>
      </c>
      <c r="AC39" s="477">
        <v>7.2207666999999998E-3</v>
      </c>
      <c r="AD39" s="477">
        <v>5.0022241999999996E-3</v>
      </c>
      <c r="AE39" s="477">
        <v>1.2991310799999999E-2</v>
      </c>
      <c r="AF39" s="477">
        <v>1.1077070200000001E-2</v>
      </c>
      <c r="AG39" s="477">
        <v>1.2288238700000001E-2</v>
      </c>
      <c r="AH39" s="477">
        <v>7.4958463999999997E-3</v>
      </c>
      <c r="AI39" s="477">
        <v>6.3250245E-3</v>
      </c>
      <c r="AJ39" s="477">
        <v>4.1522415700000002E-2</v>
      </c>
      <c r="AK39" s="477">
        <v>2.8102541200000001E-2</v>
      </c>
      <c r="AL39" s="477">
        <v>1.0597215701</v>
      </c>
      <c r="AM39" s="477">
        <v>3.6649465899999997E-2</v>
      </c>
      <c r="AN39" s="477">
        <v>3.7964872099999998E-2</v>
      </c>
      <c r="AO39" s="477">
        <v>8.2387441000000006E-3</v>
      </c>
      <c r="AP39" s="477">
        <v>1.4900160399999999E-2</v>
      </c>
      <c r="AQ39" s="477">
        <v>2.2260559900000001E-2</v>
      </c>
      <c r="AR39" s="477">
        <v>2.08735925E-2</v>
      </c>
      <c r="AS39" s="477">
        <v>1.8487262800000001E-2</v>
      </c>
      <c r="AT39" s="477">
        <v>3.5296301600000003E-2</v>
      </c>
      <c r="AU39" s="477">
        <v>1.1273738599999999E-2</v>
      </c>
      <c r="AV39" s="478">
        <v>2.5823944099999999E-2</v>
      </c>
      <c r="AW39" s="476">
        <v>1.6374263233999999</v>
      </c>
      <c r="AX39" s="493">
        <v>1.1679716117000001</v>
      </c>
      <c r="AZ39" s="430"/>
    </row>
    <row r="40" spans="2:52">
      <c r="B40" s="410" t="s">
        <v>341</v>
      </c>
      <c r="C40" s="553" t="s">
        <v>342</v>
      </c>
      <c r="D40" s="494">
        <v>6.5032147700000001E-2</v>
      </c>
      <c r="E40" s="503">
        <v>0.33056031489999999</v>
      </c>
      <c r="F40" s="412">
        <v>4.3814912300000002E-2</v>
      </c>
      <c r="G40" s="412">
        <v>3.9753839899999997E-2</v>
      </c>
      <c r="H40" s="412">
        <v>3.7572864499999997E-2</v>
      </c>
      <c r="I40" s="412">
        <v>6.5195117999999996E-2</v>
      </c>
      <c r="J40" s="412">
        <v>4.4362216099999997E-2</v>
      </c>
      <c r="K40" s="412">
        <v>5.35273286E-2</v>
      </c>
      <c r="L40" s="412">
        <v>3.5968008699999998E-2</v>
      </c>
      <c r="M40" s="412">
        <v>2.8978017500000001E-2</v>
      </c>
      <c r="N40" s="412">
        <v>3.8385906999999997E-2</v>
      </c>
      <c r="O40" s="412">
        <v>2.2708250199999998E-2</v>
      </c>
      <c r="P40" s="412">
        <v>2.0254476E-2</v>
      </c>
      <c r="Q40" s="412">
        <v>4.7135336299999997E-2</v>
      </c>
      <c r="R40" s="412">
        <v>7.3401021799999994E-2</v>
      </c>
      <c r="S40" s="412">
        <v>3.8923012700000002E-2</v>
      </c>
      <c r="T40" s="412">
        <v>3.7944493199999998E-2</v>
      </c>
      <c r="U40" s="412">
        <v>3.3140202100000002E-2</v>
      </c>
      <c r="V40" s="412">
        <v>2.4057134800000001E-2</v>
      </c>
      <c r="W40" s="412">
        <v>2.1909861700000002E-2</v>
      </c>
      <c r="X40" s="412">
        <v>3.0737461399999999E-2</v>
      </c>
      <c r="Y40" s="412">
        <v>2.01589673E-2</v>
      </c>
      <c r="Z40" s="412">
        <v>2.4695517100000001E-2</v>
      </c>
      <c r="AA40" s="412">
        <v>1.95657479E-2</v>
      </c>
      <c r="AB40" s="412">
        <v>2.44693237E-2</v>
      </c>
      <c r="AC40" s="412">
        <v>3.6975643099999997E-2</v>
      </c>
      <c r="AD40" s="412">
        <v>1.87649529E-2</v>
      </c>
      <c r="AE40" s="412">
        <v>0.2316451457</v>
      </c>
      <c r="AF40" s="412">
        <v>4.5485075999999999E-2</v>
      </c>
      <c r="AG40" s="412">
        <v>3.5579477499999998E-2</v>
      </c>
      <c r="AH40" s="412">
        <v>2.7442689900000001E-2</v>
      </c>
      <c r="AI40" s="412">
        <v>5.9548893999999998E-2</v>
      </c>
      <c r="AJ40" s="412">
        <v>4.7851411699999999E-2</v>
      </c>
      <c r="AK40" s="412">
        <v>3.7341546599999997E-2</v>
      </c>
      <c r="AL40" s="412">
        <v>7.2354157999999997E-3</v>
      </c>
      <c r="AM40" s="412">
        <v>1.1160855072</v>
      </c>
      <c r="AN40" s="412">
        <v>2.9488017700000001E-2</v>
      </c>
      <c r="AO40" s="412">
        <v>3.3484796499999997E-2</v>
      </c>
      <c r="AP40" s="412">
        <v>3.0367599700000001E-2</v>
      </c>
      <c r="AQ40" s="412">
        <v>1.88581458E-2</v>
      </c>
      <c r="AR40" s="412">
        <v>3.4194248699999999E-2</v>
      </c>
      <c r="AS40" s="412">
        <v>1.9534712199999998E-2</v>
      </c>
      <c r="AT40" s="412">
        <v>3.6454129699999997E-2</v>
      </c>
      <c r="AU40" s="412">
        <v>8.0792735899999996E-2</v>
      </c>
      <c r="AV40" s="414">
        <v>5.34657017E-2</v>
      </c>
      <c r="AW40" s="411">
        <v>3.2228473297</v>
      </c>
      <c r="AX40" s="495">
        <v>2.2988479763999998</v>
      </c>
      <c r="AZ40" s="430"/>
    </row>
    <row r="41" spans="2:52">
      <c r="B41" s="400" t="s">
        <v>343</v>
      </c>
      <c r="C41" s="548" t="s">
        <v>344</v>
      </c>
      <c r="D41" s="487">
        <v>7.9657401999999999E-3</v>
      </c>
      <c r="E41" s="501">
        <v>1.7837526100000001E-2</v>
      </c>
      <c r="F41" s="402">
        <v>1.0093083799999999E-2</v>
      </c>
      <c r="G41" s="402">
        <v>9.3901256999999998E-3</v>
      </c>
      <c r="H41" s="402">
        <v>1.27734029E-2</v>
      </c>
      <c r="I41" s="402">
        <v>9.7372651999999994E-3</v>
      </c>
      <c r="J41" s="402">
        <v>1.04148655E-2</v>
      </c>
      <c r="K41" s="402">
        <v>1.0174491399999999E-2</v>
      </c>
      <c r="L41" s="402">
        <v>9.5198621000000001E-3</v>
      </c>
      <c r="M41" s="402">
        <v>1.10503849E-2</v>
      </c>
      <c r="N41" s="402">
        <v>2.8848849000000002E-3</v>
      </c>
      <c r="O41" s="402">
        <v>8.0206761000000005E-3</v>
      </c>
      <c r="P41" s="402">
        <v>8.5399111000000003E-3</v>
      </c>
      <c r="Q41" s="402">
        <v>2.0317850700000001E-2</v>
      </c>
      <c r="R41" s="402">
        <v>1.1165499799999999E-2</v>
      </c>
      <c r="S41" s="402">
        <v>6.0520525999999998E-3</v>
      </c>
      <c r="T41" s="402">
        <v>5.7011672999999997E-3</v>
      </c>
      <c r="U41" s="402">
        <v>9.9663675999999996E-3</v>
      </c>
      <c r="V41" s="402">
        <v>1.04641757E-2</v>
      </c>
      <c r="W41" s="402">
        <v>1.1613979199999999E-2</v>
      </c>
      <c r="X41" s="402">
        <v>1.1273195499999999E-2</v>
      </c>
      <c r="Y41" s="402">
        <v>9.0035498999999995E-3</v>
      </c>
      <c r="Z41" s="402">
        <v>1.26843619E-2</v>
      </c>
      <c r="AA41" s="402">
        <v>1.34269397E-2</v>
      </c>
      <c r="AB41" s="402">
        <v>5.7415464000000003E-3</v>
      </c>
      <c r="AC41" s="402">
        <v>8.9428031000000005E-3</v>
      </c>
      <c r="AD41" s="402">
        <v>8.9414290000000007E-3</v>
      </c>
      <c r="AE41" s="402">
        <v>1.39359289E-2</v>
      </c>
      <c r="AF41" s="402">
        <v>1.5234050799999999E-2</v>
      </c>
      <c r="AG41" s="402">
        <v>1.5279163E-2</v>
      </c>
      <c r="AH41" s="402">
        <v>3.27193941E-2</v>
      </c>
      <c r="AI41" s="402">
        <v>1.3409004299999999E-2</v>
      </c>
      <c r="AJ41" s="402">
        <v>3.6103303699999999E-2</v>
      </c>
      <c r="AK41" s="402">
        <v>5.5277785199999999E-2</v>
      </c>
      <c r="AL41" s="402">
        <v>8.9450043E-3</v>
      </c>
      <c r="AM41" s="402">
        <v>1.7684525999999999E-2</v>
      </c>
      <c r="AN41" s="402">
        <v>1.1763684472</v>
      </c>
      <c r="AO41" s="402">
        <v>2.8857018700000001E-2</v>
      </c>
      <c r="AP41" s="402">
        <v>3.1683029100000003E-2</v>
      </c>
      <c r="AQ41" s="402">
        <v>1.4898266699999999E-2</v>
      </c>
      <c r="AR41" s="402">
        <v>4.7144295000000003E-2</v>
      </c>
      <c r="AS41" s="402">
        <v>5.59509937E-2</v>
      </c>
      <c r="AT41" s="402">
        <v>2.51048681E-2</v>
      </c>
      <c r="AU41" s="402">
        <v>9.6962217999999999E-3</v>
      </c>
      <c r="AV41" s="404">
        <v>4.4523855600000002E-2</v>
      </c>
      <c r="AW41" s="401">
        <v>1.9165122944999999</v>
      </c>
      <c r="AX41" s="490">
        <v>1.3670428535000001</v>
      </c>
      <c r="AZ41" s="430"/>
    </row>
    <row r="42" spans="2:52">
      <c r="B42" s="400" t="s">
        <v>345</v>
      </c>
      <c r="C42" s="548" t="s">
        <v>346</v>
      </c>
      <c r="D42" s="487">
        <v>5.7270300000000004E-4</v>
      </c>
      <c r="E42" s="501">
        <v>1.3829618999999999E-3</v>
      </c>
      <c r="F42" s="402">
        <v>3.9321540000000001E-4</v>
      </c>
      <c r="G42" s="402">
        <v>3.7573750000000002E-4</v>
      </c>
      <c r="H42" s="402">
        <v>6.0725999999999998E-4</v>
      </c>
      <c r="I42" s="402">
        <v>1.4325353000000001E-3</v>
      </c>
      <c r="J42" s="402">
        <v>4.2595680000000001E-4</v>
      </c>
      <c r="K42" s="402">
        <v>3.532028E-4</v>
      </c>
      <c r="L42" s="402">
        <v>2.8900209999999999E-4</v>
      </c>
      <c r="M42" s="402">
        <v>3.0083060000000002E-4</v>
      </c>
      <c r="N42" s="402">
        <v>2.2673379999999999E-4</v>
      </c>
      <c r="O42" s="402">
        <v>2.204339E-4</v>
      </c>
      <c r="P42" s="402">
        <v>5.6376910000000002E-4</v>
      </c>
      <c r="Q42" s="402">
        <v>1.4476949999999999E-3</v>
      </c>
      <c r="R42" s="402">
        <v>1.2143142E-3</v>
      </c>
      <c r="S42" s="402">
        <v>6.2206070000000004E-4</v>
      </c>
      <c r="T42" s="402">
        <v>3.7214440000000001E-4</v>
      </c>
      <c r="U42" s="402">
        <v>5.4453710000000003E-4</v>
      </c>
      <c r="V42" s="402">
        <v>8.473647E-4</v>
      </c>
      <c r="W42" s="402">
        <v>6.5086440000000005E-4</v>
      </c>
      <c r="X42" s="402">
        <v>2.831803E-4</v>
      </c>
      <c r="Y42" s="402">
        <v>1.502675E-4</v>
      </c>
      <c r="Z42" s="402">
        <v>4.2153489999999997E-4</v>
      </c>
      <c r="AA42" s="402">
        <v>3.0432529999999998E-4</v>
      </c>
      <c r="AB42" s="402">
        <v>1.2864340000000001E-4</v>
      </c>
      <c r="AC42" s="402">
        <v>5.0703659999999998E-4</v>
      </c>
      <c r="AD42" s="402">
        <v>8.7678219999999996E-4</v>
      </c>
      <c r="AE42" s="402">
        <v>3.342911E-4</v>
      </c>
      <c r="AF42" s="402">
        <v>1.4098256E-3</v>
      </c>
      <c r="AG42" s="402">
        <v>4.263572E-4</v>
      </c>
      <c r="AH42" s="402">
        <v>8.4283559999999999E-4</v>
      </c>
      <c r="AI42" s="402">
        <v>7.2306499999999995E-4</v>
      </c>
      <c r="AJ42" s="402">
        <v>5.273055E-4</v>
      </c>
      <c r="AK42" s="402">
        <v>1.1387076000000001E-3</v>
      </c>
      <c r="AL42" s="402">
        <v>5.0015170000000002E-4</v>
      </c>
      <c r="AM42" s="402">
        <v>4.7524850000000001E-4</v>
      </c>
      <c r="AN42" s="402">
        <v>6.8676049999999997E-4</v>
      </c>
      <c r="AO42" s="402">
        <v>1.0002456640999999</v>
      </c>
      <c r="AP42" s="402">
        <v>6.3415900000000002E-4</v>
      </c>
      <c r="AQ42" s="402">
        <v>3.2238600000000003E-4</v>
      </c>
      <c r="AR42" s="402">
        <v>1.0951302E-3</v>
      </c>
      <c r="AS42" s="402">
        <v>5.083075E-4</v>
      </c>
      <c r="AT42" s="402">
        <v>4.632514E-4</v>
      </c>
      <c r="AU42" s="402">
        <v>2.3800549999999999E-4</v>
      </c>
      <c r="AV42" s="404">
        <v>0.1057941847</v>
      </c>
      <c r="AW42" s="401">
        <v>1.1318807297</v>
      </c>
      <c r="AX42" s="490">
        <v>0.80736735530000003</v>
      </c>
      <c r="AZ42" s="430"/>
    </row>
    <row r="43" spans="2:52">
      <c r="B43" s="400" t="s">
        <v>347</v>
      </c>
      <c r="C43" s="548" t="s">
        <v>348</v>
      </c>
      <c r="D43" s="487">
        <v>3.0788879999999998E-4</v>
      </c>
      <c r="E43" s="501">
        <v>6.5344450000000005E-4</v>
      </c>
      <c r="F43" s="402">
        <v>7.8107039999999995E-4</v>
      </c>
      <c r="G43" s="402">
        <v>2.5170439999999997E-4</v>
      </c>
      <c r="H43" s="402">
        <v>3.2711079999999998E-4</v>
      </c>
      <c r="I43" s="402">
        <v>4.9802669999999996E-4</v>
      </c>
      <c r="J43" s="402">
        <v>9.0896629999999998E-4</v>
      </c>
      <c r="K43" s="402">
        <v>6.0321590000000003E-4</v>
      </c>
      <c r="L43" s="402">
        <v>2.6242030000000002E-4</v>
      </c>
      <c r="M43" s="402">
        <v>7.7313920000000001E-4</v>
      </c>
      <c r="N43" s="402">
        <v>2.1676470000000001E-4</v>
      </c>
      <c r="O43" s="402">
        <v>5.1112740000000003E-4</v>
      </c>
      <c r="P43" s="402">
        <v>3.598567E-4</v>
      </c>
      <c r="Q43" s="402">
        <v>3.851336E-4</v>
      </c>
      <c r="R43" s="402">
        <v>6.6729599999999995E-4</v>
      </c>
      <c r="S43" s="402">
        <v>3.3043450000000001E-4</v>
      </c>
      <c r="T43" s="402">
        <v>3.144566E-4</v>
      </c>
      <c r="U43" s="402">
        <v>1.1090255E-3</v>
      </c>
      <c r="V43" s="402">
        <v>1.1983034999999999E-3</v>
      </c>
      <c r="W43" s="402">
        <v>9.9416369999999997E-4</v>
      </c>
      <c r="X43" s="402">
        <v>1.046139E-3</v>
      </c>
      <c r="Y43" s="402">
        <v>1.9757251999999999E-3</v>
      </c>
      <c r="Z43" s="402">
        <v>1.8355806000000001E-3</v>
      </c>
      <c r="AA43" s="402">
        <v>3.5748448E-3</v>
      </c>
      <c r="AB43" s="402">
        <v>4.7032770000000001E-4</v>
      </c>
      <c r="AC43" s="402">
        <v>1.130865E-3</v>
      </c>
      <c r="AD43" s="402">
        <v>3.9119879999999999E-4</v>
      </c>
      <c r="AE43" s="402">
        <v>6.0845370000000003E-4</v>
      </c>
      <c r="AF43" s="402">
        <v>6.4571750000000003E-4</v>
      </c>
      <c r="AG43" s="402">
        <v>1.3797769E-3</v>
      </c>
      <c r="AH43" s="402">
        <v>7.5019129999999998E-4</v>
      </c>
      <c r="AI43" s="402">
        <v>6.7767330000000005E-4</v>
      </c>
      <c r="AJ43" s="402">
        <v>8.1771960000000005E-4</v>
      </c>
      <c r="AK43" s="402">
        <v>1.0625093E-3</v>
      </c>
      <c r="AL43" s="402">
        <v>1.8226740000000001E-4</v>
      </c>
      <c r="AM43" s="402">
        <v>1.287489E-3</v>
      </c>
      <c r="AN43" s="402">
        <v>1.02948168E-2</v>
      </c>
      <c r="AO43" s="402">
        <v>7.3544829999999998E-4</v>
      </c>
      <c r="AP43" s="402">
        <v>1.0004687728999999</v>
      </c>
      <c r="AQ43" s="402">
        <v>4.2163930000000001E-4</v>
      </c>
      <c r="AR43" s="402">
        <v>5.7850909999999998E-4</v>
      </c>
      <c r="AS43" s="402">
        <v>1.5630822E-3</v>
      </c>
      <c r="AT43" s="402">
        <v>1.1188687999999999E-3</v>
      </c>
      <c r="AU43" s="402">
        <v>3.4512980000000001E-4</v>
      </c>
      <c r="AV43" s="404">
        <v>4.4354863999999999E-3</v>
      </c>
      <c r="AW43" s="401">
        <v>1.0492517822</v>
      </c>
      <c r="AX43" s="490">
        <v>0.74842835839999999</v>
      </c>
      <c r="AZ43" s="430"/>
    </row>
    <row r="44" spans="2:52">
      <c r="B44" s="405" t="s">
        <v>349</v>
      </c>
      <c r="C44" s="550" t="s">
        <v>350</v>
      </c>
      <c r="D44" s="498">
        <v>4.8857899999999999E-5</v>
      </c>
      <c r="E44" s="504">
        <v>2.3550209999999999E-4</v>
      </c>
      <c r="F44" s="407">
        <v>3.6090400000000003E-5</v>
      </c>
      <c r="G44" s="407">
        <v>3.4053000000000001E-5</v>
      </c>
      <c r="H44" s="407">
        <v>3.5105499999999998E-5</v>
      </c>
      <c r="I44" s="407">
        <v>5.1202000000000002E-5</v>
      </c>
      <c r="J44" s="407">
        <v>3.7438100000000003E-5</v>
      </c>
      <c r="K44" s="407">
        <v>4.2633499999999998E-5</v>
      </c>
      <c r="L44" s="407">
        <v>4.4671600000000001E-5</v>
      </c>
      <c r="M44" s="407">
        <v>2.9662000000000002E-5</v>
      </c>
      <c r="N44" s="407">
        <v>2.79138E-5</v>
      </c>
      <c r="O44" s="407">
        <v>2.06264E-5</v>
      </c>
      <c r="P44" s="407">
        <v>1.9505200000000001E-5</v>
      </c>
      <c r="Q44" s="407">
        <v>4.2333000000000003E-5</v>
      </c>
      <c r="R44" s="407">
        <v>5.7090999999999999E-5</v>
      </c>
      <c r="S44" s="407">
        <v>3.3095500000000002E-5</v>
      </c>
      <c r="T44" s="407">
        <v>2.9459E-5</v>
      </c>
      <c r="U44" s="407">
        <v>2.88097E-5</v>
      </c>
      <c r="V44" s="407">
        <v>2.3045699999999999E-5</v>
      </c>
      <c r="W44" s="407">
        <v>2.1447999999999999E-5</v>
      </c>
      <c r="X44" s="407">
        <v>2.7594200000000001E-5</v>
      </c>
      <c r="Y44" s="407">
        <v>1.9188400000000001E-5</v>
      </c>
      <c r="Z44" s="407">
        <v>2.39024E-5</v>
      </c>
      <c r="AA44" s="407">
        <v>2.0318300000000002E-5</v>
      </c>
      <c r="AB44" s="407">
        <v>2.0338200000000001E-5</v>
      </c>
      <c r="AC44" s="407">
        <v>3.2163399999999998E-5</v>
      </c>
      <c r="AD44" s="407">
        <v>1.96869E-5</v>
      </c>
      <c r="AE44" s="407">
        <v>1.6334729999999999E-4</v>
      </c>
      <c r="AF44" s="407">
        <v>4.1794700000000002E-5</v>
      </c>
      <c r="AG44" s="407">
        <v>3.3305800000000002E-5</v>
      </c>
      <c r="AH44" s="407">
        <v>1.3264050000000001E-4</v>
      </c>
      <c r="AI44" s="407">
        <v>4.92296E-5</v>
      </c>
      <c r="AJ44" s="407">
        <v>6.3258300000000004E-5</v>
      </c>
      <c r="AK44" s="407">
        <v>1.426117E-4</v>
      </c>
      <c r="AL44" s="407">
        <v>2.5629199999999998E-5</v>
      </c>
      <c r="AM44" s="407">
        <v>7.4733530000000001E-4</v>
      </c>
      <c r="AN44" s="407">
        <v>3.8354289999999999E-4</v>
      </c>
      <c r="AO44" s="407">
        <v>5.2495599999999999E-5</v>
      </c>
      <c r="AP44" s="407">
        <v>4.7085200000000001E-5</v>
      </c>
      <c r="AQ44" s="407">
        <v>1.0118862924000001</v>
      </c>
      <c r="AR44" s="407">
        <v>5.3634200000000002E-5</v>
      </c>
      <c r="AS44" s="407">
        <v>5.7267900000000001E-5</v>
      </c>
      <c r="AT44" s="407">
        <v>2.1340629999999999E-4</v>
      </c>
      <c r="AU44" s="407">
        <v>6.1297799999999994E-5</v>
      </c>
      <c r="AV44" s="409">
        <v>1.618004E-4</v>
      </c>
      <c r="AW44" s="406">
        <v>1.0153777100000001</v>
      </c>
      <c r="AX44" s="499">
        <v>0.72426607750000005</v>
      </c>
      <c r="AZ44" s="430"/>
    </row>
    <row r="45" spans="2:52">
      <c r="B45" s="415" t="s">
        <v>351</v>
      </c>
      <c r="C45" s="554" t="s">
        <v>352</v>
      </c>
      <c r="D45" s="496">
        <v>3.6745201000000002E-3</v>
      </c>
      <c r="E45" s="505">
        <v>3.9173497000000003E-3</v>
      </c>
      <c r="F45" s="480">
        <v>2.0463685E-3</v>
      </c>
      <c r="G45" s="480">
        <v>8.1350550000000002E-4</v>
      </c>
      <c r="H45" s="480">
        <v>2.1320852000000002E-3</v>
      </c>
      <c r="I45" s="480">
        <v>2.2583382E-3</v>
      </c>
      <c r="J45" s="480">
        <v>1.1180865999999999E-3</v>
      </c>
      <c r="K45" s="480">
        <v>1.0712387E-3</v>
      </c>
      <c r="L45" s="480">
        <v>9.1704959999999996E-4</v>
      </c>
      <c r="M45" s="480">
        <v>1.3283527999999999E-3</v>
      </c>
      <c r="N45" s="480">
        <v>4.8346910000000002E-4</v>
      </c>
      <c r="O45" s="480">
        <v>7.604717E-4</v>
      </c>
      <c r="P45" s="480">
        <v>7.967944E-4</v>
      </c>
      <c r="Q45" s="480">
        <v>3.7958419999999999E-4</v>
      </c>
      <c r="R45" s="480">
        <v>1.6107444E-3</v>
      </c>
      <c r="S45" s="480">
        <v>1.5963056999999999E-3</v>
      </c>
      <c r="T45" s="480">
        <v>1.3035683000000001E-3</v>
      </c>
      <c r="U45" s="480">
        <v>7.7091690000000005E-4</v>
      </c>
      <c r="V45" s="480">
        <v>1.9922812999999999E-3</v>
      </c>
      <c r="W45" s="480">
        <v>8.038915E-4</v>
      </c>
      <c r="X45" s="480">
        <v>9.6645930000000002E-4</v>
      </c>
      <c r="Y45" s="480">
        <v>6.8663790000000001E-4</v>
      </c>
      <c r="Z45" s="480">
        <v>1.1131347E-3</v>
      </c>
      <c r="AA45" s="480">
        <v>5.3299230000000003E-4</v>
      </c>
      <c r="AB45" s="480">
        <v>3.4730159999999999E-4</v>
      </c>
      <c r="AC45" s="480">
        <v>1.3271438999999999E-3</v>
      </c>
      <c r="AD45" s="480">
        <v>6.4146180000000002E-4</v>
      </c>
      <c r="AE45" s="480">
        <v>2.1415913000000001E-3</v>
      </c>
      <c r="AF45" s="480">
        <v>1.3943505000000001E-3</v>
      </c>
      <c r="AG45" s="480">
        <v>2.2981925999999999E-3</v>
      </c>
      <c r="AH45" s="480">
        <v>9.0725757000000001E-3</v>
      </c>
      <c r="AI45" s="480">
        <v>2.1588489E-3</v>
      </c>
      <c r="AJ45" s="480">
        <v>1.0067167E-3</v>
      </c>
      <c r="AK45" s="480">
        <v>4.0118263000000001E-3</v>
      </c>
      <c r="AL45" s="480">
        <v>6.8443710000000001E-4</v>
      </c>
      <c r="AM45" s="480">
        <v>1.8894662999999999E-3</v>
      </c>
      <c r="AN45" s="480">
        <v>2.0691727E-3</v>
      </c>
      <c r="AO45" s="480">
        <v>5.0127910000000002E-4</v>
      </c>
      <c r="AP45" s="480">
        <v>2.9145154E-3</v>
      </c>
      <c r="AQ45" s="480">
        <v>1.3743112999999999E-3</v>
      </c>
      <c r="AR45" s="480">
        <v>1.0004512424000001</v>
      </c>
      <c r="AS45" s="480">
        <v>2.4868233000000001E-3</v>
      </c>
      <c r="AT45" s="480">
        <v>4.2030445000000001E-3</v>
      </c>
      <c r="AU45" s="480">
        <v>5.3848709999999996E-4</v>
      </c>
      <c r="AV45" s="481">
        <v>7.3839040000000004E-4</v>
      </c>
      <c r="AW45" s="479">
        <v>1.0753253253999999</v>
      </c>
      <c r="AX45" s="497">
        <v>0.76702654370000001</v>
      </c>
      <c r="AZ45" s="430"/>
    </row>
    <row r="46" spans="2:52">
      <c r="B46" s="415" t="s">
        <v>353</v>
      </c>
      <c r="C46" s="554" t="s">
        <v>354</v>
      </c>
      <c r="D46" s="487">
        <v>4.5825488599999999E-2</v>
      </c>
      <c r="E46" s="501">
        <v>0.1106388723</v>
      </c>
      <c r="F46" s="402">
        <v>6.1256278999999997E-2</v>
      </c>
      <c r="G46" s="402">
        <v>4.5931897300000003E-2</v>
      </c>
      <c r="H46" s="402">
        <v>8.2525300499999996E-2</v>
      </c>
      <c r="I46" s="402">
        <v>5.3522869399999999E-2</v>
      </c>
      <c r="J46" s="402">
        <v>6.5380084899999996E-2</v>
      </c>
      <c r="K46" s="402">
        <v>4.2311730999999998E-2</v>
      </c>
      <c r="L46" s="402">
        <v>5.8359839900000002E-2</v>
      </c>
      <c r="M46" s="402">
        <v>5.31152243E-2</v>
      </c>
      <c r="N46" s="402">
        <v>2.2701635800000002E-2</v>
      </c>
      <c r="O46" s="402">
        <v>5.7605656300000002E-2</v>
      </c>
      <c r="P46" s="402">
        <v>6.4052036100000001E-2</v>
      </c>
      <c r="Q46" s="402">
        <v>5.1027328300000001E-2</v>
      </c>
      <c r="R46" s="402">
        <v>8.85024695E-2</v>
      </c>
      <c r="S46" s="402">
        <v>3.1094403999999999E-2</v>
      </c>
      <c r="T46" s="402">
        <v>3.8997225900000002E-2</v>
      </c>
      <c r="U46" s="402">
        <v>4.9198968199999998E-2</v>
      </c>
      <c r="V46" s="402">
        <v>5.3969617400000003E-2</v>
      </c>
      <c r="W46" s="402">
        <v>5.2126313100000002E-2</v>
      </c>
      <c r="X46" s="402">
        <v>5.3528349099999997E-2</v>
      </c>
      <c r="Y46" s="402">
        <v>6.4119509300000002E-2</v>
      </c>
      <c r="Z46" s="402">
        <v>6.6116060300000001E-2</v>
      </c>
      <c r="AA46" s="402">
        <v>5.5851847699999999E-2</v>
      </c>
      <c r="AB46" s="402">
        <v>4.3167215799999999E-2</v>
      </c>
      <c r="AC46" s="402">
        <v>4.6712691000000001E-2</v>
      </c>
      <c r="AD46" s="402">
        <v>6.3854177900000003E-2</v>
      </c>
      <c r="AE46" s="402">
        <v>9.6622461300000004E-2</v>
      </c>
      <c r="AF46" s="402">
        <v>0.12424920859999999</v>
      </c>
      <c r="AG46" s="402">
        <v>0.1043389481</v>
      </c>
      <c r="AH46" s="402">
        <v>0.16596221019999999</v>
      </c>
      <c r="AI46" s="402">
        <v>8.0112169299999994E-2</v>
      </c>
      <c r="AJ46" s="402">
        <v>9.2124224000000005E-2</v>
      </c>
      <c r="AK46" s="402">
        <v>0.1486272283</v>
      </c>
      <c r="AL46" s="402">
        <v>4.3511517100000001E-2</v>
      </c>
      <c r="AM46" s="402">
        <v>0.1591448647</v>
      </c>
      <c r="AN46" s="402">
        <v>0.2027413512</v>
      </c>
      <c r="AO46" s="402">
        <v>0.1089640719</v>
      </c>
      <c r="AP46" s="402">
        <v>0.1165427245</v>
      </c>
      <c r="AQ46" s="402">
        <v>5.7313991000000002E-2</v>
      </c>
      <c r="AR46" s="402">
        <v>8.4093140100000005E-2</v>
      </c>
      <c r="AS46" s="402">
        <v>1.1777226591000001</v>
      </c>
      <c r="AT46" s="402">
        <v>5.7076145699999997E-2</v>
      </c>
      <c r="AU46" s="402">
        <v>3.62265425E-2</v>
      </c>
      <c r="AV46" s="404">
        <v>6.1647901200000001E-2</v>
      </c>
      <c r="AW46" s="401">
        <v>4.4385144513999997</v>
      </c>
      <c r="AX46" s="490">
        <v>3.1659799304999998</v>
      </c>
      <c r="AZ46" s="430"/>
    </row>
    <row r="47" spans="2:52">
      <c r="B47" s="415" t="s">
        <v>355</v>
      </c>
      <c r="C47" s="554" t="s">
        <v>356</v>
      </c>
      <c r="D47" s="487">
        <v>1.6114415000000001E-3</v>
      </c>
      <c r="E47" s="501">
        <v>8.9313870000000005E-4</v>
      </c>
      <c r="F47" s="402">
        <v>9.2444269999999995E-4</v>
      </c>
      <c r="G47" s="402">
        <v>5.5853719999999997E-4</v>
      </c>
      <c r="H47" s="402">
        <v>8.2973759999999998E-4</v>
      </c>
      <c r="I47" s="402">
        <v>7.7631130000000001E-4</v>
      </c>
      <c r="J47" s="402">
        <v>6.3026670000000001E-4</v>
      </c>
      <c r="K47" s="402">
        <v>5.1561339999999997E-4</v>
      </c>
      <c r="L47" s="402">
        <v>5.6948260000000005E-4</v>
      </c>
      <c r="M47" s="402">
        <v>6.1602439999999998E-4</v>
      </c>
      <c r="N47" s="402">
        <v>2.0632189999999999E-4</v>
      </c>
      <c r="O47" s="402">
        <v>4.8415980000000001E-4</v>
      </c>
      <c r="P47" s="402">
        <v>5.2245860000000005E-4</v>
      </c>
      <c r="Q47" s="402">
        <v>6.3972629999999996E-4</v>
      </c>
      <c r="R47" s="402">
        <v>7.6139139999999996E-4</v>
      </c>
      <c r="S47" s="402">
        <v>3.6905739999999997E-4</v>
      </c>
      <c r="T47" s="402">
        <v>3.2175340000000001E-4</v>
      </c>
      <c r="U47" s="402">
        <v>5.004788E-4</v>
      </c>
      <c r="V47" s="402">
        <v>5.5305689999999999E-4</v>
      </c>
      <c r="W47" s="402">
        <v>5.8857110000000001E-4</v>
      </c>
      <c r="X47" s="402">
        <v>5.5231970000000003E-4</v>
      </c>
      <c r="Y47" s="402">
        <v>7.039088E-4</v>
      </c>
      <c r="Z47" s="402">
        <v>6.2070690000000004E-4</v>
      </c>
      <c r="AA47" s="402">
        <v>6.0118539999999999E-4</v>
      </c>
      <c r="AB47" s="402">
        <v>3.8921019999999998E-4</v>
      </c>
      <c r="AC47" s="402">
        <v>6.429831E-4</v>
      </c>
      <c r="AD47" s="402">
        <v>5.9064779999999997E-4</v>
      </c>
      <c r="AE47" s="402">
        <v>9.4769839999999999E-4</v>
      </c>
      <c r="AF47" s="402">
        <v>1.0242347E-3</v>
      </c>
      <c r="AG47" s="402">
        <v>7.4591190000000002E-4</v>
      </c>
      <c r="AH47" s="402">
        <v>1.471466E-3</v>
      </c>
      <c r="AI47" s="402">
        <v>6.1880159999999997E-4</v>
      </c>
      <c r="AJ47" s="402">
        <v>1.5914579E-3</v>
      </c>
      <c r="AK47" s="402">
        <v>1.7388841E-3</v>
      </c>
      <c r="AL47" s="402">
        <v>1.1172490000000001E-3</v>
      </c>
      <c r="AM47" s="402">
        <v>1.3477158E-3</v>
      </c>
      <c r="AN47" s="402">
        <v>1.9604778999999999E-2</v>
      </c>
      <c r="AO47" s="402">
        <v>1.3067014000000001E-3</v>
      </c>
      <c r="AP47" s="402">
        <v>1.0110098E-2</v>
      </c>
      <c r="AQ47" s="402">
        <v>2.3588163400000001E-2</v>
      </c>
      <c r="AR47" s="402">
        <v>2.9668810999999998E-3</v>
      </c>
      <c r="AS47" s="402">
        <v>4.4203756E-3</v>
      </c>
      <c r="AT47" s="402">
        <v>1.0281397762</v>
      </c>
      <c r="AU47" s="402">
        <v>4.8500570000000002E-4</v>
      </c>
      <c r="AV47" s="404">
        <v>5.1612654000000001E-3</v>
      </c>
      <c r="AW47" s="401">
        <v>1.1233593989999999</v>
      </c>
      <c r="AX47" s="490">
        <v>0.80128911390000002</v>
      </c>
      <c r="AZ47" s="430"/>
    </row>
    <row r="48" spans="2:52">
      <c r="B48" s="400" t="s">
        <v>357</v>
      </c>
      <c r="C48" s="547" t="s">
        <v>358</v>
      </c>
      <c r="D48" s="487">
        <v>1.2172897999999999E-3</v>
      </c>
      <c r="E48" s="501">
        <v>1.8470986999999999E-3</v>
      </c>
      <c r="F48" s="402">
        <v>1.3723963E-3</v>
      </c>
      <c r="G48" s="402">
        <v>1.3987585999999999E-3</v>
      </c>
      <c r="H48" s="402">
        <v>2.1680923E-3</v>
      </c>
      <c r="I48" s="402">
        <v>1.4541894E-3</v>
      </c>
      <c r="J48" s="402">
        <v>1.6179645999999999E-3</v>
      </c>
      <c r="K48" s="402">
        <v>1.1068407E-3</v>
      </c>
      <c r="L48" s="402">
        <v>1.2910066999999999E-3</v>
      </c>
      <c r="M48" s="402">
        <v>9.4209420000000005E-4</v>
      </c>
      <c r="N48" s="402">
        <v>2.3957779999999999E-4</v>
      </c>
      <c r="O48" s="402">
        <v>4.6952339999999998E-4</v>
      </c>
      <c r="P48" s="402">
        <v>6.5565589999999998E-4</v>
      </c>
      <c r="Q48" s="402">
        <v>1.8255323E-3</v>
      </c>
      <c r="R48" s="402">
        <v>1.6965114000000001E-3</v>
      </c>
      <c r="S48" s="402">
        <v>4.8146750000000002E-4</v>
      </c>
      <c r="T48" s="402">
        <v>5.8498169999999996E-4</v>
      </c>
      <c r="U48" s="402">
        <v>9.9949309999999999E-4</v>
      </c>
      <c r="V48" s="402">
        <v>1.0682229000000001E-3</v>
      </c>
      <c r="W48" s="402">
        <v>1.0731274E-3</v>
      </c>
      <c r="X48" s="402">
        <v>9.8992729999999992E-4</v>
      </c>
      <c r="Y48" s="402">
        <v>1.2398074E-3</v>
      </c>
      <c r="Z48" s="402">
        <v>1.3237259000000001E-3</v>
      </c>
      <c r="AA48" s="402">
        <v>1.4228899E-3</v>
      </c>
      <c r="AB48" s="402">
        <v>5.1831499999999999E-4</v>
      </c>
      <c r="AC48" s="402">
        <v>9.9919549999999998E-4</v>
      </c>
      <c r="AD48" s="402">
        <v>1.6602286999999999E-3</v>
      </c>
      <c r="AE48" s="402">
        <v>1.8405756999999999E-3</v>
      </c>
      <c r="AF48" s="402">
        <v>1.3412897999999999E-3</v>
      </c>
      <c r="AG48" s="402">
        <v>5.3459180000000001E-4</v>
      </c>
      <c r="AH48" s="402">
        <v>1.5142657999999999E-3</v>
      </c>
      <c r="AI48" s="402">
        <v>3.0791490999999998E-3</v>
      </c>
      <c r="AJ48" s="402">
        <v>2.4529334000000002E-3</v>
      </c>
      <c r="AK48" s="402">
        <v>4.6033627000000004E-3</v>
      </c>
      <c r="AL48" s="402">
        <v>8.8239169999999997E-4</v>
      </c>
      <c r="AM48" s="402">
        <v>2.8504480999999998E-3</v>
      </c>
      <c r="AN48" s="402">
        <v>3.1114413E-3</v>
      </c>
      <c r="AO48" s="402">
        <v>2.9272461000000001E-3</v>
      </c>
      <c r="AP48" s="402">
        <v>4.6747287000000002E-3</v>
      </c>
      <c r="AQ48" s="402">
        <v>2.5651263000000001E-3</v>
      </c>
      <c r="AR48" s="402">
        <v>4.4886546999999997E-3</v>
      </c>
      <c r="AS48" s="402">
        <v>2.1623263000000001E-3</v>
      </c>
      <c r="AT48" s="402">
        <v>2.1982414999999998E-3</v>
      </c>
      <c r="AU48" s="402">
        <v>1.0008410667000001</v>
      </c>
      <c r="AV48" s="404">
        <v>9.6754839999999996E-4</v>
      </c>
      <c r="AW48" s="401">
        <v>1.0746993026</v>
      </c>
      <c r="AX48" s="490">
        <v>0.76658000339999999</v>
      </c>
      <c r="AZ48" s="430"/>
    </row>
    <row r="49" spans="2:52" ht="14.5" thickBot="1">
      <c r="B49" s="419" t="s">
        <v>359</v>
      </c>
      <c r="C49" s="555" t="s">
        <v>360</v>
      </c>
      <c r="D49" s="492">
        <v>5.4219717000000001E-3</v>
      </c>
      <c r="E49" s="502">
        <v>1.3092964299999999E-2</v>
      </c>
      <c r="F49" s="477">
        <v>3.7227022000000001E-3</v>
      </c>
      <c r="G49" s="477">
        <v>3.5572333E-3</v>
      </c>
      <c r="H49" s="477">
        <v>5.7491345999999997E-3</v>
      </c>
      <c r="I49" s="477">
        <v>1.3562293099999999E-2</v>
      </c>
      <c r="J49" s="477">
        <v>4.0326759999999998E-3</v>
      </c>
      <c r="K49" s="477">
        <v>3.3438893000000002E-3</v>
      </c>
      <c r="L49" s="477">
        <v>2.7360803000000002E-3</v>
      </c>
      <c r="M49" s="477">
        <v>2.8480642E-3</v>
      </c>
      <c r="N49" s="477">
        <v>2.1465647999999999E-3</v>
      </c>
      <c r="O49" s="477">
        <v>2.0869217000000001E-3</v>
      </c>
      <c r="P49" s="477">
        <v>5.3373913E-3</v>
      </c>
      <c r="Q49" s="477">
        <v>1.3705814700000001E-2</v>
      </c>
      <c r="R49" s="477">
        <v>1.14963203E-2</v>
      </c>
      <c r="S49" s="477">
        <v>5.8892577999999996E-3</v>
      </c>
      <c r="T49" s="477">
        <v>3.5232165000000002E-3</v>
      </c>
      <c r="U49" s="477">
        <v>5.1553155000000003E-3</v>
      </c>
      <c r="V49" s="477">
        <v>8.0222864999999997E-3</v>
      </c>
      <c r="W49" s="477">
        <v>6.1619522000000001E-3</v>
      </c>
      <c r="X49" s="477">
        <v>2.6809631999999998E-3</v>
      </c>
      <c r="Y49" s="477">
        <v>1.4226327000000001E-3</v>
      </c>
      <c r="Z49" s="477">
        <v>3.9908121000000003E-3</v>
      </c>
      <c r="AA49" s="477">
        <v>2.8811497000000002E-3</v>
      </c>
      <c r="AB49" s="477">
        <v>1.2179101E-3</v>
      </c>
      <c r="AC49" s="477">
        <v>4.8002855000000002E-3</v>
      </c>
      <c r="AD49" s="477">
        <v>8.3007913000000006E-3</v>
      </c>
      <c r="AE49" s="477">
        <v>3.1648465E-3</v>
      </c>
      <c r="AF49" s="477">
        <v>1.3347292300000001E-2</v>
      </c>
      <c r="AG49" s="477">
        <v>4.0364668999999997E-3</v>
      </c>
      <c r="AH49" s="477">
        <v>7.9794077999999994E-3</v>
      </c>
      <c r="AI49" s="477">
        <v>6.8454993000000002E-3</v>
      </c>
      <c r="AJ49" s="477">
        <v>4.9921784E-3</v>
      </c>
      <c r="AK49" s="477">
        <v>1.0780527099999999E-2</v>
      </c>
      <c r="AL49" s="477">
        <v>4.7351041E-3</v>
      </c>
      <c r="AM49" s="477">
        <v>4.4993372999999996E-3</v>
      </c>
      <c r="AN49" s="477">
        <v>6.5017920999999998E-3</v>
      </c>
      <c r="AO49" s="477">
        <v>2.3257846999999998E-3</v>
      </c>
      <c r="AP49" s="477">
        <v>6.0037958000000004E-3</v>
      </c>
      <c r="AQ49" s="477">
        <v>3.0521366000000002E-3</v>
      </c>
      <c r="AR49" s="477">
        <v>1.03679654E-2</v>
      </c>
      <c r="AS49" s="477">
        <v>4.8123178000000003E-3</v>
      </c>
      <c r="AT49" s="477">
        <v>4.3857569999999997E-3</v>
      </c>
      <c r="AU49" s="477">
        <v>2.2532778E-3</v>
      </c>
      <c r="AV49" s="478">
        <v>1.0015890702000001</v>
      </c>
      <c r="AW49" s="435">
        <v>1.2485591516000001</v>
      </c>
      <c r="AX49" s="491">
        <v>0.89059374690000004</v>
      </c>
      <c r="AZ49" s="430"/>
    </row>
    <row r="50" spans="2:52">
      <c r="B50" s="736" t="s">
        <v>380</v>
      </c>
      <c r="C50" s="737"/>
      <c r="D50" s="486">
        <v>1.3348482413</v>
      </c>
      <c r="E50" s="500">
        <v>1.6951862069999999</v>
      </c>
      <c r="F50" s="397">
        <v>1.4064795549</v>
      </c>
      <c r="G50" s="397">
        <v>1.3482883268999999</v>
      </c>
      <c r="H50" s="397">
        <v>1.4012560532</v>
      </c>
      <c r="I50" s="397">
        <v>1.4195016440999999</v>
      </c>
      <c r="J50" s="397">
        <v>1.4362968894000001</v>
      </c>
      <c r="K50" s="397">
        <v>1.4604383558</v>
      </c>
      <c r="L50" s="397">
        <v>1.2987773358000001</v>
      </c>
      <c r="M50" s="397">
        <v>1.2737266410000001</v>
      </c>
      <c r="N50" s="397">
        <v>1.1276752834999999</v>
      </c>
      <c r="O50" s="397">
        <v>1.3307121065</v>
      </c>
      <c r="P50" s="397">
        <v>1.2597991256000001</v>
      </c>
      <c r="Q50" s="397">
        <v>1.3517828065999999</v>
      </c>
      <c r="R50" s="397">
        <v>1.3825057994000001</v>
      </c>
      <c r="S50" s="397">
        <v>1.9941126406</v>
      </c>
      <c r="T50" s="397">
        <v>1.2973870137000001</v>
      </c>
      <c r="U50" s="397">
        <v>1.5417469715000001</v>
      </c>
      <c r="V50" s="397">
        <v>1.3622150310000001</v>
      </c>
      <c r="W50" s="397">
        <v>1.3548555799999999</v>
      </c>
      <c r="X50" s="397">
        <v>1.3021529184</v>
      </c>
      <c r="Y50" s="397">
        <v>1.2829952976000001</v>
      </c>
      <c r="Z50" s="397">
        <v>1.3669135556000001</v>
      </c>
      <c r="AA50" s="397">
        <v>1.2917504995</v>
      </c>
      <c r="AB50" s="397">
        <v>1.4598523536000001</v>
      </c>
      <c r="AC50" s="397">
        <v>1.7136684197000001</v>
      </c>
      <c r="AD50" s="397">
        <v>1.3975035307000001</v>
      </c>
      <c r="AE50" s="397">
        <v>1.5868298768</v>
      </c>
      <c r="AF50" s="397">
        <v>1.4110718244</v>
      </c>
      <c r="AG50" s="397">
        <v>1.353956712</v>
      </c>
      <c r="AH50" s="397">
        <v>1.5345464391000001</v>
      </c>
      <c r="AI50" s="397">
        <v>1.3005387244</v>
      </c>
      <c r="AJ50" s="397">
        <v>1.3130262729</v>
      </c>
      <c r="AK50" s="397">
        <v>1.4289729408</v>
      </c>
      <c r="AL50" s="397">
        <v>1.2415842102000001</v>
      </c>
      <c r="AM50" s="397">
        <v>1.4736426369</v>
      </c>
      <c r="AN50" s="397">
        <v>1.5799402157</v>
      </c>
      <c r="AO50" s="397">
        <v>1.2977367709000001</v>
      </c>
      <c r="AP50" s="397">
        <v>1.3267558792</v>
      </c>
      <c r="AQ50" s="397">
        <v>1.2580260192999999</v>
      </c>
      <c r="AR50" s="397">
        <v>1.3163431003999999</v>
      </c>
      <c r="AS50" s="397">
        <v>1.3747989812999999</v>
      </c>
      <c r="AT50" s="397">
        <v>1.3596666964999999</v>
      </c>
      <c r="AU50" s="397">
        <v>1.6185278682999999</v>
      </c>
      <c r="AV50" s="399">
        <v>1.4189144324</v>
      </c>
      <c r="AW50" s="433"/>
      <c r="AX50" s="433"/>
      <c r="AY50" s="434"/>
      <c r="AZ50" s="430"/>
    </row>
    <row r="51" spans="2:52" ht="14.5" thickBot="1">
      <c r="B51" s="738" t="s">
        <v>381</v>
      </c>
      <c r="C51" s="739"/>
      <c r="D51" s="488">
        <v>0.952143513</v>
      </c>
      <c r="E51" s="506">
        <v>1.2091715749</v>
      </c>
      <c r="F51" s="436">
        <v>1.0032379283999999</v>
      </c>
      <c r="G51" s="436">
        <v>0.96173028839999997</v>
      </c>
      <c r="H51" s="436">
        <v>0.9995120193</v>
      </c>
      <c r="I51" s="436">
        <v>1.0125265482000001</v>
      </c>
      <c r="J51" s="436">
        <v>1.0245065496000001</v>
      </c>
      <c r="K51" s="436">
        <v>1.0417265899999999</v>
      </c>
      <c r="L51" s="436">
        <v>0.92641423710000004</v>
      </c>
      <c r="M51" s="436">
        <v>0.90854564670000004</v>
      </c>
      <c r="N51" s="436">
        <v>0.80436762220000002</v>
      </c>
      <c r="O51" s="436">
        <v>0.94919321960000003</v>
      </c>
      <c r="P51" s="436">
        <v>0.89861118890000002</v>
      </c>
      <c r="Q51" s="436">
        <v>0.96422289100000003</v>
      </c>
      <c r="R51" s="436">
        <v>0.98613751569999997</v>
      </c>
      <c r="S51" s="436">
        <v>1.4223949630999999</v>
      </c>
      <c r="T51" s="436">
        <v>0.92542252420000004</v>
      </c>
      <c r="U51" s="436">
        <v>1.0997237979000001</v>
      </c>
      <c r="V51" s="436">
        <v>0.97166416749999995</v>
      </c>
      <c r="W51" s="436">
        <v>0.96641469160000004</v>
      </c>
      <c r="X51" s="436">
        <v>0.92882203070000002</v>
      </c>
      <c r="Y51" s="436">
        <v>0.91515695340000003</v>
      </c>
      <c r="Z51" s="436">
        <v>0.97501561189999997</v>
      </c>
      <c r="AA51" s="436">
        <v>0.92140201440000002</v>
      </c>
      <c r="AB51" s="436">
        <v>1.0413085962999999</v>
      </c>
      <c r="AC51" s="436">
        <v>1.2223548855999999</v>
      </c>
      <c r="AD51" s="436">
        <v>0.99683535550000002</v>
      </c>
      <c r="AE51" s="436">
        <v>1.1318813080000001</v>
      </c>
      <c r="AF51" s="436">
        <v>1.0065135813999999</v>
      </c>
      <c r="AG51" s="436">
        <v>0.96577353160000001</v>
      </c>
      <c r="AH51" s="436">
        <v>1.0945876782999999</v>
      </c>
      <c r="AI51" s="436">
        <v>0.9276706307</v>
      </c>
      <c r="AJ51" s="436">
        <v>0.93657796410000005</v>
      </c>
      <c r="AK51" s="436">
        <v>1.0192823976000001</v>
      </c>
      <c r="AL51" s="436">
        <v>0.88561854070000001</v>
      </c>
      <c r="AM51" s="436">
        <v>1.0511451667</v>
      </c>
      <c r="AN51" s="436">
        <v>1.1269669321</v>
      </c>
      <c r="AO51" s="436">
        <v>0.92567200510000003</v>
      </c>
      <c r="AP51" s="436">
        <v>0.94637125379999998</v>
      </c>
      <c r="AQ51" s="436">
        <v>0.89734643709999995</v>
      </c>
      <c r="AR51" s="436">
        <v>0.93894384779999995</v>
      </c>
      <c r="AS51" s="436">
        <v>0.98064026390000003</v>
      </c>
      <c r="AT51" s="436">
        <v>0.96984644760000005</v>
      </c>
      <c r="AU51" s="436">
        <v>1.1544913966999999</v>
      </c>
      <c r="AV51" s="485">
        <v>1.0121076917</v>
      </c>
      <c r="AW51" s="433"/>
      <c r="AX51" s="433"/>
      <c r="AZ51" s="430"/>
    </row>
  </sheetData>
  <mergeCells count="4">
    <mergeCell ref="AW3:AW4"/>
    <mergeCell ref="AX3:AX4"/>
    <mergeCell ref="B50:C50"/>
    <mergeCell ref="B51:C51"/>
  </mergeCells>
  <phoneticPr fontId="3"/>
  <pageMargins left="0.7" right="0.7" top="0.75" bottom="0.75" header="0.3" footer="0.3"/>
  <pageSetup paperSize="9" scale="71" fitToWidth="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10</vt:i4>
      </vt:variant>
      <vt:variant>
        <vt:lpstr>名前付き一覧</vt:lpstr>
      </vt:variant>
      <vt:variant>
        <vt:i4>6</vt:i4>
      </vt:variant>
    </vt:vector>
  </HeadingPairs>
  <TitlesOfParts>
    <vt:vector size="16" baseType="lpstr">
      <vt:lpstr>入力シート</vt:lpstr>
      <vt:lpstr>総括表</vt:lpstr>
      <vt:lpstr>フロー図</vt:lpstr>
      <vt:lpstr>１次効果</vt:lpstr>
      <vt:lpstr>２次効果</vt:lpstr>
      <vt:lpstr>総合効果</vt:lpstr>
      <vt:lpstr>各種係数</vt:lpstr>
      <vt:lpstr>投入係数</vt:lpstr>
      <vt:lpstr>逆行列(IM)</vt:lpstr>
      <vt:lpstr>逆行列(IM外生化)</vt:lpstr>
      <vt:lpstr>'１次効果'!Print_Area</vt:lpstr>
      <vt:lpstr>'２次効果'!Print_Area</vt:lpstr>
      <vt:lpstr>フロー図!Print_Area</vt:lpstr>
      <vt:lpstr>総括表!Print_Area</vt:lpstr>
      <vt:lpstr>総合効果!Print_Area</vt:lpstr>
      <vt:lpstr>入力シート!Print_Area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広島県</dc:creator>
  <cp:lastModifiedBy>広島県</cp:lastModifiedBy>
  <dcterms:created xsi:type="dcterms:W3CDTF">2006-09-16T00:00:00Z</dcterms:created>
  <dcterms:modified xsi:type="dcterms:W3CDTF">2026-03-12T05:16:56Z</dcterms:modified>
</cp:coreProperties>
</file>