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030総務局\030統計課\分析G\産業連関表\R02産業連関表\401_R02分析T作成ファイル\31_HP公表用\R02ツールマトメ\"/>
    </mc:Choice>
  </mc:AlternateContent>
  <xr:revisionPtr revIDLastSave="0" documentId="13_ncr:1_{5D95CF3D-C986-45A0-B4FD-FF0B3EB03B09}" xr6:coauthVersionLast="47" xr6:coauthVersionMax="47" xr10:uidLastSave="{00000000-0000-0000-0000-000000000000}"/>
  <bookViews>
    <workbookView xWindow="32235" yWindow="-165" windowWidth="29130" windowHeight="15810" tabRatio="846" xr2:uid="{00000000-000D-0000-FFFF-FFFF00000000}"/>
  </bookViews>
  <sheets>
    <sheet name="入力シート" sheetId="10" r:id="rId1"/>
    <sheet name="総括表" sheetId="9" r:id="rId2"/>
    <sheet name="フロー図" sheetId="8" r:id="rId3"/>
    <sheet name="１次効果" sheetId="7" r:id="rId4"/>
    <sheet name="２次効果" sheetId="6" r:id="rId5"/>
    <sheet name="総合効果" sheetId="5" r:id="rId6"/>
    <sheet name="各種係数" sheetId="1" r:id="rId7"/>
    <sheet name="投入係数" sheetId="2" r:id="rId8"/>
    <sheet name="逆行列(IM)" sheetId="3" r:id="rId9"/>
    <sheet name="建設係数" sheetId="11" r:id="rId10"/>
  </sheets>
  <definedNames>
    <definedName name="_xlnm.Print_Area" localSheetId="3">'１次効果'!$A$1:$AD$53</definedName>
    <definedName name="_xlnm.Print_Area" localSheetId="4">'２次効果'!$A$1:$R$53</definedName>
    <definedName name="_xlnm.Print_Area" localSheetId="2">フロー図!$A$1:$AH$59</definedName>
    <definedName name="_xlnm.Print_Area" localSheetId="1">総括表!$A$1:$G$41</definedName>
    <definedName name="_xlnm.Print_Area" localSheetId="5">総合効果!$A$1:$N$53</definedName>
    <definedName name="_xlnm.Print_Area" localSheetId="0">入力シート!$A$1:$P$92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10" l="1"/>
  <c r="D52" i="5" l="1"/>
  <c r="D51" i="5"/>
  <c r="D50" i="5"/>
  <c r="D48" i="5"/>
  <c r="D47" i="5"/>
  <c r="D46" i="5"/>
  <c r="D44" i="5"/>
  <c r="D43" i="5"/>
  <c r="D42" i="5"/>
  <c r="D41" i="5"/>
  <c r="D40" i="5"/>
  <c r="D39" i="5"/>
  <c r="D38" i="5"/>
  <c r="D37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H7" i="5"/>
  <c r="F7" i="5"/>
  <c r="D7" i="5"/>
  <c r="H6" i="5"/>
  <c r="F6" i="5"/>
  <c r="D6" i="5"/>
  <c r="H5" i="5"/>
  <c r="F5" i="5"/>
  <c r="D5" i="5"/>
  <c r="B4" i="5"/>
  <c r="D52" i="6" l="1"/>
  <c r="D51" i="6"/>
  <c r="D50" i="6"/>
  <c r="D48" i="6"/>
  <c r="D47" i="6"/>
  <c r="D46" i="6"/>
  <c r="D44" i="6"/>
  <c r="D43" i="6"/>
  <c r="D42" i="6"/>
  <c r="D41" i="6"/>
  <c r="D40" i="6"/>
  <c r="D39" i="6"/>
  <c r="D38" i="6"/>
  <c r="D37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F7" i="6"/>
  <c r="H7" i="6" s="1"/>
  <c r="J7" i="6" s="1"/>
  <c r="L7" i="6" s="1"/>
  <c r="N7" i="6" s="1"/>
  <c r="P7" i="6" s="1"/>
  <c r="D7" i="6"/>
  <c r="F6" i="6"/>
  <c r="D6" i="6"/>
  <c r="F5" i="6"/>
  <c r="H6" i="6" s="1"/>
  <c r="D5" i="6"/>
  <c r="H5" i="6" s="1"/>
  <c r="B4" i="6"/>
  <c r="F49" i="7"/>
  <c r="L49" i="7" s="1"/>
  <c r="J45" i="7"/>
  <c r="J53" i="7" s="1"/>
  <c r="D36" i="7"/>
  <c r="L36" i="7" s="1"/>
  <c r="D36" i="5" s="1"/>
  <c r="B4" i="7"/>
  <c r="F53" i="7" l="1"/>
  <c r="L45" i="7"/>
  <c r="D45" i="6" s="1"/>
  <c r="D53" i="7"/>
  <c r="J12" i="8" s="1"/>
  <c r="D36" i="6"/>
  <c r="N36" i="7"/>
  <c r="N53" i="7" s="1"/>
  <c r="AD12" i="8"/>
  <c r="AA7" i="8"/>
  <c r="P7" i="8"/>
  <c r="C7" i="8"/>
  <c r="AG3" i="8"/>
  <c r="D45" i="5" l="1"/>
  <c r="V45" i="7"/>
  <c r="V53" i="7" s="1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47" i="7"/>
  <c r="P46" i="7"/>
  <c r="P48" i="7"/>
  <c r="P45" i="7"/>
  <c r="P52" i="7"/>
  <c r="P42" i="7"/>
  <c r="P38" i="7"/>
  <c r="P51" i="7"/>
  <c r="P37" i="7"/>
  <c r="P41" i="7"/>
  <c r="P50" i="7"/>
  <c r="P44" i="7"/>
  <c r="P40" i="7"/>
  <c r="P36" i="7"/>
  <c r="P49" i="7"/>
  <c r="P43" i="7"/>
  <c r="P39" i="7"/>
  <c r="P8" i="7"/>
  <c r="F18" i="9"/>
  <c r="E15" i="9"/>
  <c r="B16" i="9" s="1"/>
  <c r="E13" i="9"/>
  <c r="B9" i="9"/>
  <c r="B5" i="9"/>
  <c r="F3" i="9"/>
  <c r="B15" i="9" l="1"/>
  <c r="P53" i="7"/>
  <c r="H5" i="10"/>
  <c r="I82" i="10"/>
  <c r="I81" i="10"/>
  <c r="I80" i="10"/>
  <c r="I79" i="10"/>
  <c r="I78" i="10"/>
  <c r="I77" i="10"/>
  <c r="I76" i="10"/>
  <c r="I75" i="10"/>
  <c r="I74" i="10"/>
  <c r="I73" i="10"/>
  <c r="I72" i="10"/>
  <c r="I71" i="10"/>
  <c r="I70" i="10"/>
  <c r="I69" i="10"/>
  <c r="I68" i="10"/>
  <c r="I67" i="10"/>
  <c r="I66" i="10"/>
  <c r="I65" i="10"/>
  <c r="I64" i="10"/>
  <c r="I63" i="10"/>
  <c r="I62" i="10"/>
  <c r="I61" i="10"/>
  <c r="I60" i="10"/>
  <c r="I59" i="10"/>
  <c r="I58" i="10"/>
  <c r="I57" i="10"/>
  <c r="I56" i="10"/>
  <c r="I55" i="10"/>
  <c r="I54" i="10"/>
  <c r="I53" i="10"/>
  <c r="I52" i="10"/>
  <c r="I51" i="10"/>
  <c r="I50" i="10"/>
  <c r="I49" i="10"/>
  <c r="I48" i="10"/>
  <c r="I47" i="10"/>
  <c r="I46" i="10"/>
  <c r="I45" i="10"/>
  <c r="I44" i="10"/>
  <c r="I43" i="10"/>
  <c r="I42" i="10"/>
  <c r="I41" i="10"/>
  <c r="I39" i="10"/>
  <c r="I38" i="10"/>
  <c r="I37" i="10"/>
  <c r="I36" i="10"/>
  <c r="I35" i="10"/>
  <c r="I34" i="10"/>
  <c r="I33" i="10"/>
  <c r="I32" i="10"/>
  <c r="I31" i="10"/>
  <c r="I30" i="10"/>
  <c r="L29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H8" i="10"/>
  <c r="B8" i="10"/>
  <c r="X43" i="7" l="1"/>
  <c r="X20" i="7"/>
  <c r="X33" i="7"/>
  <c r="X16" i="7"/>
  <c r="X21" i="7"/>
  <c r="X15" i="7"/>
  <c r="X19" i="7"/>
  <c r="X26" i="7"/>
  <c r="X37" i="7"/>
  <c r="X12" i="7"/>
  <c r="X40" i="7"/>
  <c r="X45" i="7"/>
  <c r="X23" i="7"/>
  <c r="X47" i="7"/>
  <c r="X10" i="7"/>
  <c r="X48" i="7"/>
  <c r="X31" i="7"/>
  <c r="X42" i="7"/>
  <c r="X13" i="7"/>
  <c r="X27" i="7"/>
  <c r="X34" i="7"/>
  <c r="X46" i="7"/>
  <c r="X14" i="7"/>
  <c r="X39" i="7"/>
  <c r="X9" i="7"/>
  <c r="X18" i="7"/>
  <c r="X52" i="7"/>
  <c r="X25" i="7"/>
  <c r="X29" i="7"/>
  <c r="X11" i="7"/>
  <c r="X50" i="7"/>
  <c r="X22" i="7"/>
  <c r="X51" i="7"/>
  <c r="X36" i="7"/>
  <c r="X38" i="7"/>
  <c r="X17" i="7"/>
  <c r="X41" i="7"/>
  <c r="X28" i="7"/>
  <c r="X35" i="7"/>
  <c r="X30" i="7"/>
  <c r="X44" i="7"/>
  <c r="X49" i="7"/>
  <c r="X8" i="7"/>
  <c r="X32" i="7"/>
  <c r="X24" i="7"/>
  <c r="X53" i="7" l="1"/>
  <c r="H49" i="7" l="1"/>
  <c r="H53" i="7" l="1"/>
  <c r="S12" i="8" s="1"/>
  <c r="L53" i="7" l="1"/>
  <c r="C15" i="8" s="1"/>
  <c r="R49" i="7"/>
  <c r="R53" i="7" s="1"/>
  <c r="D49" i="6"/>
  <c r="D53" i="6" s="1"/>
  <c r="D49" i="5"/>
  <c r="D53" i="5" s="1"/>
  <c r="AF21" i="8" a="1"/>
  <c r="AF21" i="8" s="1"/>
  <c r="AC21" i="8" a="1"/>
  <c r="AC21" i="8" s="1"/>
  <c r="C32" i="9" l="1"/>
  <c r="C31" i="9"/>
  <c r="T35" i="7"/>
  <c r="Z35" i="7" s="1"/>
  <c r="AB35" i="7" s="1"/>
  <c r="T43" i="7"/>
  <c r="Z43" i="7" s="1"/>
  <c r="AB43" i="7" s="1"/>
  <c r="T12" i="7"/>
  <c r="Z12" i="7" s="1"/>
  <c r="AB12" i="7" s="1"/>
  <c r="T24" i="7"/>
  <c r="Z24" i="7" s="1"/>
  <c r="AB24" i="7" s="1"/>
  <c r="T47" i="7"/>
  <c r="Z47" i="7" s="1"/>
  <c r="AB47" i="7" s="1"/>
  <c r="T18" i="7"/>
  <c r="Z18" i="7" s="1"/>
  <c r="AB18" i="7" s="1"/>
  <c r="T16" i="7"/>
  <c r="Z16" i="7" s="1"/>
  <c r="AB16" i="7" s="1"/>
  <c r="T42" i="7"/>
  <c r="Z42" i="7" s="1"/>
  <c r="AB42" i="7" s="1"/>
  <c r="T14" i="7"/>
  <c r="Z14" i="7" s="1"/>
  <c r="AB14" i="7" s="1"/>
  <c r="T48" i="7"/>
  <c r="Z48" i="7" s="1"/>
  <c r="AB48" i="7" s="1"/>
  <c r="T17" i="7"/>
  <c r="Z17" i="7" s="1"/>
  <c r="AB17" i="7" s="1"/>
  <c r="T38" i="7"/>
  <c r="Z38" i="7" s="1"/>
  <c r="AB38" i="7" s="1"/>
  <c r="T49" i="7"/>
  <c r="Z49" i="7" s="1"/>
  <c r="AB49" i="7" s="1"/>
  <c r="T36" i="7"/>
  <c r="Z36" i="7" s="1"/>
  <c r="AB36" i="7" s="1"/>
  <c r="T44" i="7"/>
  <c r="Z44" i="7" s="1"/>
  <c r="AB44" i="7" s="1"/>
  <c r="T40" i="7"/>
  <c r="Z40" i="7" s="1"/>
  <c r="AB40" i="7" s="1"/>
  <c r="T30" i="7"/>
  <c r="Z30" i="7" s="1"/>
  <c r="AB30" i="7" s="1"/>
  <c r="T26" i="7"/>
  <c r="Z26" i="7" s="1"/>
  <c r="AB26" i="7" s="1"/>
  <c r="T9" i="7"/>
  <c r="Z9" i="7" s="1"/>
  <c r="AB9" i="7" s="1"/>
  <c r="T28" i="7"/>
  <c r="Z28" i="7" s="1"/>
  <c r="AB28" i="7" s="1"/>
  <c r="T15" i="7"/>
  <c r="Z15" i="7" s="1"/>
  <c r="AB15" i="7" s="1"/>
  <c r="T50" i="7"/>
  <c r="Z50" i="7" s="1"/>
  <c r="AB50" i="7" s="1"/>
  <c r="T20" i="7"/>
  <c r="Z20" i="7" s="1"/>
  <c r="AB20" i="7" s="1"/>
  <c r="T25" i="7"/>
  <c r="Z25" i="7" s="1"/>
  <c r="AB25" i="7" s="1"/>
  <c r="T34" i="7"/>
  <c r="Z34" i="7" s="1"/>
  <c r="AB34" i="7" s="1"/>
  <c r="T45" i="7"/>
  <c r="Z45" i="7" s="1"/>
  <c r="AB45" i="7" s="1"/>
  <c r="T52" i="7"/>
  <c r="Z52" i="7" s="1"/>
  <c r="AB52" i="7" s="1"/>
  <c r="T27" i="7"/>
  <c r="Z27" i="7" s="1"/>
  <c r="AB27" i="7" s="1"/>
  <c r="T51" i="7"/>
  <c r="Z51" i="7" s="1"/>
  <c r="AB51" i="7" s="1"/>
  <c r="T31" i="7"/>
  <c r="Z31" i="7" s="1"/>
  <c r="AB31" i="7" s="1"/>
  <c r="T32" i="7"/>
  <c r="Z32" i="7" s="1"/>
  <c r="AB32" i="7" s="1"/>
  <c r="T37" i="7"/>
  <c r="Z37" i="7" s="1"/>
  <c r="AB37" i="7" s="1"/>
  <c r="T46" i="7"/>
  <c r="Z46" i="7" s="1"/>
  <c r="AB46" i="7" s="1"/>
  <c r="T8" i="7"/>
  <c r="T11" i="7"/>
  <c r="Z11" i="7" s="1"/>
  <c r="AB11" i="7" s="1"/>
  <c r="T13" i="7"/>
  <c r="Z13" i="7" s="1"/>
  <c r="AB13" i="7" s="1"/>
  <c r="T29" i="7"/>
  <c r="Z29" i="7" s="1"/>
  <c r="AB29" i="7" s="1"/>
  <c r="T19" i="7"/>
  <c r="Z19" i="7" s="1"/>
  <c r="AB19" i="7" s="1"/>
  <c r="T10" i="7"/>
  <c r="Z10" i="7" s="1"/>
  <c r="AB10" i="7" s="1"/>
  <c r="T21" i="7"/>
  <c r="Z21" i="7" s="1"/>
  <c r="AB21" i="7" s="1"/>
  <c r="T39" i="7"/>
  <c r="Z39" i="7" s="1"/>
  <c r="AB39" i="7" s="1"/>
  <c r="T41" i="7"/>
  <c r="Z41" i="7" s="1"/>
  <c r="AB41" i="7" s="1"/>
  <c r="T23" i="7"/>
  <c r="Z23" i="7" s="1"/>
  <c r="AB23" i="7" s="1"/>
  <c r="T22" i="7"/>
  <c r="Z22" i="7" s="1"/>
  <c r="AB22" i="7" s="1"/>
  <c r="T33" i="7"/>
  <c r="Z33" i="7" s="1"/>
  <c r="AB33" i="7" s="1"/>
  <c r="C28" i="9"/>
  <c r="E14" i="9"/>
  <c r="Z8" i="7" l="1"/>
  <c r="T53" i="7"/>
  <c r="Z53" i="7" l="1"/>
  <c r="C21" i="8" s="1"/>
  <c r="AB8" i="7"/>
  <c r="AD8" i="7" l="1" a="1"/>
  <c r="AB53" i="7"/>
  <c r="C27" i="8" s="1"/>
  <c r="P21" i="8" l="1" a="1"/>
  <c r="P21" i="8" s="1"/>
  <c r="AD27" i="7"/>
  <c r="AD15" i="7"/>
  <c r="AD48" i="7"/>
  <c r="AD25" i="7"/>
  <c r="AD32" i="7"/>
  <c r="AD43" i="7"/>
  <c r="AD10" i="7"/>
  <c r="AD35" i="7"/>
  <c r="AD44" i="7"/>
  <c r="AD22" i="7"/>
  <c r="AD52" i="7"/>
  <c r="AD51" i="7"/>
  <c r="AD39" i="7"/>
  <c r="AD17" i="7"/>
  <c r="AD19" i="7"/>
  <c r="AD11" i="7"/>
  <c r="AD21" i="7"/>
  <c r="AD8" i="7"/>
  <c r="AD33" i="7"/>
  <c r="AD41" i="7"/>
  <c r="AD30" i="7"/>
  <c r="AD13" i="7"/>
  <c r="AD23" i="7"/>
  <c r="AD9" i="7"/>
  <c r="AD36" i="7"/>
  <c r="AD14" i="7"/>
  <c r="AD46" i="7"/>
  <c r="AD34" i="7"/>
  <c r="AD26" i="7"/>
  <c r="AD31" i="7"/>
  <c r="AD12" i="7"/>
  <c r="AD38" i="7"/>
  <c r="AD40" i="7"/>
  <c r="AD16" i="7"/>
  <c r="AD20" i="7"/>
  <c r="AD18" i="7"/>
  <c r="AD45" i="7"/>
  <c r="AD37" i="7"/>
  <c r="AD42" i="7"/>
  <c r="AD29" i="7"/>
  <c r="AD49" i="7"/>
  <c r="AD50" i="7"/>
  <c r="AD47" i="7"/>
  <c r="AD24" i="7"/>
  <c r="AD28" i="7"/>
  <c r="F24" i="5" l="1"/>
  <c r="F24" i="6"/>
  <c r="H24" i="6" s="1"/>
  <c r="J24" i="6" s="1"/>
  <c r="L24" i="6" s="1"/>
  <c r="F18" i="6"/>
  <c r="H18" i="6" s="1"/>
  <c r="J18" i="6" s="1"/>
  <c r="L18" i="6" s="1"/>
  <c r="F18" i="5"/>
  <c r="F34" i="5"/>
  <c r="F34" i="6"/>
  <c r="H34" i="6" s="1"/>
  <c r="J34" i="6" s="1"/>
  <c r="L34" i="6" s="1"/>
  <c r="F41" i="6"/>
  <c r="H41" i="6" s="1"/>
  <c r="J41" i="6" s="1"/>
  <c r="L41" i="6" s="1"/>
  <c r="F41" i="5"/>
  <c r="F51" i="5"/>
  <c r="F51" i="6"/>
  <c r="H51" i="6" s="1"/>
  <c r="J51" i="6" s="1"/>
  <c r="L51" i="6" s="1"/>
  <c r="F25" i="5"/>
  <c r="F25" i="6"/>
  <c r="H25" i="6" s="1"/>
  <c r="J25" i="6" s="1"/>
  <c r="L25" i="6" s="1"/>
  <c r="F47" i="5"/>
  <c r="F47" i="6"/>
  <c r="H47" i="6" s="1"/>
  <c r="J47" i="6" s="1"/>
  <c r="L47" i="6" s="1"/>
  <c r="F20" i="5"/>
  <c r="F20" i="6"/>
  <c r="H20" i="6" s="1"/>
  <c r="J20" i="6" s="1"/>
  <c r="L20" i="6" s="1"/>
  <c r="F46" i="6"/>
  <c r="H46" i="6" s="1"/>
  <c r="J46" i="6" s="1"/>
  <c r="L46" i="6" s="1"/>
  <c r="F46" i="5"/>
  <c r="F33" i="5"/>
  <c r="F33" i="6"/>
  <c r="H33" i="6" s="1"/>
  <c r="J33" i="6" s="1"/>
  <c r="L33" i="6" s="1"/>
  <c r="F52" i="5"/>
  <c r="F52" i="6"/>
  <c r="H52" i="6" s="1"/>
  <c r="J52" i="6" s="1"/>
  <c r="L52" i="6" s="1"/>
  <c r="F48" i="5"/>
  <c r="F48" i="6"/>
  <c r="H48" i="6" s="1"/>
  <c r="J48" i="6" s="1"/>
  <c r="L48" i="6" s="1"/>
  <c r="N21" i="8" a="1"/>
  <c r="N21" i="8" s="1"/>
  <c r="C39" i="8" a="1"/>
  <c r="C39" i="8" s="1"/>
  <c r="D29" i="9" s="1"/>
  <c r="F50" i="5"/>
  <c r="F50" i="6"/>
  <c r="H50" i="6" s="1"/>
  <c r="J50" i="6" s="1"/>
  <c r="L50" i="6" s="1"/>
  <c r="F16" i="6"/>
  <c r="H16" i="6" s="1"/>
  <c r="J16" i="6" s="1"/>
  <c r="L16" i="6" s="1"/>
  <c r="F16" i="5"/>
  <c r="F14" i="6"/>
  <c r="H14" i="6" s="1"/>
  <c r="J14" i="6" s="1"/>
  <c r="L14" i="6" s="1"/>
  <c r="F14" i="5"/>
  <c r="F8" i="5"/>
  <c r="AD53" i="7"/>
  <c r="C33" i="8" s="1"/>
  <c r="F8" i="6"/>
  <c r="O39" i="8" a="1"/>
  <c r="O39" i="8" s="1"/>
  <c r="R39" i="8" a="1"/>
  <c r="R39" i="8" s="1"/>
  <c r="F22" i="6"/>
  <c r="H22" i="6" s="1"/>
  <c r="J22" i="6" s="1"/>
  <c r="L22" i="6" s="1"/>
  <c r="F22" i="5"/>
  <c r="F15" i="5"/>
  <c r="F15" i="6"/>
  <c r="H15" i="6" s="1"/>
  <c r="J15" i="6" s="1"/>
  <c r="L15" i="6" s="1"/>
  <c r="F49" i="5"/>
  <c r="F49" i="6"/>
  <c r="H49" i="6" s="1"/>
  <c r="J49" i="6" s="1"/>
  <c r="L49" i="6" s="1"/>
  <c r="F40" i="6"/>
  <c r="H40" i="6" s="1"/>
  <c r="J40" i="6" s="1"/>
  <c r="L40" i="6" s="1"/>
  <c r="F40" i="5"/>
  <c r="F36" i="6"/>
  <c r="H36" i="6" s="1"/>
  <c r="J36" i="6" s="1"/>
  <c r="L36" i="6" s="1"/>
  <c r="F36" i="5"/>
  <c r="F21" i="5"/>
  <c r="F21" i="6"/>
  <c r="H21" i="6" s="1"/>
  <c r="J21" i="6" s="1"/>
  <c r="L21" i="6" s="1"/>
  <c r="F44" i="6"/>
  <c r="H44" i="6" s="1"/>
  <c r="J44" i="6" s="1"/>
  <c r="L44" i="6" s="1"/>
  <c r="F44" i="5"/>
  <c r="F27" i="5"/>
  <c r="F27" i="6"/>
  <c r="H27" i="6" s="1"/>
  <c r="J27" i="6" s="1"/>
  <c r="L27" i="6" s="1"/>
  <c r="F29" i="5"/>
  <c r="F29" i="6"/>
  <c r="H29" i="6" s="1"/>
  <c r="J29" i="6" s="1"/>
  <c r="L29" i="6" s="1"/>
  <c r="F38" i="6"/>
  <c r="H38" i="6" s="1"/>
  <c r="J38" i="6" s="1"/>
  <c r="L38" i="6" s="1"/>
  <c r="F38" i="5"/>
  <c r="F9" i="6"/>
  <c r="H9" i="6" s="1"/>
  <c r="J9" i="6" s="1"/>
  <c r="L9" i="6" s="1"/>
  <c r="F9" i="5"/>
  <c r="F11" i="6"/>
  <c r="H11" i="6" s="1"/>
  <c r="J11" i="6" s="1"/>
  <c r="L11" i="6" s="1"/>
  <c r="F11" i="5"/>
  <c r="F35" i="6"/>
  <c r="H35" i="6" s="1"/>
  <c r="J35" i="6" s="1"/>
  <c r="L35" i="6" s="1"/>
  <c r="F35" i="5"/>
  <c r="F42" i="5"/>
  <c r="F42" i="6"/>
  <c r="H42" i="6" s="1"/>
  <c r="J42" i="6" s="1"/>
  <c r="L42" i="6" s="1"/>
  <c r="F12" i="6"/>
  <c r="H12" i="6" s="1"/>
  <c r="J12" i="6" s="1"/>
  <c r="L12" i="6" s="1"/>
  <c r="F12" i="5"/>
  <c r="F23" i="6"/>
  <c r="H23" i="6" s="1"/>
  <c r="J23" i="6" s="1"/>
  <c r="L23" i="6" s="1"/>
  <c r="F23" i="5"/>
  <c r="F19" i="5"/>
  <c r="F19" i="6"/>
  <c r="H19" i="6" s="1"/>
  <c r="J19" i="6" s="1"/>
  <c r="L19" i="6" s="1"/>
  <c r="F10" i="6"/>
  <c r="H10" i="6" s="1"/>
  <c r="J10" i="6" s="1"/>
  <c r="L10" i="6" s="1"/>
  <c r="F10" i="5"/>
  <c r="F37" i="6"/>
  <c r="H37" i="6" s="1"/>
  <c r="J37" i="6" s="1"/>
  <c r="L37" i="6" s="1"/>
  <c r="F37" i="5"/>
  <c r="F31" i="5"/>
  <c r="F31" i="6"/>
  <c r="H31" i="6" s="1"/>
  <c r="J31" i="6" s="1"/>
  <c r="L31" i="6" s="1"/>
  <c r="F13" i="6"/>
  <c r="H13" i="6" s="1"/>
  <c r="J13" i="6" s="1"/>
  <c r="L13" i="6" s="1"/>
  <c r="F13" i="5"/>
  <c r="F17" i="5"/>
  <c r="F17" i="6"/>
  <c r="H17" i="6" s="1"/>
  <c r="J17" i="6" s="1"/>
  <c r="L17" i="6" s="1"/>
  <c r="F43" i="5"/>
  <c r="F43" i="6"/>
  <c r="H43" i="6" s="1"/>
  <c r="J43" i="6" s="1"/>
  <c r="L43" i="6" s="1"/>
  <c r="E39" i="8" a="1"/>
  <c r="E39" i="8" s="1"/>
  <c r="D30" i="9" s="1"/>
  <c r="F28" i="5"/>
  <c r="F28" i="6"/>
  <c r="H28" i="6" s="1"/>
  <c r="J28" i="6" s="1"/>
  <c r="L28" i="6" s="1"/>
  <c r="F45" i="5"/>
  <c r="F45" i="6"/>
  <c r="H45" i="6" s="1"/>
  <c r="J45" i="6" s="1"/>
  <c r="L45" i="6" s="1"/>
  <c r="F26" i="6"/>
  <c r="H26" i="6" s="1"/>
  <c r="J26" i="6" s="1"/>
  <c r="L26" i="6" s="1"/>
  <c r="F26" i="5"/>
  <c r="F30" i="5"/>
  <c r="F30" i="6"/>
  <c r="H30" i="6" s="1"/>
  <c r="J30" i="6" s="1"/>
  <c r="L30" i="6" s="1"/>
  <c r="F39" i="6"/>
  <c r="H39" i="6" s="1"/>
  <c r="J39" i="6" s="1"/>
  <c r="L39" i="6" s="1"/>
  <c r="F39" i="5"/>
  <c r="F32" i="6"/>
  <c r="H32" i="6" s="1"/>
  <c r="J32" i="6" s="1"/>
  <c r="L32" i="6" s="1"/>
  <c r="F32" i="5"/>
  <c r="C30" i="9"/>
  <c r="V27" i="8" l="1"/>
  <c r="W33" i="8" s="1"/>
  <c r="W39" i="8" s="1"/>
  <c r="D32" i="9"/>
  <c r="D31" i="9"/>
  <c r="F53" i="6"/>
  <c r="H8" i="6"/>
  <c r="D28" i="9"/>
  <c r="F53" i="5"/>
  <c r="C29" i="9"/>
  <c r="H53" i="6" l="1"/>
  <c r="J8" i="6"/>
  <c r="J53" i="6" l="1"/>
  <c r="L8" i="6"/>
  <c r="L53" i="6" s="1"/>
  <c r="N52" i="6" l="1"/>
  <c r="P52" i="6" s="1"/>
  <c r="N34" i="6"/>
  <c r="P34" i="6" s="1"/>
  <c r="N44" i="6"/>
  <c r="P44" i="6" s="1"/>
  <c r="N36" i="6"/>
  <c r="P36" i="6" s="1"/>
  <c r="N20" i="6"/>
  <c r="P20" i="6" s="1"/>
  <c r="N21" i="6"/>
  <c r="P21" i="6" s="1"/>
  <c r="N37" i="6"/>
  <c r="P37" i="6" s="1"/>
  <c r="N28" i="6"/>
  <c r="P28" i="6" s="1"/>
  <c r="N12" i="6"/>
  <c r="P12" i="6" s="1"/>
  <c r="N29" i="6"/>
  <c r="P29" i="6" s="1"/>
  <c r="N42" i="6"/>
  <c r="P42" i="6" s="1"/>
  <c r="N45" i="6"/>
  <c r="P45" i="6" s="1"/>
  <c r="N13" i="6"/>
  <c r="P13" i="6" s="1"/>
  <c r="N31" i="6"/>
  <c r="P31" i="6" s="1"/>
  <c r="N38" i="6"/>
  <c r="P38" i="6" s="1"/>
  <c r="N33" i="6"/>
  <c r="P33" i="6" s="1"/>
  <c r="N51" i="6"/>
  <c r="P51" i="6" s="1"/>
  <c r="N35" i="6"/>
  <c r="P35" i="6" s="1"/>
  <c r="N19" i="6"/>
  <c r="P19" i="6" s="1"/>
  <c r="N48" i="6"/>
  <c r="P48" i="6" s="1"/>
  <c r="N32" i="6"/>
  <c r="P32" i="6" s="1"/>
  <c r="N16" i="6"/>
  <c r="P16" i="6" s="1"/>
  <c r="N39" i="6"/>
  <c r="P39" i="6" s="1"/>
  <c r="N23" i="6"/>
  <c r="P23" i="6" s="1"/>
  <c r="N50" i="6"/>
  <c r="P50" i="6" s="1"/>
  <c r="N18" i="6"/>
  <c r="P18" i="6" s="1"/>
  <c r="N41" i="6"/>
  <c r="P41" i="6" s="1"/>
  <c r="N25" i="6"/>
  <c r="P25" i="6" s="1"/>
  <c r="N9" i="6"/>
  <c r="P9" i="6" s="1"/>
  <c r="N46" i="6"/>
  <c r="P46" i="6" s="1"/>
  <c r="N30" i="6"/>
  <c r="P30" i="6" s="1"/>
  <c r="N14" i="6"/>
  <c r="P14" i="6" s="1"/>
  <c r="N43" i="6"/>
  <c r="P43" i="6" s="1"/>
  <c r="N27" i="6"/>
  <c r="P27" i="6" s="1"/>
  <c r="N22" i="6"/>
  <c r="P22" i="6" s="1"/>
  <c r="N40" i="6"/>
  <c r="P40" i="6" s="1"/>
  <c r="N24" i="6"/>
  <c r="P24" i="6" s="1"/>
  <c r="N47" i="6"/>
  <c r="P47" i="6" s="1"/>
  <c r="N15" i="6"/>
  <c r="P15" i="6" s="1"/>
  <c r="N26" i="6"/>
  <c r="P26" i="6" s="1"/>
  <c r="N49" i="6"/>
  <c r="P49" i="6" s="1"/>
  <c r="N17" i="6"/>
  <c r="P17" i="6" s="1"/>
  <c r="N11" i="6"/>
  <c r="P11" i="6" s="1"/>
  <c r="N10" i="6"/>
  <c r="P10" i="6" s="1"/>
  <c r="N8" i="6"/>
  <c r="N53" i="6" l="1"/>
  <c r="P8" i="6"/>
  <c r="R8" i="6" l="1" a="1"/>
  <c r="P53" i="6"/>
  <c r="W45" i="8" s="1"/>
  <c r="R40" i="6" l="1"/>
  <c r="H40" i="5" s="1"/>
  <c r="J40" i="5" s="1"/>
  <c r="R28" i="6"/>
  <c r="H28" i="5" s="1"/>
  <c r="J28" i="5" s="1"/>
  <c r="R48" i="6"/>
  <c r="H48" i="5" s="1"/>
  <c r="J48" i="5" s="1"/>
  <c r="R8" i="6"/>
  <c r="R34" i="6"/>
  <c r="H34" i="5" s="1"/>
  <c r="J34" i="5" s="1"/>
  <c r="R11" i="6"/>
  <c r="H11" i="5" s="1"/>
  <c r="J11" i="5" s="1"/>
  <c r="R32" i="6"/>
  <c r="H32" i="5" s="1"/>
  <c r="J32" i="5" s="1"/>
  <c r="R44" i="6"/>
  <c r="H44" i="5" s="1"/>
  <c r="J44" i="5" s="1"/>
  <c r="R23" i="6"/>
  <c r="H23" i="5" s="1"/>
  <c r="J23" i="5" s="1"/>
  <c r="R15" i="6"/>
  <c r="H15" i="5" s="1"/>
  <c r="J15" i="5" s="1"/>
  <c r="R24" i="6"/>
  <c r="H24" i="5" s="1"/>
  <c r="J24" i="5" s="1"/>
  <c r="R19" i="6"/>
  <c r="H19" i="5" s="1"/>
  <c r="J19" i="5" s="1"/>
  <c r="R27" i="6"/>
  <c r="H27" i="5" s="1"/>
  <c r="J27" i="5" s="1"/>
  <c r="R16" i="6"/>
  <c r="H16" i="5" s="1"/>
  <c r="J16" i="5" s="1"/>
  <c r="R52" i="6"/>
  <c r="H52" i="5" s="1"/>
  <c r="J52" i="5" s="1"/>
  <c r="R20" i="6"/>
  <c r="H20" i="5" s="1"/>
  <c r="J20" i="5" s="1"/>
  <c r="R10" i="6"/>
  <c r="H10" i="5" s="1"/>
  <c r="J10" i="5" s="1"/>
  <c r="R43" i="6"/>
  <c r="H43" i="5" s="1"/>
  <c r="J43" i="5" s="1"/>
  <c r="R42" i="6"/>
  <c r="H42" i="5" s="1"/>
  <c r="J42" i="5" s="1"/>
  <c r="R13" i="6"/>
  <c r="H13" i="5" s="1"/>
  <c r="J13" i="5" s="1"/>
  <c r="R22" i="6"/>
  <c r="H22" i="5" s="1"/>
  <c r="J22" i="5" s="1"/>
  <c r="R45" i="6"/>
  <c r="H45" i="5" s="1"/>
  <c r="J45" i="5" s="1"/>
  <c r="R38" i="6"/>
  <c r="H38" i="5" s="1"/>
  <c r="J38" i="5" s="1"/>
  <c r="R18" i="6"/>
  <c r="H18" i="5" s="1"/>
  <c r="J18" i="5" s="1"/>
  <c r="R21" i="6"/>
  <c r="H21" i="5" s="1"/>
  <c r="J21" i="5" s="1"/>
  <c r="R46" i="6"/>
  <c r="H46" i="5" s="1"/>
  <c r="J46" i="5" s="1"/>
  <c r="R35" i="6"/>
  <c r="H35" i="5" s="1"/>
  <c r="J35" i="5" s="1"/>
  <c r="R30" i="6"/>
  <c r="H30" i="5" s="1"/>
  <c r="J30" i="5" s="1"/>
  <c r="R29" i="6"/>
  <c r="H29" i="5" s="1"/>
  <c r="J29" i="5" s="1"/>
  <c r="R25" i="6"/>
  <c r="H25" i="5" s="1"/>
  <c r="J25" i="5" s="1"/>
  <c r="R39" i="6"/>
  <c r="H39" i="5" s="1"/>
  <c r="J39" i="5" s="1"/>
  <c r="R50" i="6"/>
  <c r="H50" i="5" s="1"/>
  <c r="J50" i="5" s="1"/>
  <c r="R17" i="6"/>
  <c r="H17" i="5" s="1"/>
  <c r="J17" i="5" s="1"/>
  <c r="R14" i="6"/>
  <c r="H14" i="5" s="1"/>
  <c r="J14" i="5" s="1"/>
  <c r="R36" i="6"/>
  <c r="H36" i="5" s="1"/>
  <c r="J36" i="5" s="1"/>
  <c r="R12" i="6"/>
  <c r="H12" i="5" s="1"/>
  <c r="J12" i="5" s="1"/>
  <c r="R9" i="6"/>
  <c r="H9" i="5" s="1"/>
  <c r="J9" i="5" s="1"/>
  <c r="R31" i="6"/>
  <c r="H31" i="5" s="1"/>
  <c r="J31" i="5" s="1"/>
  <c r="R26" i="6"/>
  <c r="H26" i="5" s="1"/>
  <c r="J26" i="5" s="1"/>
  <c r="R47" i="6"/>
  <c r="H47" i="5" s="1"/>
  <c r="J47" i="5" s="1"/>
  <c r="R49" i="6"/>
  <c r="H49" i="5" s="1"/>
  <c r="J49" i="5" s="1"/>
  <c r="R37" i="6"/>
  <c r="H37" i="5" s="1"/>
  <c r="J37" i="5" s="1"/>
  <c r="R33" i="6"/>
  <c r="H33" i="5" s="1"/>
  <c r="J33" i="5" s="1"/>
  <c r="R41" i="6"/>
  <c r="H41" i="5" s="1"/>
  <c r="J41" i="5" s="1"/>
  <c r="R51" i="6"/>
  <c r="H51" i="5" s="1"/>
  <c r="J51" i="5" s="1"/>
  <c r="N20" i="5" l="1"/>
  <c r="L20" i="5"/>
  <c r="N44" i="5"/>
  <c r="L44" i="5"/>
  <c r="L38" i="5"/>
  <c r="N38" i="5"/>
  <c r="N52" i="5"/>
  <c r="L52" i="5"/>
  <c r="N32" i="5"/>
  <c r="L32" i="5"/>
  <c r="L47" i="5"/>
  <c r="N47" i="5"/>
  <c r="N45" i="5"/>
  <c r="L45" i="5"/>
  <c r="L11" i="5"/>
  <c r="N11" i="5"/>
  <c r="N18" i="5"/>
  <c r="L18" i="5"/>
  <c r="N34" i="5"/>
  <c r="L34" i="5"/>
  <c r="N16" i="5"/>
  <c r="L16" i="5"/>
  <c r="L29" i="5"/>
  <c r="N29" i="5"/>
  <c r="L41" i="5"/>
  <c r="N41" i="5"/>
  <c r="L30" i="5"/>
  <c r="N30" i="5"/>
  <c r="L13" i="5"/>
  <c r="N13" i="5"/>
  <c r="N19" i="5"/>
  <c r="L19" i="5"/>
  <c r="H8" i="5"/>
  <c r="R53" i="6"/>
  <c r="C45" i="8" s="1"/>
  <c r="M51" i="8" a="1"/>
  <c r="M51" i="8" s="1"/>
  <c r="P51" i="8" a="1"/>
  <c r="P51" i="8" s="1"/>
  <c r="E51" i="8" a="1"/>
  <c r="E51" i="8" s="1"/>
  <c r="C51" i="8" a="1"/>
  <c r="C51" i="8" s="1"/>
  <c r="N50" i="5"/>
  <c r="L50" i="5"/>
  <c r="L31" i="5"/>
  <c r="N31" i="5"/>
  <c r="N27" i="5"/>
  <c r="L27" i="5"/>
  <c r="N36" i="5"/>
  <c r="L36" i="5"/>
  <c r="L35" i="5"/>
  <c r="N35" i="5"/>
  <c r="N42" i="5"/>
  <c r="L42" i="5"/>
  <c r="N24" i="5"/>
  <c r="L24" i="5"/>
  <c r="N48" i="5"/>
  <c r="L48" i="5"/>
  <c r="L39" i="5"/>
  <c r="N39" i="5"/>
  <c r="L51" i="5"/>
  <c r="N51" i="5"/>
  <c r="N22" i="5"/>
  <c r="L22" i="5"/>
  <c r="N12" i="5"/>
  <c r="L12" i="5"/>
  <c r="N14" i="5"/>
  <c r="L14" i="5"/>
  <c r="L15" i="5"/>
  <c r="N15" i="5"/>
  <c r="L28" i="5"/>
  <c r="N28" i="5"/>
  <c r="L26" i="5"/>
  <c r="N26" i="5"/>
  <c r="N25" i="5"/>
  <c r="L25" i="5"/>
  <c r="L9" i="5"/>
  <c r="N9" i="5"/>
  <c r="L33" i="5"/>
  <c r="N33" i="5"/>
  <c r="L37" i="5"/>
  <c r="N37" i="5"/>
  <c r="N46" i="5"/>
  <c r="L46" i="5"/>
  <c r="L43" i="5"/>
  <c r="N43" i="5"/>
  <c r="N49" i="5"/>
  <c r="L49" i="5"/>
  <c r="N17" i="5"/>
  <c r="L17" i="5"/>
  <c r="N21" i="5"/>
  <c r="L21" i="5"/>
  <c r="N10" i="5"/>
  <c r="L10" i="5"/>
  <c r="N23" i="5"/>
  <c r="L23" i="5"/>
  <c r="N40" i="5"/>
  <c r="L40" i="5"/>
  <c r="E29" i="9" l="1"/>
  <c r="F29" i="9" s="1"/>
  <c r="Z51" i="8"/>
  <c r="E30" i="9"/>
  <c r="F30" i="9" s="1"/>
  <c r="AB51" i="8"/>
  <c r="E32" i="9"/>
  <c r="F32" i="9" s="1"/>
  <c r="AF51" i="8"/>
  <c r="E31" i="9"/>
  <c r="F31" i="9" s="1"/>
  <c r="AD51" i="8"/>
  <c r="E28" i="9"/>
  <c r="F28" i="9" s="1"/>
  <c r="X51" i="8"/>
  <c r="H53" i="5"/>
  <c r="J8" i="5"/>
  <c r="J53" i="5" l="1"/>
  <c r="L8" i="5"/>
  <c r="L53" i="5" s="1"/>
  <c r="N8" i="5"/>
  <c r="N53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G4" authorId="0" shapeId="0" xr:uid="{00000000-0006-0000-0300-000001000000}">
      <text>
        <r>
          <rPr>
            <sz val="9"/>
            <color indexed="81"/>
            <rFont val="ＭＳ Ｐゴシック"/>
            <family val="3"/>
            <charset val="128"/>
          </rPr>
          <t>自給率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×需要増加額</t>
        </r>
        <r>
          <rPr>
            <sz val="9"/>
            <color indexed="81"/>
            <rFont val="ＭＳ Ｐ明朝"/>
            <family val="1"/>
            <charset val="128"/>
          </rPr>
          <t xml:space="preserve"> f2</t>
        </r>
        <r>
          <rPr>
            <sz val="9"/>
            <color indexed="81"/>
            <rFont val="ＭＳ Ｐゴシック"/>
            <family val="3"/>
            <charset val="128"/>
          </rPr>
          <t xml:space="preserve">
＝県内需要</t>
        </r>
        <r>
          <rPr>
            <sz val="9"/>
            <color indexed="81"/>
            <rFont val="ＭＳ Ｐ明朝"/>
            <family val="1"/>
            <charset val="128"/>
          </rPr>
          <t>F2</t>
        </r>
      </text>
    </comment>
    <comment ref="O4" authorId="0" shapeId="0" xr:uid="{00000000-0006-0000-0300-000002000000}">
      <text>
        <r>
          <rPr>
            <sz val="9"/>
            <color indexed="81"/>
            <rFont val="ＭＳ Ｐゴシック"/>
            <family val="3"/>
            <charset val="128"/>
          </rPr>
          <t>建設部門投入係数×県内需要</t>
        </r>
        <r>
          <rPr>
            <sz val="9"/>
            <color indexed="81"/>
            <rFont val="ＭＳ Ｐ明朝"/>
            <family val="1"/>
            <charset val="128"/>
          </rPr>
          <t>F1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αF1</t>
        </r>
      </text>
    </comment>
    <comment ref="S4" authorId="0" shapeId="0" xr:uid="{00000000-0006-0000-0300-000003000000}">
      <text>
        <r>
          <rPr>
            <sz val="9"/>
            <color indexed="81"/>
            <rFont val="ＭＳ Ｐゴシック"/>
            <family val="3"/>
            <charset val="128"/>
          </rPr>
          <t>投入係数×県内需要</t>
        </r>
        <r>
          <rPr>
            <sz val="9"/>
            <color indexed="81"/>
            <rFont val="ＭＳ Ｐ明朝"/>
            <family val="1"/>
            <charset val="128"/>
          </rPr>
          <t>F2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αF2</t>
        </r>
      </text>
    </comment>
    <comment ref="W4" authorId="0" shapeId="0" xr:uid="{00000000-0006-0000-0300-000004000000}">
      <text>
        <r>
          <rPr>
            <sz val="9"/>
            <color indexed="81"/>
            <rFont val="ＭＳ Ｐゴシック"/>
            <family val="3"/>
            <charset val="128"/>
          </rPr>
          <t>投入係数×県内需要</t>
        </r>
        <r>
          <rPr>
            <sz val="9"/>
            <color indexed="81"/>
            <rFont val="ＭＳ Ｐ明朝"/>
            <family val="1"/>
            <charset val="128"/>
          </rPr>
          <t>F3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αF3</t>
        </r>
      </text>
    </comment>
    <comment ref="AA4" authorId="0" shapeId="0" xr:uid="{00000000-0006-0000-0300-000005000000}">
      <text>
        <r>
          <rPr>
            <sz val="9"/>
            <color indexed="81"/>
            <rFont val="ＭＳ Ｐゴシック"/>
            <family val="3"/>
            <charset val="128"/>
          </rPr>
          <t>自給率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×需要増加額</t>
        </r>
        <r>
          <rPr>
            <sz val="9"/>
            <color indexed="81"/>
            <rFont val="ＭＳ Ｐ明朝"/>
            <family val="1"/>
            <charset val="128"/>
          </rPr>
          <t>αF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(1-M)×αF</t>
        </r>
      </text>
    </comment>
    <comment ref="AC4" authorId="0" shapeId="0" xr:uid="{00000000-0006-0000-0300-000006000000}">
      <text>
        <r>
          <rPr>
            <sz val="9"/>
            <color indexed="81"/>
            <rFont val="ＭＳ Ｐゴシック"/>
            <family val="3"/>
            <charset val="128"/>
          </rPr>
          <t>逆行列係数×需要増加額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×α</t>
        </r>
        <r>
          <rPr>
            <sz val="9"/>
            <color indexed="81"/>
            <rFont val="ＭＳ Ｐ明朝"/>
            <family val="1"/>
            <charset val="128"/>
          </rPr>
          <t>F</t>
        </r>
        <r>
          <rPr>
            <sz val="9"/>
            <color indexed="81"/>
            <rFont val="ＭＳ Ｐゴシック"/>
            <family val="3"/>
            <charset val="128"/>
          </rPr>
          <t xml:space="preserve">
＝生産誘発額</t>
        </r>
        <r>
          <rPr>
            <sz val="9"/>
            <color indexed="81"/>
            <rFont val="ＭＳ Ｐ明朝"/>
            <family val="1"/>
            <charset val="128"/>
          </rPr>
          <t>X1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I4" authorId="0" shapeId="0" xr:uid="{00000000-0006-0000-0400-000001000000}">
      <text>
        <r>
          <rPr>
            <sz val="9"/>
            <color indexed="81"/>
            <rFont val="ＭＳ Ｐゴシック"/>
            <family val="3"/>
            <charset val="128"/>
          </rPr>
          <t>雇用者所得率</t>
        </r>
        <r>
          <rPr>
            <sz val="9"/>
            <color indexed="81"/>
            <rFont val="ＭＳ Ｐ明朝"/>
            <family val="1"/>
            <charset val="128"/>
          </rPr>
          <t>w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(</t>
        </r>
        <r>
          <rPr>
            <sz val="9"/>
            <color indexed="81"/>
            <rFont val="ＭＳ Ｐゴシック"/>
            <family val="3"/>
            <charset val="128"/>
          </rPr>
          <t>直接効果＋生産誘発額</t>
        </r>
        <r>
          <rPr>
            <sz val="9"/>
            <color indexed="81"/>
            <rFont val="ＭＳ Ｐ明朝"/>
            <family val="1"/>
            <charset val="128"/>
          </rPr>
          <t>)ΔX1</t>
        </r>
        <r>
          <rPr>
            <sz val="9"/>
            <color indexed="81"/>
            <rFont val="ＭＳ Ｐゴシック"/>
            <family val="3"/>
            <charset val="128"/>
          </rPr>
          <t xml:space="preserve">
＝雇用者所得誘発額</t>
        </r>
        <r>
          <rPr>
            <sz val="9"/>
            <color indexed="81"/>
            <rFont val="ＭＳ Ｐ明朝"/>
            <family val="1"/>
            <charset val="128"/>
          </rPr>
          <t>wΔX1</t>
        </r>
      </text>
    </comment>
    <comment ref="K4" authorId="0" shapeId="0" xr:uid="{00000000-0006-0000-0400-000002000000}">
      <text>
        <r>
          <rPr>
            <sz val="9"/>
            <color indexed="81"/>
            <rFont val="ＭＳ Ｐゴシック"/>
            <family val="3"/>
            <charset val="128"/>
          </rPr>
          <t>平均消費性向</t>
        </r>
        <r>
          <rPr>
            <sz val="9"/>
            <color indexed="81"/>
            <rFont val="ＭＳ Ｐ明朝"/>
            <family val="1"/>
            <charset val="128"/>
          </rPr>
          <t xml:space="preserve"> k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雇用者所得誘発額wΔX1</t>
        </r>
        <r>
          <rPr>
            <sz val="9"/>
            <color indexed="81"/>
            <rFont val="ＭＳ Ｐゴシック"/>
            <family val="3"/>
            <charset val="128"/>
          </rPr>
          <t xml:space="preserve">
＝民間消費支出増加額</t>
        </r>
        <r>
          <rPr>
            <sz val="9"/>
            <color indexed="81"/>
            <rFont val="ＭＳ Ｐ明朝"/>
            <family val="1"/>
            <charset val="128"/>
          </rPr>
          <t xml:space="preserve"> kwΔX1</t>
        </r>
      </text>
    </comment>
    <comment ref="M4" authorId="0" shapeId="0" xr:uid="{00000000-0006-0000-0400-000003000000}">
      <text>
        <r>
          <rPr>
            <sz val="9"/>
            <color indexed="81"/>
            <rFont val="ＭＳ Ｐゴシック"/>
            <family val="3"/>
            <charset val="128"/>
          </rPr>
          <t>民間消費支出構成比</t>
        </r>
        <r>
          <rPr>
            <sz val="9"/>
            <color indexed="81"/>
            <rFont val="ＭＳ Ｐ明朝"/>
            <family val="1"/>
            <charset val="128"/>
          </rPr>
          <t>c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民間消費支出増加額 kwΔX1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ckwΔX1</t>
        </r>
      </text>
    </comment>
    <comment ref="O4" authorId="0" shapeId="0" xr:uid="{00000000-0006-0000-0400-000004000000}">
      <text>
        <r>
          <rPr>
            <sz val="9"/>
            <color indexed="81"/>
            <rFont val="ＭＳ Ｐゴシック"/>
            <family val="3"/>
            <charset val="128"/>
          </rPr>
          <t>自給率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需要増加額ckwΔX1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(1-M)×ckwΔX1</t>
        </r>
      </text>
    </comment>
    <comment ref="Q4" authorId="0" shapeId="0" xr:uid="{00000000-0006-0000-0400-000005000000}">
      <text>
        <r>
          <rPr>
            <sz val="9"/>
            <color indexed="81"/>
            <rFont val="ＭＳ Ｐゴシック"/>
            <family val="3"/>
            <charset val="128"/>
          </rPr>
          <t>逆行列係数×</t>
        </r>
        <r>
          <rPr>
            <sz val="9"/>
            <color indexed="81"/>
            <rFont val="ＭＳ Ｐ明朝"/>
            <family val="1"/>
            <charset val="128"/>
          </rPr>
          <t>需要増加額(1-M)×ckwΔX1</t>
        </r>
        <r>
          <rPr>
            <sz val="9"/>
            <color indexed="81"/>
            <rFont val="ＭＳ Ｐゴシック"/>
            <family val="3"/>
            <charset val="128"/>
          </rPr>
          <t xml:space="preserve">
＝生産誘発額</t>
        </r>
        <r>
          <rPr>
            <sz val="9"/>
            <color indexed="81"/>
            <rFont val="ＭＳ Ｐ明朝"/>
            <family val="1"/>
            <charset val="128"/>
          </rPr>
          <t>X2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K4" authorId="0" shapeId="0" xr:uid="{00000000-0006-0000-0500-000001000000}">
      <text>
        <r>
          <rPr>
            <sz val="9"/>
            <color indexed="81"/>
            <rFont val="ＭＳ Ｐゴシック"/>
            <family val="3"/>
            <charset val="128"/>
          </rPr>
          <t>就業係数 e×</t>
        </r>
        <r>
          <rPr>
            <sz val="9"/>
            <color indexed="81"/>
            <rFont val="ＭＳ Ｐ明朝"/>
            <family val="1"/>
            <charset val="128"/>
          </rPr>
          <t>生産誘発額X</t>
        </r>
        <r>
          <rPr>
            <sz val="9"/>
            <color indexed="81"/>
            <rFont val="ＭＳ Ｐゴシック"/>
            <family val="3"/>
            <charset val="128"/>
          </rPr>
          <t xml:space="preserve">
＝就業誘発者数</t>
        </r>
        <r>
          <rPr>
            <sz val="9"/>
            <color indexed="81"/>
            <rFont val="ＭＳ Ｐ明朝"/>
            <family val="1"/>
            <charset val="128"/>
          </rPr>
          <t>Xe</t>
        </r>
      </text>
    </comment>
    <comment ref="M4" authorId="0" shapeId="0" xr:uid="{00000000-0006-0000-05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雇用係数 l×生産誘発額X
＝雇用誘発者数Xl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<sst xmlns="http://schemas.openxmlformats.org/spreadsheetml/2006/main" count="1462" uniqueCount="547">
  <si>
    <t>道路改良事業</t>
  </si>
  <si>
    <t>事業分類</t>
  </si>
  <si>
    <t>No.</t>
  </si>
  <si>
    <t>道路改良</t>
  </si>
  <si>
    <t>選択した値</t>
  </si>
  <si>
    <t>広島市消費転換率</t>
  </si>
  <si>
    <t>事業の種類</t>
  </si>
  <si>
    <t>分類説明</t>
  </si>
  <si>
    <t>建設</t>
  </si>
  <si>
    <t>全部門平均</t>
  </si>
  <si>
    <t>建築</t>
  </si>
  <si>
    <t>建築平均</t>
  </si>
  <si>
    <t>住宅建築</t>
  </si>
  <si>
    <t>住宅建築平均</t>
  </si>
  <si>
    <t>中国地方消費転換率</t>
  </si>
  <si>
    <t>住宅建築（木造）</t>
  </si>
  <si>
    <t>住宅建築（木造）平均</t>
  </si>
  <si>
    <t>木造在来住宅</t>
  </si>
  <si>
    <t>住宅建築（木造）: 木造在来住宅</t>
  </si>
  <si>
    <t>木造量産住宅</t>
  </si>
  <si>
    <t>住宅建築（木造）: 木造量産住宅</t>
  </si>
  <si>
    <t>住宅建築（非木造）</t>
  </si>
  <si>
    <t>住宅建築（非木造）平均</t>
  </si>
  <si>
    <t>ＳＲＣ住宅</t>
  </si>
  <si>
    <t>住宅建築（非木造）: SRC住宅</t>
  </si>
  <si>
    <t>ＲＣ住宅</t>
  </si>
  <si>
    <t>住宅建築（非木造）: RC住宅</t>
  </si>
  <si>
    <t>ＲＣ在来住宅</t>
  </si>
  <si>
    <t>住宅建築（非木造）: RC在来住宅</t>
  </si>
  <si>
    <t>ＲＣ量産住宅</t>
  </si>
  <si>
    <t>住宅建築（非木造）: RC量産住宅</t>
  </si>
  <si>
    <t>③　単位をリストから選択</t>
  </si>
  <si>
    <t>Ｓ住宅</t>
  </si>
  <si>
    <t>住宅建築（非木造）: S住宅</t>
  </si>
  <si>
    <t>Ｓ在来住宅</t>
  </si>
  <si>
    <t>住宅建築（非木造）: S在来住宅</t>
  </si>
  <si>
    <t>億円</t>
  </si>
  <si>
    <t>Ｓ量産住宅</t>
  </si>
  <si>
    <t>住宅建築（非木造）: S量産住宅</t>
  </si>
  <si>
    <t>ＣＢ住宅</t>
  </si>
  <si>
    <t>住宅建築（非木造）: CB住宅</t>
  </si>
  <si>
    <t>非住宅建築</t>
  </si>
  <si>
    <t>非住宅建築平均</t>
  </si>
  <si>
    <t>非住宅建築（木造）</t>
  </si>
  <si>
    <t>非住宅建築（木造）平均</t>
  </si>
  <si>
    <t>単位調整係数</t>
  </si>
  <si>
    <t>千万円</t>
  </si>
  <si>
    <t>木造工場</t>
  </si>
  <si>
    <t>非住宅建築（木造）: 木造工場</t>
  </si>
  <si>
    <t>百万円</t>
  </si>
  <si>
    <t>木造事務所</t>
  </si>
  <si>
    <t>非住宅建築（木造）: 木造事務所</t>
  </si>
  <si>
    <t>十万円</t>
  </si>
  <si>
    <t>非住宅建築（非木造）</t>
  </si>
  <si>
    <t>非住宅建築（非木造）平均</t>
  </si>
  <si>
    <t>万円</t>
  </si>
  <si>
    <t>ＳＲＣ工場</t>
  </si>
  <si>
    <t>非住宅建築（非木造）: SRC工場</t>
  </si>
  <si>
    <t>千円</t>
  </si>
  <si>
    <t>ＳＲＣ事務所</t>
  </si>
  <si>
    <t>非住宅建築（非木造）: SRC事務所</t>
  </si>
  <si>
    <t>円</t>
  </si>
  <si>
    <t>ＲＣ工場</t>
  </si>
  <si>
    <t>非住宅建築（非木造）: RC工場</t>
  </si>
  <si>
    <t>ＲＣ学校</t>
  </si>
  <si>
    <t>非住宅建築（非木造）: RC学校</t>
  </si>
  <si>
    <t>ＲＣ事務所</t>
  </si>
  <si>
    <t>非住宅建築（非木造）: RC事務所</t>
  </si>
  <si>
    <t>Ｓ工場</t>
  </si>
  <si>
    <t>非住宅建築（非木造）: S工場</t>
  </si>
  <si>
    <t>Ｓ事務所</t>
  </si>
  <si>
    <t>非住宅建築（非木造）: S事務所</t>
  </si>
  <si>
    <t>ＣＢ非住宅</t>
  </si>
  <si>
    <t>非住宅建築（非木造）: CB非住宅</t>
  </si>
  <si>
    <t>土木</t>
  </si>
  <si>
    <t>土木平均</t>
  </si>
  <si>
    <t>公共事業</t>
  </si>
  <si>
    <t>公共事業平均</t>
  </si>
  <si>
    <t>道路関係公共事業</t>
  </si>
  <si>
    <t>道路関係公共事業平均</t>
  </si>
  <si>
    <t>道路</t>
  </si>
  <si>
    <t>道路平均</t>
  </si>
  <si>
    <t>一般道路</t>
  </si>
  <si>
    <t>一般道路平均</t>
  </si>
  <si>
    <t>一般道路: 道路改良</t>
  </si>
  <si>
    <t>道路舗装</t>
  </si>
  <si>
    <t>一般道路: 道路舗装</t>
  </si>
  <si>
    <t>道路橋梁</t>
  </si>
  <si>
    <t>一般道路: 道路橋梁</t>
  </si>
  <si>
    <t>道路補修</t>
  </si>
  <si>
    <t>一般道路: 道路補修</t>
  </si>
  <si>
    <t>街路改良</t>
  </si>
  <si>
    <t>一般道路: 街路改良</t>
  </si>
  <si>
    <t>街路舗装</t>
  </si>
  <si>
    <t>一般道路: 街路舗装</t>
  </si>
  <si>
    <t>街路橋梁</t>
  </si>
  <si>
    <t>一般道路: 街路橋梁</t>
  </si>
  <si>
    <t>有料道路</t>
  </si>
  <si>
    <t>有料道路平均</t>
  </si>
  <si>
    <t>高速有料道路</t>
  </si>
  <si>
    <t>有料道路: 高速有料道路</t>
  </si>
  <si>
    <t>首都高速道路（株）</t>
  </si>
  <si>
    <t>阪神高速道路（株）</t>
  </si>
  <si>
    <t>本州四国連絡高速道路（株）</t>
  </si>
  <si>
    <t>一般有料道路</t>
  </si>
  <si>
    <t>有料道路: 一般有料道路</t>
  </si>
  <si>
    <t>区画整理</t>
  </si>
  <si>
    <t>区画整理平均</t>
  </si>
  <si>
    <t>河川・下水道・その他の公共事業</t>
  </si>
  <si>
    <t>河川・下水道・その他の公共事業平均</t>
  </si>
  <si>
    <t>治水</t>
  </si>
  <si>
    <t>治水平均</t>
  </si>
  <si>
    <t>河川改修</t>
  </si>
  <si>
    <t>治水: 河川改修</t>
  </si>
  <si>
    <t>海岸</t>
  </si>
  <si>
    <t>海岸平均</t>
  </si>
  <si>
    <t>砂防</t>
  </si>
  <si>
    <t>砂防平均</t>
  </si>
  <si>
    <t>下水道</t>
  </si>
  <si>
    <t>下水道平均</t>
  </si>
  <si>
    <t>港湾・漁港</t>
  </si>
  <si>
    <t>港湾・漁港平均</t>
  </si>
  <si>
    <t>空港</t>
  </si>
  <si>
    <t>空港平均</t>
  </si>
  <si>
    <t>廃棄物処理施設</t>
  </si>
  <si>
    <t>環境衛生平均（廃棄物処理等）</t>
  </si>
  <si>
    <t>公園</t>
  </si>
  <si>
    <t>公園平均（公園、緑地保全等）</t>
  </si>
  <si>
    <t>災害復旧</t>
  </si>
  <si>
    <t>災害復旧平均</t>
  </si>
  <si>
    <t>農林関係公共事業</t>
  </si>
  <si>
    <t>農林関係公共事業平均</t>
  </si>
  <si>
    <t>その他の土木建設</t>
  </si>
  <si>
    <t>その他の土木建設平均</t>
  </si>
  <si>
    <t>鉄道軌道建設</t>
  </si>
  <si>
    <t>鉄道軌道建設平均（補修含む）</t>
  </si>
  <si>
    <t>電力施設建設</t>
  </si>
  <si>
    <t>電力施設建設平均（補修含む）</t>
  </si>
  <si>
    <t>電気通信施設建設</t>
  </si>
  <si>
    <t>電気通信施設建設平均（補修含む）</t>
  </si>
  <si>
    <t>上・工業用水道</t>
  </si>
  <si>
    <t>上・工業用水道平均</t>
  </si>
  <si>
    <t>土地造成</t>
  </si>
  <si>
    <t>土地造成平均（埋立含む）</t>
  </si>
  <si>
    <t>その他の土木</t>
  </si>
  <si>
    <t>その他の土木平均（駐車場等）</t>
  </si>
  <si>
    <t>①最終需要増加額入力  　タイトル：</t>
    <phoneticPr fontId="11"/>
  </si>
  <si>
    <t>最終需要増加額内訳</t>
    <phoneticPr fontId="11"/>
  </si>
  <si>
    <t>オプション</t>
    <phoneticPr fontId="11"/>
  </si>
  <si>
    <t>No.</t>
    <phoneticPr fontId="11"/>
  </si>
  <si>
    <t>事業分類を選択
クリックしてボタンで選択↓</t>
    <phoneticPr fontId="11"/>
  </si>
  <si>
    <t>1.工事額
(土木・建築)</t>
    <phoneticPr fontId="11"/>
  </si>
  <si>
    <t>2.調査
・設計費</t>
    <phoneticPr fontId="11"/>
  </si>
  <si>
    <t>3.事務費（公共事業の場合）</t>
    <phoneticPr fontId="11"/>
  </si>
  <si>
    <t>２の内の県外需要</t>
    <phoneticPr fontId="11"/>
  </si>
  <si>
    <t>増加額
合計</t>
    <phoneticPr fontId="11"/>
  </si>
  <si>
    <t>②　消費転換率の値をリストから選択</t>
    <phoneticPr fontId="6"/>
  </si>
  <si>
    <t>事業分類表</t>
    <phoneticPr fontId="11"/>
  </si>
  <si>
    <t>※ 消費転換率＝消費支出／実収入（家計調査年報による。）</t>
    <phoneticPr fontId="6"/>
  </si>
  <si>
    <t>④　分析事項のメモ欄</t>
    <phoneticPr fontId="6"/>
  </si>
  <si>
    <t>道路改良事業の経済波及効果を分析した。
区間：Ａ市Ｂ町～Ｃ市Ｄ町までの○○ｋｍ区間における工事
　　　　　　　　　　　　　　　○年◇月着工事業</t>
    <phoneticPr fontId="11"/>
  </si>
  <si>
    <t>有料道路: 東日本・中日本・西日本高速道路（株）</t>
    <phoneticPr fontId="11"/>
  </si>
  <si>
    <t>有料道路: 首都高速道路（株）</t>
    <phoneticPr fontId="11"/>
  </si>
  <si>
    <t>有料道路: 阪神高速道路（株）</t>
    <phoneticPr fontId="11"/>
  </si>
  <si>
    <t>有料道路: 本州四国高速道路（株）</t>
    <phoneticPr fontId="11"/>
  </si>
  <si>
    <t>有料道路: 東日本・中日本・西日本高速道路（株）</t>
    <phoneticPr fontId="11"/>
  </si>
  <si>
    <t xml:space="preserve">＊補遺    </t>
    <phoneticPr fontId="11"/>
  </si>
  <si>
    <t>有</t>
    <phoneticPr fontId="11"/>
  </si>
  <si>
    <t>SRC  ：</t>
    <phoneticPr fontId="11"/>
  </si>
  <si>
    <t>鉄骨鉄筋コンクリート造</t>
    <phoneticPr fontId="11"/>
  </si>
  <si>
    <t>無</t>
    <phoneticPr fontId="11"/>
  </si>
  <si>
    <t>RC   ：</t>
    <phoneticPr fontId="11"/>
  </si>
  <si>
    <t>鉄筋コンクリート造</t>
    <phoneticPr fontId="11"/>
  </si>
  <si>
    <t>S    ：</t>
    <phoneticPr fontId="11"/>
  </si>
  <si>
    <t>鉄骨・軽量鉄骨造</t>
    <phoneticPr fontId="11"/>
  </si>
  <si>
    <t>CB   ：</t>
    <phoneticPr fontId="11"/>
  </si>
  <si>
    <t>コンクリートブロック造</t>
    <phoneticPr fontId="11"/>
  </si>
  <si>
    <t>住宅  ：</t>
    <phoneticPr fontId="11"/>
  </si>
  <si>
    <t>専用住宅、併用住宅</t>
    <phoneticPr fontId="11"/>
  </si>
  <si>
    <t>非住宅：</t>
    <phoneticPr fontId="11"/>
  </si>
  <si>
    <t>専用住宅、併用住宅以外の建物</t>
    <phoneticPr fontId="11"/>
  </si>
  <si>
    <t>工場  ：</t>
    <phoneticPr fontId="11"/>
  </si>
  <si>
    <t>工場、作業場、倉庫等</t>
    <phoneticPr fontId="11"/>
  </si>
  <si>
    <t>事務所：</t>
    <phoneticPr fontId="11"/>
  </si>
  <si>
    <t>事務所、店舗、病院、文化センター等（SRCは学校含む）</t>
    <phoneticPr fontId="11"/>
  </si>
  <si>
    <t>総括表</t>
  </si>
  <si>
    <t>分析事例</t>
  </si>
  <si>
    <t>１　分析事項のメモ欄</t>
  </si>
  <si>
    <t>２　当初設定</t>
  </si>
  <si>
    <t>県内最終需要増加額(生産者価格）＝直接効果</t>
  </si>
  <si>
    <t>３　分析結果</t>
  </si>
  <si>
    <t>種　　別</t>
  </si>
  <si>
    <t>直接効果</t>
  </si>
  <si>
    <t>一次波及効果</t>
  </si>
  <si>
    <t>二次波及効果</t>
  </si>
  <si>
    <t>合計（総合効果）</t>
  </si>
  <si>
    <t>生産誘発額</t>
  </si>
  <si>
    <t>粗付加価値誘発額</t>
  </si>
  <si>
    <t>雇用者所得誘発額</t>
  </si>
  <si>
    <t>就業誘発者数</t>
  </si>
  <si>
    <t>雇用誘発者数</t>
  </si>
  <si>
    <t>（単位：人）</t>
  </si>
  <si>
    <t>経済波及効果フロー</t>
  </si>
  <si>
    <t>最終需要増加額積算</t>
  </si>
  <si>
    <t>f2</t>
  </si>
  <si>
    <t>F1=</t>
  </si>
  <si>
    <t>F2=</t>
  </si>
  <si>
    <t>f3=F3=</t>
  </si>
  <si>
    <t>[県内需要計(直接効果)]</t>
  </si>
  <si>
    <t>　</t>
  </si>
  <si>
    <t>ｗ[雇用者所得率]＊</t>
  </si>
  <si>
    <t>e[就業係数]＊</t>
  </si>
  <si>
    <t>ｌ[雇用係数]＊</t>
  </si>
  <si>
    <t xml:space="preserve"> ｖＦ[粗付加価値誘発額(直接)]</t>
  </si>
  <si>
    <t>ｅＦ[就業誘発者数（人）]</t>
  </si>
  <si>
    <t>ｌＦ[雇用誘発者数（人）]</t>
  </si>
  <si>
    <t>ｗＦ[雇用者所得誘発額(直接)]</t>
  </si>
  <si>
    <t>I－m[県内自給率]＊</t>
  </si>
  <si>
    <t>（I－m）αＦ[（原材料）需要増加額(県内１次)]</t>
  </si>
  <si>
    <t>県外へ</t>
  </si>
  <si>
    <t xml:space="preserve">IM[開放経済型逆行列係数]＊ </t>
  </si>
  <si>
    <t>１次波及効果</t>
  </si>
  <si>
    <t xml:space="preserve">  　</t>
  </si>
  <si>
    <t>Ⅹ１[生産誘発額(間接１次)]</t>
  </si>
  <si>
    <t>価値率]＊</t>
  </si>
  <si>
    <t>所得率]＊　　</t>
  </si>
  <si>
    <t>l[雇用係数]＊</t>
  </si>
  <si>
    <t>民間消費支出増加額（部門計∑）</t>
  </si>
  <si>
    <t>ｖⅩ１[粗付加価値誘発額(１次)]</t>
  </si>
  <si>
    <t>ｅⅩ１[就業誘発者数（人）]</t>
  </si>
  <si>
    <t>ｌⅩ１[雇用誘発者数（人）]</t>
  </si>
  <si>
    <t xml:space="preserve"> ｗⅩ１[雇用者所得誘発額(１次)]</t>
  </si>
  <si>
    <t>２次波及効果</t>
  </si>
  <si>
    <t>Ⅹ２[生産誘発額(間接２次)］</t>
  </si>
  <si>
    <t>　 逆行列係数]＊</t>
  </si>
  <si>
    <t xml:space="preserve">e[就業係数]＊ </t>
  </si>
  <si>
    <t>合計「総合効果」</t>
  </si>
  <si>
    <t>ｖⅩ２[粗付加価値誘発額(２次)]</t>
  </si>
  <si>
    <t>ｅⅩ２[就業誘発者数（人）]</t>
  </si>
  <si>
    <t>ｌⅩ２[雇用誘発者数（人）]</t>
  </si>
  <si>
    <t>就業誘発者数（人）</t>
  </si>
  <si>
    <t>雇用誘発者数（人）</t>
  </si>
  <si>
    <t>ｗⅩ２[雇用者所得誘発額(２次)]</t>
  </si>
  <si>
    <t>手順</t>
  </si>
  <si>
    <t>推　　　　　計　　　　　内　　　　　容</t>
  </si>
  <si>
    <t>推　　　計　　　式</t>
  </si>
  <si>
    <t>効　果</t>
  </si>
  <si>
    <t>①</t>
  </si>
  <si>
    <t>②</t>
  </si>
  <si>
    <t>直接効果（１次波及効果計算過程を含む）</t>
  </si>
  <si>
    <t>③</t>
  </si>
  <si>
    <t>間接１次波及効果</t>
  </si>
  <si>
    <t>④</t>
  </si>
  <si>
    <t>間接２次波及効果</t>
  </si>
  <si>
    <t>⑤</t>
  </si>
  <si>
    <t>総合効果</t>
  </si>
  <si>
    <t>[需要増加額（調査・設計）]</t>
    <phoneticPr fontId="7"/>
  </si>
  <si>
    <t>　　I－m[県内自給率]＊　</t>
    <phoneticPr fontId="30"/>
  </si>
  <si>
    <t>[県内需要（調査・設計）]</t>
    <phoneticPr fontId="30"/>
  </si>
  <si>
    <t>F＝F1＋F2＋F3=</t>
    <phoneticPr fontId="7"/>
  </si>
  <si>
    <t>α[建設係数]＊Ｆ１＋Ａ[投入係数]＊Ｆ２</t>
    <phoneticPr fontId="30"/>
  </si>
  <si>
    <t>ｖ[粗付加価値率]＊　　</t>
    <phoneticPr fontId="7"/>
  </si>
  <si>
    <t>＋Ａ[投入係数]＊Ｆ３</t>
    <phoneticPr fontId="30"/>
  </si>
  <si>
    <t>αＦ[原材料需要誘発額（１次）]</t>
    <phoneticPr fontId="7"/>
  </si>
  <si>
    <t>ｗＦ＋ｗⅩ１＝ｗ⊿Ⅹ１[雇用者所得誘発額(直接＋１次)]</t>
    <phoneticPr fontId="7"/>
  </si>
  <si>
    <t>　 　 ｋ[消費転換率]＊</t>
    <phoneticPr fontId="7"/>
  </si>
  <si>
    <t>ｋｗ⊿Ⅹ１[民間消費支出増加額]</t>
    <phoneticPr fontId="7"/>
  </si>
  <si>
    <t>ｖ[粗付加　</t>
    <phoneticPr fontId="7"/>
  </si>
  <si>
    <t>ｗ[雇用者</t>
    <phoneticPr fontId="7"/>
  </si>
  <si>
    <t xml:space="preserve"> 　 　ｃ[消費パターン]＊　</t>
    <phoneticPr fontId="7"/>
  </si>
  <si>
    <t>ｃ∑（ｋｗ⊿Ⅹ１）[産業部門別民間消費支出増加額]</t>
    <phoneticPr fontId="7"/>
  </si>
  <si>
    <t xml:space="preserve">　 I－m[県内自給率]＊ </t>
    <phoneticPr fontId="7"/>
  </si>
  <si>
    <t>（I－m）ｃ∑（ｋｗ⊿Ⅹ１）[県内需要増加額(２次)]</t>
    <phoneticPr fontId="7"/>
  </si>
  <si>
    <t>ＩＭ[開放経済型</t>
    <phoneticPr fontId="7"/>
  </si>
  <si>
    <t>ｖ[粗付加　</t>
    <phoneticPr fontId="7"/>
  </si>
  <si>
    <t>ｗ[雇用者</t>
    <phoneticPr fontId="7"/>
  </si>
  <si>
    <t>l[雇用係数]＊　 　　　</t>
    <phoneticPr fontId="7"/>
  </si>
  <si>
    <r>
      <t>f1　</t>
    </r>
    <r>
      <rPr>
        <sz val="9"/>
        <rFont val="ＭＳ ゴシック"/>
        <family val="3"/>
        <charset val="128"/>
      </rPr>
      <t>[県内需要（工事費）]</t>
    </r>
    <phoneticPr fontId="7"/>
  </si>
  <si>
    <r>
      <t>f3　</t>
    </r>
    <r>
      <rPr>
        <sz val="9"/>
        <rFont val="ＭＳ ゴシック"/>
        <family val="3"/>
        <charset val="128"/>
      </rPr>
      <t>[需要増加額（事務費）]</t>
    </r>
    <phoneticPr fontId="30"/>
  </si>
  <si>
    <t>1.工事額</t>
  </si>
  <si>
    <t>+</t>
  </si>
  <si>
    <t>← 2.調査
・設計費 →</t>
  </si>
  <si>
    <t>← 3.事務費 →</t>
  </si>
  <si>
    <t>=</t>
  </si>
  <si>
    <t>→</t>
  </si>
  <si>
    <t>← 波及効果計算 →</t>
  </si>
  <si>
    <t>第1次波及効果</t>
  </si>
  <si>
    <t>波及効果計算</t>
  </si>
  <si>
    <t>(建設)</t>
  </si>
  <si>
    <t>(対事業所サービス相当)</t>
  </si>
  <si>
    <t>(公務相当)</t>
  </si>
  <si>
    <t>← 1.工事額 →</t>
  </si>
  <si>
    <t>需要増加額</t>
  </si>
  <si>
    <t>（1次波及効果フロー）</t>
  </si>
  <si>
    <t>自給率×</t>
  </si>
  <si>
    <t>逆行列係数×</t>
  </si>
  <si>
    <t>↓</t>
  </si>
  <si>
    <t>県内需要</t>
  </si>
  <si>
    <t>(工事額)</t>
  </si>
  <si>
    <t>(調査・設計)</t>
  </si>
  <si>
    <t>(事務費)</t>
  </si>
  <si>
    <t>(県内需要計)</t>
  </si>
  <si>
    <t>(誘発分)</t>
  </si>
  <si>
    <t>(誘発分合計)</t>
  </si>
  <si>
    <t>(県内誘発分)</t>
  </si>
  <si>
    <t>(間接1次)</t>
  </si>
  <si>
    <t>f1=F1</t>
  </si>
  <si>
    <t>F2</t>
  </si>
  <si>
    <t>f3</t>
  </si>
  <si>
    <t>F</t>
  </si>
  <si>
    <t>F1</t>
  </si>
  <si>
    <t>αF1</t>
  </si>
  <si>
    <t>F3</t>
  </si>
  <si>
    <t>X1</t>
  </si>
  <si>
    <t>合計</t>
  </si>
  <si>
    <t>自給率×</t>
    <phoneticPr fontId="11"/>
  </si>
  <si>
    <t>建設係数×</t>
    <phoneticPr fontId="11"/>
  </si>
  <si>
    <t>投入係数×</t>
    <phoneticPr fontId="11"/>
  </si>
  <si>
    <t>投入係数×</t>
    <phoneticPr fontId="11"/>
  </si>
  <si>
    <t>自給率×</t>
    <phoneticPr fontId="11"/>
  </si>
  <si>
    <t>逆行列係数×</t>
    <phoneticPr fontId="11"/>
  </si>
  <si>
    <t>45部門</t>
    <phoneticPr fontId="11"/>
  </si>
  <si>
    <t>ＡF2</t>
    <phoneticPr fontId="11"/>
  </si>
  <si>
    <t>ＡF3</t>
    <phoneticPr fontId="11"/>
  </si>
  <si>
    <t>αF（=αF1＋AF2＋AF3）</t>
    <phoneticPr fontId="11"/>
  </si>
  <si>
    <t>（I-ｍ）×αF</t>
    <phoneticPr fontId="11"/>
  </si>
  <si>
    <t>← 雇用者所得誘発額 →</t>
  </si>
  <si>
    <t>2次波及効果</t>
  </si>
  <si>
    <t>（2次波及効果フロー）</t>
  </si>
  <si>
    <t>雇用者所得率×</t>
  </si>
  <si>
    <t>消費転換率×</t>
  </si>
  <si>
    <t>民間消費構成比×</t>
  </si>
  <si>
    <t>雇用者所得</t>
  </si>
  <si>
    <t>民間消費支出</t>
  </si>
  <si>
    <t>誘発額</t>
  </si>
  <si>
    <t>増加額</t>
  </si>
  <si>
    <t>(２次分)</t>
  </si>
  <si>
    <t>(県内２次分)</t>
  </si>
  <si>
    <t>(間接2次)</t>
  </si>
  <si>
    <t>X2</t>
  </si>
  <si>
    <t>45部門</t>
    <phoneticPr fontId="11"/>
  </si>
  <si>
    <t>波及効果合計（直接＋間接1次＋間接2次）</t>
  </si>
  <si>
    <t>（総合効果フロー）</t>
  </si>
  <si>
    <t>就業係数×</t>
  </si>
  <si>
    <t>雇用係数×</t>
  </si>
  <si>
    <t>(合計)</t>
  </si>
  <si>
    <t>(人)</t>
  </si>
  <si>
    <t>X</t>
  </si>
  <si>
    <t>Ｅ</t>
  </si>
  <si>
    <t>Ｌ</t>
  </si>
  <si>
    <t>45部門</t>
    <phoneticPr fontId="11"/>
  </si>
  <si>
    <t>各種係数</t>
  </si>
  <si>
    <t>県内自給率</t>
  </si>
  <si>
    <t>就業係数</t>
  </si>
  <si>
    <t>雇用係数</t>
  </si>
  <si>
    <t>粗付加価値率</t>
  </si>
  <si>
    <t>雇用者所得率</t>
  </si>
  <si>
    <t>（百万円当り）</t>
  </si>
  <si>
    <t>構成比</t>
  </si>
  <si>
    <t>cm</t>
  </si>
  <si>
    <t>tm</t>
  </si>
  <si>
    <t>I-m</t>
  </si>
  <si>
    <t>e</t>
  </si>
  <si>
    <t>l</t>
  </si>
  <si>
    <t>v</t>
  </si>
  <si>
    <t>w</t>
  </si>
  <si>
    <t>c</t>
  </si>
  <si>
    <t>係数</t>
  </si>
  <si>
    <t>説明</t>
  </si>
  <si>
    <t>商業マージン</t>
  </si>
  <si>
    <t>運輸マージン</t>
  </si>
  <si>
    <t>商業マージン率</t>
    <phoneticPr fontId="6"/>
  </si>
  <si>
    <t>運輸マージン率</t>
    <phoneticPr fontId="6"/>
  </si>
  <si>
    <t>45部門</t>
    <phoneticPr fontId="6"/>
  </si>
  <si>
    <t>商業マージン額／総需要により算出。</t>
    <phoneticPr fontId="6"/>
  </si>
  <si>
    <t>運輸マージン額／総需要により算出。</t>
    <phoneticPr fontId="6"/>
  </si>
  <si>
    <t>された財・サービスのみによって賄われる割合。</t>
    <phoneticPr fontId="6"/>
  </si>
  <si>
    <t>必要になるかを示す係数。</t>
    <phoneticPr fontId="6"/>
  </si>
  <si>
    <t>必要になるかを示す係数。</t>
    <phoneticPr fontId="6"/>
  </si>
  <si>
    <t>生産活動によって新たに生じた価値が生産額の何割を占める</t>
    <phoneticPr fontId="6"/>
  </si>
  <si>
    <t>かを示す率。</t>
    <phoneticPr fontId="6"/>
  </si>
  <si>
    <t>生産活動によって新たに生じた雇用者所得が生産額の何割を</t>
    <phoneticPr fontId="6"/>
  </si>
  <si>
    <t>占めるかを示す率。</t>
    <phoneticPr fontId="6"/>
  </si>
  <si>
    <t>回された金額の産業別構成比。</t>
    <phoneticPr fontId="6"/>
  </si>
  <si>
    <t>投入係数表　A</t>
    <phoneticPr fontId="41"/>
  </si>
  <si>
    <t>逆行列係数表 [I-(I-M)A]-1型</t>
  </si>
  <si>
    <t>建設部門投入係数表　α</t>
    <phoneticPr fontId="14"/>
  </si>
  <si>
    <t>45部門</t>
    <phoneticPr fontId="14"/>
  </si>
  <si>
    <t>河川総合開発</t>
    <rPh sb="4" eb="6">
      <t>カイハツ</t>
    </rPh>
    <phoneticPr fontId="2"/>
  </si>
  <si>
    <t>地方公社等</t>
    <phoneticPr fontId="2"/>
  </si>
  <si>
    <t>有料道路: 地方公社等</t>
    <phoneticPr fontId="2"/>
  </si>
  <si>
    <t>治水: 河川総合開発</t>
    <rPh sb="8" eb="10">
      <t>カイハツ</t>
    </rPh>
    <phoneticPr fontId="2"/>
  </si>
  <si>
    <t>↓数値アリ（注）</t>
    <rPh sb="1" eb="3">
      <t>スウチ</t>
    </rPh>
    <rPh sb="6" eb="7">
      <t>チュウ</t>
    </rPh>
    <phoneticPr fontId="1"/>
  </si>
  <si>
    <t>令和６年</t>
    <rPh sb="0" eb="2">
      <t>レイワ</t>
    </rPh>
    <rPh sb="3" eb="4">
      <t>ネン</t>
    </rPh>
    <phoneticPr fontId="1"/>
  </si>
  <si>
    <t>令和５年</t>
    <rPh sb="0" eb="2">
      <t>レイワ</t>
    </rPh>
    <rPh sb="3" eb="4">
      <t>ネン</t>
    </rPh>
    <phoneticPr fontId="1"/>
  </si>
  <si>
    <t>令和４年</t>
    <rPh sb="0" eb="2">
      <t>レイワ</t>
    </rPh>
    <rPh sb="3" eb="4">
      <t>ネン</t>
    </rPh>
    <phoneticPr fontId="1"/>
  </si>
  <si>
    <t>令和４年－令和６年平均</t>
    <rPh sb="0" eb="2">
      <t>レイワ</t>
    </rPh>
    <rPh sb="3" eb="4">
      <t>ネン</t>
    </rPh>
    <rPh sb="5" eb="7">
      <t>レイワ</t>
    </rPh>
    <phoneticPr fontId="11"/>
  </si>
  <si>
    <t>広島市消費転換率（令和６年）</t>
    <rPh sb="9" eb="11">
      <t>レイワ</t>
    </rPh>
    <rPh sb="12" eb="13">
      <t>ネン</t>
    </rPh>
    <phoneticPr fontId="8"/>
  </si>
  <si>
    <t>令和６年</t>
    <rPh sb="0" eb="2">
      <t>レイワ</t>
    </rPh>
    <phoneticPr fontId="8"/>
  </si>
  <si>
    <t>広島市消費転換率（令和５年）</t>
    <rPh sb="9" eb="11">
      <t>レイワ</t>
    </rPh>
    <rPh sb="12" eb="13">
      <t>ネン</t>
    </rPh>
    <phoneticPr fontId="8"/>
  </si>
  <si>
    <t>令和５年</t>
    <rPh sb="0" eb="2">
      <t>レイワ</t>
    </rPh>
    <phoneticPr fontId="8"/>
  </si>
  <si>
    <t>広島市消費転換率（令和４年）</t>
    <rPh sb="9" eb="11">
      <t>レイワ</t>
    </rPh>
    <rPh sb="12" eb="13">
      <t>ネン</t>
    </rPh>
    <phoneticPr fontId="8"/>
  </si>
  <si>
    <t>令和４年</t>
    <rPh sb="0" eb="2">
      <t>レイワ</t>
    </rPh>
    <phoneticPr fontId="8"/>
  </si>
  <si>
    <t>広島市消費転換率（令和４年-令和６年平均値）</t>
    <rPh sb="9" eb="11">
      <t>レイワ</t>
    </rPh>
    <rPh sb="12" eb="13">
      <t>ネン</t>
    </rPh>
    <rPh sb="14" eb="16">
      <t>レイワ</t>
    </rPh>
    <phoneticPr fontId="8"/>
  </si>
  <si>
    <t>令和４年－令和６年平均</t>
    <rPh sb="0" eb="2">
      <t>レイワ</t>
    </rPh>
    <phoneticPr fontId="1"/>
  </si>
  <si>
    <t>中国地方消費転換率（令和６年）</t>
    <rPh sb="10" eb="12">
      <t>レイワ</t>
    </rPh>
    <phoneticPr fontId="8"/>
  </si>
  <si>
    <t>中国地方消費転換率（令和５年）</t>
    <rPh sb="10" eb="12">
      <t>レイワ</t>
    </rPh>
    <phoneticPr fontId="8"/>
  </si>
  <si>
    <t>中国地方消費転換率（令和４年）</t>
    <rPh sb="10" eb="12">
      <t>レイワ</t>
    </rPh>
    <phoneticPr fontId="8"/>
  </si>
  <si>
    <t>中国地方消費転換率（令和４年-令和６年平均値）</t>
    <rPh sb="10" eb="12">
      <t>レイワ</t>
    </rPh>
    <phoneticPr fontId="8"/>
  </si>
  <si>
    <t>0.490763</t>
  </si>
  <si>
    <t>建築補修</t>
  </si>
  <si>
    <t>建築補修</t>
    <rPh sb="2" eb="4">
      <t>ホシュウ</t>
    </rPh>
    <phoneticPr fontId="2"/>
  </si>
  <si>
    <r>
      <t xml:space="preserve">令和２年広島県産業連関表経済波及効果分析ツール
</t>
    </r>
    <r>
      <rPr>
        <b/>
        <sz val="12"/>
        <color rgb="FF0000FF"/>
        <rFont val="ＭＳ ゴシック"/>
        <family val="3"/>
        <charset val="128"/>
      </rPr>
      <t>☆入力シート『①～④の各欄の赤枠白地の箇所に、文字or数字を入力またはプルダウンでリストから選択してください。』</t>
    </r>
    <rPh sb="0" eb="2">
      <t>レイワ</t>
    </rPh>
    <phoneticPr fontId="6"/>
  </si>
  <si>
    <t>※ 広島市から離れた場所の波及効果を求める際は、中国地方の値を選択してください。</t>
    <phoneticPr fontId="6"/>
  </si>
  <si>
    <t>工事費、調査・設計費、事務費（公共事業の場合）の３種類の最終需要増加額について、工事費及び事務費（公共事業の場合）については、全て県内需要として計上し、調査・設計費及び事務費については、県外の需要があれば、自給率を掛けて県外流出分を除外し、県内の需要増加額（直接効果）を算出する。</t>
  </si>
  <si>
    <t>ｆ１＋(I－m)＊ｆ２＋ｆ３＝Ｆ、もしくは、ｆ１＋ｆ２＋ｆ３＝Ｆ
ｆ１：工事費（県内需要のみ）、I－m：県内自給率、ｆ2：調査・設計費（県外需要を含む、もしくは県内需要のみ）、ｆ３：公共事業の場合の事務費（県内需要のみ）、Ｆ：県内需要計(直接効果)</t>
  </si>
  <si>
    <t>①で得られた県内最終需要増加額（生産者価格）によって誘発される５種類の効果（（原材料）需要増加額、粗付加価値誘発額、雇用者所得誘発額、就業誘発者数及び雇用誘発者数）を算出する。</t>
  </si>
  <si>
    <t>ｖ＊Ｆ＝ｖＦ、ｗ＊Ｆ＝ｗＦ、ｅ＊Ｆ＝ｅＦ、ｌ＊Ｆ＝ｌＦ、αＦ＝αＦ１＋ＡＦ２＋ＡＦ３
Ｆ：県内需要計(直接効果)、ｖ：粗付加価値率、ｗ：雇用者所得率、e：就業係数、ｌ：雇用係数、α：建設係数、Ａ：投入係数、
ｖＦ：粗付加価値誘発額(直接)、ｗＦ：雇用者所得誘発額(直接)、ｅＦ：就業誘発者数、ｌＦ：雇用誘発者数、
αＦ１、ＡＦ２、ＡＦ３：建設工事、調査・設計費、公共事業の場合の事務費の需要増加額（１次波及効果計算過程）</t>
  </si>
  <si>
    <t>②の５種類の効果のうち、（原材料）需要増加額に県内自給率を乗じて県内の（原材料）需要増加額を算出し、これに（開放経済型）逆行列係数を乗じることで県内の生産誘発額（間接１次波及効果）を算出する。また、この生産誘発額によって誘発される４種類の１次効果（粗付加価値誘発額、雇用者所得誘発額、就業誘発者数及び雇用誘発者数）を算出する。</t>
  </si>
  <si>
    <t>IＭ＊（I－ｍ）＊αＦ＝Ⅹ１、
ｖ＊Ⅹ１＝ｖⅩ１、 ｗ＊Ⅹ１＝ｗⅩ１、ｅ＊Ⅹ１＝ｅⅩ１、ｌ＊Ⅹ１＝ｌⅩ１
IＭ：開放経済型逆行列係数、I－m：県内自給率、αＦ：需要増加額（１次波及効果計算過程）、Ⅹ１：生産誘発額(間接１次)、
ｖ：粗付加価値率、ｗ：雇用者所得率、e：就業係数、ｌ：雇用係数、
ｖⅩ１：粗付加価値誘発額(１次)、 ｗⅩ１：雇用者所得誘発額(１次)、ｅⅩ１：就業誘発者数(１次)、ｌⅩ１：雇用誘発者数(１次)</t>
  </si>
  <si>
    <t>②、③で算出した雇用者所得誘発額に消費転換率を乗じ、消費支出の誘発額を算出し、県内自給率を乗じ、県内の２次の需要増加額を算出する。これに（開放経済型）逆行列係数を乗じることで県内の生産誘発額（間接２次波及効果）を算出する。また、この生産誘発額によって誘発される４種類の２次効果（粗付加価値誘発額、雇用者所得誘発額、就業誘発者数及び雇用誘発者数）を算出する。</t>
  </si>
  <si>
    <t>ｗＦ＋ｗⅩ１＝ｗ⊿Ⅹ１、c＊∑（ｋ＊ｗ⊿Ⅹ１）＝c∑（ｋｗ⊿Ⅹ１）、
（I－ｍ）＊c∑（ｋｗ⊿Ⅹ１）＝（I－ｍ）c∑（ｋｗ⊿Ⅹ１）、IＭ＊（I－ｍ）c∑（ｋｗ⊿Ⅹ１）＝Ⅹ２、
ｖ＊Ⅹ２＝ｖⅩ２、 ｗ＊Ⅹ２＝ｗⅩ２、ｅ＊Ⅹ２＝ｅⅩ２、ｌ＊Ⅹ２＝ｌⅩ２
ｗ⊿Ⅹ１：雇用者所得誘発額(直接+１次)、ｋ：消費転換率、c：消費パターン（産業部門別）、ｃ∑（ｋｗ⊿Ⅹ１）：産業部門別民間消費支出増加額、I－m：県内自給率、IＭ：開放経済型逆行列係数、Ⅹ２：生産誘発額(間接２次)、
ｖ：粗付加価値率、ｗ：雇用者所得率、e：就業係数、ｌ：雇用係数</t>
  </si>
  <si>
    <t>②、③、④で算出した直接効果、１次波及効果、２次波及効果における各種誘発額及び誘発者数をそれぞれ合計し、総合効果を算出する。</t>
  </si>
  <si>
    <t>生産誘発額（Ⅹ）＝F＋X1＋X2、粗付加価値誘発額（V）＝ｖＦ＋ｖⅩ１＋ⅴⅩ２、雇用者所得誘発額（Ｗ）＝ｗＦ＋ｗⅩ１＋ｗⅩ２、就業誘発者数（Ｅ）＝ｅＦ＋ｅⅩ１＋ｅⅩ２、雇用誘発者数（Ｌ）＝ｌＦ＋ｌⅩ１＋ｌⅩ２</t>
  </si>
  <si>
    <t>　　県外需要がある場合、</t>
  </si>
  <si>
    <t>購入者価格と生産者価格との差額のうち、商業部門に投入さ</t>
  </si>
  <si>
    <t>購入者価格と生産者価格との差額のうち、運輸部門に投入さ</t>
  </si>
  <si>
    <t>県内で発生した需要のうち、移輸入分を含まず、県内で生産</t>
  </si>
  <si>
    <t>各産業が生産を1単位増加したときに、新たな就業者が何人</t>
  </si>
  <si>
    <t>各産業が生産を1単位増加したときに、新たな雇用者が何人</t>
  </si>
  <si>
    <t>各産業が生産した財・サービスのうち、最終的に民間消費に</t>
  </si>
  <si>
    <t>れた金額及びその割合。国の令和２年産業連関表の</t>
    <rPh sb="13" eb="15">
      <t>レイワ</t>
    </rPh>
    <phoneticPr fontId="6"/>
  </si>
  <si>
    <t>東日本高速道路（株）、中日本高速道路（株）、西日本高速道路（株）</t>
  </si>
  <si>
    <t>-</t>
  </si>
  <si>
    <t>71</t>
  </si>
  <si>
    <t>地方公社等</t>
  </si>
  <si>
    <t>河川総合開発</t>
  </si>
  <si>
    <t>01</t>
  </si>
  <si>
    <t>農林漁業</t>
  </si>
  <si>
    <t>06</t>
  </si>
  <si>
    <t>鉱業</t>
  </si>
  <si>
    <t>11</t>
  </si>
  <si>
    <t>飲食料品</t>
  </si>
  <si>
    <t>14</t>
  </si>
  <si>
    <t>繊維製品</t>
  </si>
  <si>
    <t>15</t>
  </si>
  <si>
    <t>衣服・その他の繊維製品</t>
  </si>
  <si>
    <t>16</t>
  </si>
  <si>
    <t>木材・木製品</t>
  </si>
  <si>
    <t>17</t>
  </si>
  <si>
    <t>家具・装備品</t>
  </si>
  <si>
    <t>18</t>
  </si>
  <si>
    <t>パルプ・紙・板紙・加工紙</t>
  </si>
  <si>
    <t>19</t>
  </si>
  <si>
    <t>印刷・製版・製本</t>
  </si>
  <si>
    <t>20</t>
  </si>
  <si>
    <t>化学製品</t>
  </si>
  <si>
    <t>21</t>
  </si>
  <si>
    <t>石油・石炭製品</t>
  </si>
  <si>
    <t>22</t>
  </si>
  <si>
    <t>プラスチック製品</t>
  </si>
  <si>
    <t>23</t>
  </si>
  <si>
    <t>ゴム製品</t>
  </si>
  <si>
    <t>24</t>
  </si>
  <si>
    <t>なめし革・革製品・毛皮</t>
  </si>
  <si>
    <t>25</t>
  </si>
  <si>
    <t>窯業・土石製品</t>
  </si>
  <si>
    <t>26</t>
  </si>
  <si>
    <t>鉄鋼</t>
  </si>
  <si>
    <t>27</t>
  </si>
  <si>
    <t>非鉄金属</t>
  </si>
  <si>
    <t>28</t>
  </si>
  <si>
    <t>金属製品</t>
  </si>
  <si>
    <t>29</t>
  </si>
  <si>
    <t>はん用機械</t>
  </si>
  <si>
    <t>30</t>
  </si>
  <si>
    <t>生産用機械</t>
  </si>
  <si>
    <t>31</t>
  </si>
  <si>
    <t>業務用機械</t>
  </si>
  <si>
    <t>32</t>
  </si>
  <si>
    <t>電子部品</t>
  </si>
  <si>
    <t>33</t>
  </si>
  <si>
    <t>電気機械</t>
  </si>
  <si>
    <t>34</t>
  </si>
  <si>
    <t>情報通信機器</t>
  </si>
  <si>
    <t>35</t>
  </si>
  <si>
    <t>自動車</t>
  </si>
  <si>
    <t>36</t>
  </si>
  <si>
    <t>船舶・同修理</t>
  </si>
  <si>
    <t>37</t>
  </si>
  <si>
    <t>その他の輸送機械・同修理</t>
  </si>
  <si>
    <t>39</t>
  </si>
  <si>
    <t>その他の製造工業製品</t>
  </si>
  <si>
    <t>41</t>
  </si>
  <si>
    <t>46</t>
  </si>
  <si>
    <t>電気・ガス・熱供給</t>
  </si>
  <si>
    <t>47</t>
  </si>
  <si>
    <t>水道</t>
  </si>
  <si>
    <t>48</t>
  </si>
  <si>
    <t>廃棄物処理</t>
  </si>
  <si>
    <t>51</t>
  </si>
  <si>
    <t>商業</t>
  </si>
  <si>
    <t>53</t>
  </si>
  <si>
    <t>金融・保険</t>
  </si>
  <si>
    <t>55</t>
  </si>
  <si>
    <t>不動産</t>
  </si>
  <si>
    <t>57</t>
  </si>
  <si>
    <t>運輸・郵便</t>
  </si>
  <si>
    <t>59</t>
  </si>
  <si>
    <t>情報通信</t>
  </si>
  <si>
    <t>61</t>
  </si>
  <si>
    <t>公務</t>
  </si>
  <si>
    <t>63</t>
  </si>
  <si>
    <t>教育・研究</t>
  </si>
  <si>
    <t>64</t>
  </si>
  <si>
    <t>医療・福祉</t>
  </si>
  <si>
    <t>65</t>
  </si>
  <si>
    <t>他に分類されない会員制団体</t>
  </si>
  <si>
    <t>66</t>
  </si>
  <si>
    <t>対事業所サービス</t>
  </si>
  <si>
    <t>67</t>
  </si>
  <si>
    <t>対個人サービス</t>
  </si>
  <si>
    <t>68</t>
  </si>
  <si>
    <t>事務用品</t>
  </si>
  <si>
    <t>69</t>
  </si>
  <si>
    <t>分類不明</t>
  </si>
  <si>
    <t>70</t>
  </si>
  <si>
    <t>内生部門計</t>
  </si>
  <si>
    <t>家計外消費支出（行）</t>
  </si>
  <si>
    <t>91</t>
  </si>
  <si>
    <t>92</t>
  </si>
  <si>
    <t>営業余剰</t>
  </si>
  <si>
    <t>93</t>
  </si>
  <si>
    <t>資本減耗引当</t>
  </si>
  <si>
    <t>94</t>
  </si>
  <si>
    <t>間接税（関税・輸入品商品税を除く。）</t>
  </si>
  <si>
    <t>95</t>
  </si>
  <si>
    <t>（控除）経常補助金</t>
  </si>
  <si>
    <t>96</t>
  </si>
  <si>
    <t>粗付加価値部門計</t>
  </si>
  <si>
    <t>97</t>
  </si>
  <si>
    <t>県内生産額</t>
  </si>
  <si>
    <t>行和</t>
  </si>
  <si>
    <t>感応度係数</t>
  </si>
  <si>
    <t>列和</t>
  </si>
  <si>
    <t>影響力係数</t>
  </si>
  <si>
    <t>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</si>
</sst>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76" formatCode="#,##0.0;[Red]\-#,##0.0\ "/>
    <numFmt numFmtId="177" formatCode="0.000000_ "/>
    <numFmt numFmtId="178" formatCode="0;&quot;△ &quot;0"/>
    <numFmt numFmtId="179" formatCode="#,##0.0;&quot;△ &quot;#,##0.0"/>
    <numFmt numFmtId="180" formatCode="#,##0.000000;&quot;△ &quot;#,##0.000000"/>
    <numFmt numFmtId="181" formatCode="#,##0.0;[Red]\-#,##0.0"/>
    <numFmt numFmtId="182" formatCode="#,##0.0"/>
    <numFmt numFmtId="183" formatCode="0.00&quot;百&quot;&quot;万&quot;&quot;円&quot;"/>
    <numFmt numFmtId="184" formatCode="0.0;&quot;△ &quot;0.0"/>
    <numFmt numFmtId="185" formatCode="0.0_ "/>
    <numFmt numFmtId="186" formatCode="#,##0;&quot;▲ &quot;#,##0"/>
    <numFmt numFmtId="187" formatCode="#,##0.0;&quot;▲ &quot;#,##0.0"/>
    <numFmt numFmtId="188" formatCode="#,##0;&quot;△ &quot;#,##0"/>
    <numFmt numFmtId="189" formatCode="0.0"/>
    <numFmt numFmtId="190" formatCode="0.000000"/>
    <numFmt numFmtId="191" formatCode="#,##0.000000"/>
    <numFmt numFmtId="192" formatCode="#,##0.000000;[Red]\-#,##0.000000"/>
  </numFmts>
  <fonts count="44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0.5"/>
      <color indexed="12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2"/>
      <name val="ＭＳ ゴシック"/>
      <family val="3"/>
      <charset val="128"/>
    </font>
    <font>
      <u/>
      <sz val="12.6"/>
      <color indexed="12"/>
      <name val="ＭＳ 明朝"/>
      <family val="1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  <font>
      <b/>
      <sz val="8"/>
      <name val="ＭＳ ゴシック"/>
      <family val="3"/>
      <charset val="128"/>
    </font>
    <font>
      <b/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8.5"/>
      <name val="ＭＳ ゴシック"/>
      <family val="3"/>
      <charset val="128"/>
    </font>
    <font>
      <sz val="11"/>
      <name val="ＭＳ Ｐゴシック"/>
      <family val="3"/>
      <charset val="128"/>
    </font>
    <font>
      <sz val="18"/>
      <color indexed="10"/>
      <name val="ＭＳ ゴシック"/>
      <family val="3"/>
      <charset val="128"/>
    </font>
    <font>
      <b/>
      <sz val="9"/>
      <color indexed="9"/>
      <name val="ＭＳ ゴシック"/>
      <family val="3"/>
      <charset val="128"/>
    </font>
    <font>
      <b/>
      <sz val="9"/>
      <name val="ＭＳ ゴシック"/>
      <family val="3"/>
      <charset val="128"/>
    </font>
    <font>
      <sz val="11"/>
      <color indexed="9"/>
      <name val="ＭＳ ゴシック"/>
      <family val="3"/>
      <charset val="128"/>
    </font>
    <font>
      <sz val="1"/>
      <color indexed="42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sz val="9"/>
      <color indexed="41"/>
      <name val="ＭＳ ゴシック"/>
      <family val="3"/>
      <charset val="128"/>
    </font>
    <font>
      <sz val="1"/>
      <color indexed="26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明朝"/>
      <family val="1"/>
      <charset val="128"/>
    </font>
    <font>
      <b/>
      <u/>
      <sz val="10.5"/>
      <name val="ＭＳ ゴシック"/>
      <family val="3"/>
      <charset val="128"/>
    </font>
    <font>
      <sz val="10"/>
      <name val="ＭＳ Ｐゴシック"/>
      <family val="3"/>
      <charset val="128"/>
    </font>
    <font>
      <sz val="10.5"/>
      <name val="ＭＳ ゴシック"/>
      <family val="3"/>
      <charset val="128"/>
    </font>
    <font>
      <b/>
      <sz val="11"/>
      <color indexed="54"/>
      <name val="ＭＳ ゴシック"/>
      <family val="3"/>
      <charset val="128"/>
    </font>
    <font>
      <b/>
      <sz val="10"/>
      <color indexed="10"/>
      <name val="ＭＳ 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ＭＳ Ｐ明朝"/>
      <family val="1"/>
      <charset val="128"/>
    </font>
    <font>
      <sz val="11"/>
      <color theme="1"/>
      <name val="ＭＳ ゴシック"/>
      <family val="3"/>
      <charset val="128"/>
    </font>
    <font>
      <b/>
      <sz val="11"/>
      <color indexed="17"/>
      <name val="ＭＳ ゴシック"/>
      <family val="3"/>
      <charset val="128"/>
    </font>
    <font>
      <b/>
      <sz val="11"/>
      <color indexed="61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2"/>
      <name val="ＭＳ 明朝"/>
      <family val="1"/>
      <charset val="128"/>
    </font>
    <font>
      <u/>
      <sz val="11"/>
      <color indexed="12"/>
      <name val="ＭＳ Ｐゴシック"/>
      <family val="3"/>
      <charset val="128"/>
    </font>
    <font>
      <sz val="9"/>
      <color indexed="10"/>
      <name val="ＭＳ ゴシック"/>
      <family val="3"/>
      <charset val="128"/>
    </font>
    <font>
      <b/>
      <sz val="12"/>
      <color rgb="FF0000FF"/>
      <name val="ＭＳ 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51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7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gray125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</fills>
  <borders count="238">
    <border>
      <left/>
      <right/>
      <top/>
      <bottom/>
      <diagonal/>
    </border>
    <border>
      <left style="medium">
        <color indexed="22"/>
      </left>
      <right/>
      <top style="medium">
        <color indexed="22"/>
      </top>
      <bottom/>
      <diagonal/>
    </border>
    <border>
      <left/>
      <right/>
      <top style="thin">
        <color indexed="23"/>
      </top>
      <bottom/>
      <diagonal/>
    </border>
    <border>
      <left/>
      <right/>
      <top style="medium">
        <color indexed="22"/>
      </top>
      <bottom/>
      <diagonal/>
    </border>
    <border>
      <left/>
      <right style="medium">
        <color indexed="22"/>
      </right>
      <top style="medium">
        <color indexed="22"/>
      </top>
      <bottom/>
      <diagonal/>
    </border>
    <border>
      <left style="medium">
        <color indexed="22"/>
      </left>
      <right/>
      <top/>
      <bottom/>
      <diagonal/>
    </border>
    <border>
      <left/>
      <right style="medium">
        <color indexed="22"/>
      </right>
      <top/>
      <bottom/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10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10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1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10"/>
      </left>
      <right style="dashed">
        <color indexed="10"/>
      </right>
      <top style="medium">
        <color indexed="10"/>
      </top>
      <bottom style="medium">
        <color indexed="10"/>
      </bottom>
      <diagonal/>
    </border>
    <border>
      <left style="dashed">
        <color indexed="10"/>
      </left>
      <right style="dashed">
        <color indexed="10"/>
      </right>
      <top style="medium">
        <color indexed="10"/>
      </top>
      <bottom style="medium">
        <color indexed="10"/>
      </bottom>
      <diagonal/>
    </border>
    <border>
      <left style="dashed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/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/>
      <top/>
      <bottom style="medium">
        <color indexed="22"/>
      </bottom>
      <diagonal/>
    </border>
    <border>
      <left/>
      <right style="medium">
        <color indexed="22"/>
      </right>
      <top/>
      <bottom style="medium">
        <color indexed="2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22"/>
      </left>
      <right/>
      <top/>
      <bottom style="medium">
        <color indexed="2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42"/>
      </left>
      <right/>
      <top style="medium">
        <color indexed="42"/>
      </top>
      <bottom/>
      <diagonal/>
    </border>
    <border>
      <left/>
      <right/>
      <top style="medium">
        <color indexed="42"/>
      </top>
      <bottom/>
      <diagonal/>
    </border>
    <border>
      <left/>
      <right style="medium">
        <color indexed="42"/>
      </right>
      <top style="medium">
        <color indexed="42"/>
      </top>
      <bottom/>
      <diagonal/>
    </border>
    <border>
      <left style="medium">
        <color indexed="42"/>
      </left>
      <right/>
      <top/>
      <bottom/>
      <diagonal/>
    </border>
    <border>
      <left/>
      <right style="medium">
        <color indexed="42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42"/>
      </left>
      <right/>
      <top/>
      <bottom style="medium">
        <color indexed="42"/>
      </bottom>
      <diagonal/>
    </border>
    <border>
      <left/>
      <right/>
      <top/>
      <bottom style="medium">
        <color indexed="42"/>
      </bottom>
      <diagonal/>
    </border>
    <border>
      <left/>
      <right style="medium">
        <color indexed="42"/>
      </right>
      <top/>
      <bottom style="medium">
        <color indexed="42"/>
      </bottom>
      <diagonal/>
    </border>
    <border>
      <left/>
      <right/>
      <top/>
      <bottom style="medium">
        <color indexed="40"/>
      </bottom>
      <diagonal/>
    </border>
    <border>
      <left style="medium">
        <color indexed="40"/>
      </left>
      <right/>
      <top style="medium">
        <color indexed="40"/>
      </top>
      <bottom/>
      <diagonal/>
    </border>
    <border>
      <left/>
      <right/>
      <top style="medium">
        <color indexed="40"/>
      </top>
      <bottom/>
      <diagonal/>
    </border>
    <border>
      <left/>
      <right style="medium">
        <color indexed="40"/>
      </right>
      <top style="medium">
        <color indexed="40"/>
      </top>
      <bottom/>
      <diagonal/>
    </border>
    <border>
      <left style="medium">
        <color indexed="40"/>
      </left>
      <right/>
      <top/>
      <bottom/>
      <diagonal/>
    </border>
    <border>
      <left/>
      <right style="medium">
        <color indexed="40"/>
      </right>
      <top/>
      <bottom/>
      <diagonal/>
    </border>
    <border>
      <left style="medium">
        <color indexed="40"/>
      </left>
      <right/>
      <top/>
      <bottom style="medium">
        <color indexed="40"/>
      </bottom>
      <diagonal/>
    </border>
    <border>
      <left style="medium">
        <color indexed="40"/>
      </left>
      <right style="medium">
        <color indexed="40"/>
      </right>
      <top/>
      <bottom style="medium">
        <color indexed="40"/>
      </bottom>
      <diagonal/>
    </border>
    <border>
      <left style="medium">
        <color indexed="40"/>
      </left>
      <right style="medium">
        <color indexed="40"/>
      </right>
      <top style="medium">
        <color indexed="40"/>
      </top>
      <bottom/>
      <diagonal/>
    </border>
    <border>
      <left style="medium">
        <color indexed="40"/>
      </left>
      <right style="medium">
        <color indexed="40"/>
      </right>
      <top/>
      <bottom/>
      <diagonal/>
    </border>
    <border>
      <left style="medium">
        <color indexed="40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15"/>
      </left>
      <right/>
      <top style="medium">
        <color indexed="15"/>
      </top>
      <bottom/>
      <diagonal/>
    </border>
    <border>
      <left/>
      <right/>
      <top style="medium">
        <color indexed="15"/>
      </top>
      <bottom/>
      <diagonal/>
    </border>
    <border>
      <left/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/>
      <top/>
      <bottom/>
      <diagonal/>
    </border>
    <border>
      <left/>
      <right style="medium">
        <color indexed="15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15"/>
      </left>
      <right/>
      <top/>
      <bottom style="medium">
        <color indexed="15"/>
      </bottom>
      <diagonal/>
    </border>
    <border>
      <left/>
      <right/>
      <top/>
      <bottom style="medium">
        <color indexed="15"/>
      </bottom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 style="medium">
        <color indexed="41"/>
      </left>
      <right/>
      <top style="medium">
        <color indexed="41"/>
      </top>
      <bottom/>
      <diagonal/>
    </border>
    <border>
      <left/>
      <right/>
      <top style="medium">
        <color indexed="41"/>
      </top>
      <bottom/>
      <diagonal/>
    </border>
    <border>
      <left/>
      <right style="medium">
        <color indexed="41"/>
      </right>
      <top style="medium">
        <color indexed="41"/>
      </top>
      <bottom/>
      <diagonal/>
    </border>
    <border>
      <left style="medium">
        <color indexed="41"/>
      </left>
      <right/>
      <top/>
      <bottom/>
      <diagonal/>
    </border>
    <border>
      <left/>
      <right style="medium">
        <color indexed="41"/>
      </right>
      <top/>
      <bottom/>
      <diagonal/>
    </border>
    <border>
      <left style="medium">
        <color indexed="14"/>
      </left>
      <right/>
      <top style="medium">
        <color indexed="14"/>
      </top>
      <bottom/>
      <diagonal/>
    </border>
    <border>
      <left/>
      <right/>
      <top style="medium">
        <color indexed="14"/>
      </top>
      <bottom/>
      <diagonal/>
    </border>
    <border>
      <left/>
      <right style="medium">
        <color indexed="14"/>
      </right>
      <top style="medium">
        <color indexed="14"/>
      </top>
      <bottom/>
      <diagonal/>
    </border>
    <border>
      <left style="medium">
        <color indexed="14"/>
      </left>
      <right/>
      <top/>
      <bottom/>
      <diagonal/>
    </border>
    <border>
      <left/>
      <right style="medium">
        <color indexed="14"/>
      </right>
      <top/>
      <bottom/>
      <diagonal/>
    </border>
    <border>
      <left style="medium">
        <color indexed="41"/>
      </left>
      <right/>
      <top/>
      <bottom style="medium">
        <color indexed="41"/>
      </bottom>
      <diagonal/>
    </border>
    <border>
      <left/>
      <right/>
      <top/>
      <bottom style="medium">
        <color indexed="41"/>
      </bottom>
      <diagonal/>
    </border>
    <border>
      <left/>
      <right style="medium">
        <color indexed="41"/>
      </right>
      <top/>
      <bottom style="medium">
        <color indexed="41"/>
      </bottom>
      <diagonal/>
    </border>
    <border>
      <left style="medium">
        <color indexed="14"/>
      </left>
      <right/>
      <top/>
      <bottom style="medium">
        <color indexed="14"/>
      </bottom>
      <diagonal/>
    </border>
    <border>
      <left/>
      <right/>
      <top/>
      <bottom style="medium">
        <color indexed="14"/>
      </bottom>
      <diagonal/>
    </border>
    <border>
      <left/>
      <right style="medium">
        <color indexed="14"/>
      </right>
      <top/>
      <bottom style="medium">
        <color indexed="14"/>
      </bottom>
      <diagonal/>
    </border>
    <border>
      <left style="double">
        <color indexed="55"/>
      </left>
      <right style="double">
        <color indexed="55"/>
      </right>
      <top style="double">
        <color indexed="55"/>
      </top>
      <bottom style="double">
        <color indexed="55"/>
      </bottom>
      <diagonal/>
    </border>
    <border>
      <left style="double">
        <color indexed="55"/>
      </left>
      <right/>
      <top style="double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/>
      <right style="double">
        <color indexed="55"/>
      </right>
      <top style="double">
        <color indexed="55"/>
      </top>
      <bottom style="double">
        <color indexed="55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 diagonalUp="1">
      <left/>
      <right/>
      <top/>
      <bottom/>
      <diagonal style="medium">
        <color indexed="10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/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3">
    <xf numFmtId="0" fontId="0" fillId="0" borderId="0"/>
    <xf numFmtId="0" fontId="4" fillId="0" borderId="0"/>
    <xf numFmtId="0" fontId="14" fillId="0" borderId="0"/>
    <xf numFmtId="38" fontId="27" fillId="0" borderId="0" applyFont="0" applyFill="0" applyBorder="0" applyAlignment="0" applyProtection="0">
      <alignment vertical="center"/>
    </xf>
    <xf numFmtId="0" fontId="2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0" fillId="0" borderId="0"/>
    <xf numFmtId="0" fontId="14" fillId="0" borderId="0">
      <alignment vertical="center"/>
    </xf>
    <xf numFmtId="0" fontId="40" fillId="0" borderId="0"/>
  </cellStyleXfs>
  <cellXfs count="812">
    <xf numFmtId="0" fontId="0" fillId="0" borderId="0" xfId="0"/>
    <xf numFmtId="0" fontId="3" fillId="2" borderId="1" xfId="0" applyFont="1" applyFill="1" applyBorder="1"/>
    <xf numFmtId="0" fontId="8" fillId="2" borderId="3" xfId="0" applyFont="1" applyFill="1" applyBorder="1"/>
    <xf numFmtId="0" fontId="8" fillId="2" borderId="4" xfId="0" applyFont="1" applyFill="1" applyBorder="1"/>
    <xf numFmtId="0" fontId="8" fillId="0" borderId="0" xfId="0" applyFont="1"/>
    <xf numFmtId="0" fontId="0" fillId="2" borderId="5" xfId="0" applyFill="1" applyBorder="1"/>
    <xf numFmtId="0" fontId="0" fillId="2" borderId="0" xfId="0" applyFill="1"/>
    <xf numFmtId="0" fontId="9" fillId="2" borderId="0" xfId="0" applyFont="1" applyFill="1"/>
    <xf numFmtId="0" fontId="0" fillId="2" borderId="6" xfId="0" applyFill="1" applyBorder="1"/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2" fillId="2" borderId="0" xfId="0" applyFont="1" applyFill="1" applyAlignment="1">
      <alignment horizontal="right"/>
    </xf>
    <xf numFmtId="0" fontId="13" fillId="2" borderId="0" xfId="0" applyFont="1" applyFill="1" applyAlignment="1">
      <alignment horizontal="right"/>
    </xf>
    <xf numFmtId="0" fontId="10" fillId="3" borderId="10" xfId="0" applyFont="1" applyFill="1" applyBorder="1" applyAlignment="1">
      <alignment horizontal="centerContinuous"/>
    </xf>
    <xf numFmtId="0" fontId="0" fillId="3" borderId="11" xfId="0" applyFill="1" applyBorder="1" applyAlignment="1">
      <alignment horizontal="centerContinuous"/>
    </xf>
    <xf numFmtId="0" fontId="0" fillId="3" borderId="12" xfId="0" applyFill="1" applyBorder="1" applyAlignment="1">
      <alignment horizontal="centerContinuous"/>
    </xf>
    <xf numFmtId="0" fontId="0" fillId="3" borderId="13" xfId="0" applyFill="1" applyBorder="1" applyAlignment="1">
      <alignment horizontal="centerContinuous"/>
    </xf>
    <xf numFmtId="0" fontId="10" fillId="3" borderId="12" xfId="0" applyFont="1" applyFill="1" applyBorder="1" applyAlignment="1">
      <alignment horizontal="center"/>
    </xf>
    <xf numFmtId="0" fontId="0" fillId="3" borderId="14" xfId="0" applyFill="1" applyBorder="1"/>
    <xf numFmtId="0" fontId="0" fillId="4" borderId="0" xfId="0" applyFill="1"/>
    <xf numFmtId="0" fontId="8" fillId="4" borderId="0" xfId="2" applyFont="1" applyFill="1" applyAlignment="1">
      <alignment horizontal="center"/>
    </xf>
    <xf numFmtId="0" fontId="8" fillId="2" borderId="0" xfId="2" applyFont="1" applyFill="1" applyAlignment="1">
      <alignment horizontal="center"/>
    </xf>
    <xf numFmtId="0" fontId="8" fillId="2" borderId="0" xfId="2" applyFont="1" applyFill="1"/>
    <xf numFmtId="0" fontId="8" fillId="2" borderId="0" xfId="0" applyFont="1" applyFill="1"/>
    <xf numFmtId="0" fontId="8" fillId="2" borderId="6" xfId="0" applyFont="1" applyFill="1" applyBorder="1"/>
    <xf numFmtId="0" fontId="15" fillId="0" borderId="0" xfId="0" applyFont="1"/>
    <xf numFmtId="0" fontId="12" fillId="3" borderId="15" xfId="0" applyFont="1" applyFill="1" applyBorder="1" applyAlignment="1">
      <alignment horizontal="center" vertical="center" wrapText="1"/>
    </xf>
    <xf numFmtId="0" fontId="16" fillId="5" borderId="16" xfId="0" applyFont="1" applyFill="1" applyBorder="1" applyAlignment="1">
      <alignment horizontal="center" vertical="center" wrapText="1"/>
    </xf>
    <xf numFmtId="0" fontId="16" fillId="5" borderId="17" xfId="0" applyFont="1" applyFill="1" applyBorder="1" applyAlignment="1">
      <alignment horizontal="center" vertical="center" wrapText="1"/>
    </xf>
    <xf numFmtId="0" fontId="16" fillId="6" borderId="18" xfId="0" applyFont="1" applyFill="1" applyBorder="1" applyAlignment="1">
      <alignment horizontal="center" vertical="center" wrapText="1"/>
    </xf>
    <xf numFmtId="0" fontId="17" fillId="3" borderId="19" xfId="0" applyFont="1" applyFill="1" applyBorder="1" applyAlignment="1">
      <alignment horizontal="center" vertical="center" wrapText="1"/>
    </xf>
    <xf numFmtId="0" fontId="18" fillId="0" borderId="0" xfId="0" applyFont="1"/>
    <xf numFmtId="0" fontId="0" fillId="3" borderId="15" xfId="0" applyFill="1" applyBorder="1" applyAlignment="1">
      <alignment horizontal="center" vertical="center"/>
    </xf>
    <xf numFmtId="0" fontId="0" fillId="7" borderId="20" xfId="0" applyFill="1" applyBorder="1" applyAlignment="1" applyProtection="1">
      <alignment horizontal="center" vertical="center" wrapText="1"/>
      <protection locked="0"/>
    </xf>
    <xf numFmtId="176" fontId="7" fillId="8" borderId="21" xfId="0" applyNumberFormat="1" applyFont="1" applyFill="1" applyBorder="1" applyAlignment="1" applyProtection="1">
      <alignment wrapText="1"/>
      <protection locked="0"/>
    </xf>
    <xf numFmtId="176" fontId="7" fillId="9" borderId="21" xfId="0" applyNumberFormat="1" applyFont="1" applyFill="1" applyBorder="1" applyAlignment="1" applyProtection="1">
      <alignment wrapText="1"/>
      <protection locked="0"/>
    </xf>
    <xf numFmtId="176" fontId="7" fillId="8" borderId="21" xfId="0" applyNumberFormat="1" applyFont="1" applyFill="1" applyBorder="1" applyProtection="1">
      <protection locked="0"/>
    </xf>
    <xf numFmtId="176" fontId="0" fillId="8" borderId="22" xfId="0" applyNumberFormat="1" applyFill="1" applyBorder="1" applyAlignment="1" applyProtection="1">
      <alignment horizontal="center"/>
      <protection locked="0"/>
    </xf>
    <xf numFmtId="176" fontId="7" fillId="3" borderId="11" xfId="0" applyNumberFormat="1" applyFont="1" applyFill="1" applyBorder="1"/>
    <xf numFmtId="0" fontId="16" fillId="5" borderId="23" xfId="2" applyFont="1" applyFill="1" applyBorder="1" applyAlignment="1">
      <alignment horizontal="center" vertical="center" wrapText="1"/>
    </xf>
    <xf numFmtId="177" fontId="12" fillId="8" borderId="24" xfId="0" applyNumberFormat="1" applyFont="1" applyFill="1" applyBorder="1" applyAlignment="1" applyProtection="1">
      <alignment vertical="center"/>
      <protection locked="0"/>
    </xf>
    <xf numFmtId="0" fontId="12" fillId="2" borderId="5" xfId="0" applyFont="1" applyFill="1" applyBorder="1"/>
    <xf numFmtId="0" fontId="12" fillId="2" borderId="0" xfId="0" applyFont="1" applyFill="1"/>
    <xf numFmtId="0" fontId="8" fillId="2" borderId="0" xfId="2" applyFont="1" applyFill="1" applyAlignment="1">
      <alignment vertical="center"/>
    </xf>
    <xf numFmtId="0" fontId="19" fillId="2" borderId="0" xfId="0" applyFont="1" applyFill="1"/>
    <xf numFmtId="0" fontId="19" fillId="2" borderId="6" xfId="0" applyFont="1" applyFill="1" applyBorder="1"/>
    <xf numFmtId="0" fontId="12" fillId="0" borderId="0" xfId="0" applyFont="1"/>
    <xf numFmtId="0" fontId="20" fillId="2" borderId="0" xfId="0" applyFont="1" applyFill="1"/>
    <xf numFmtId="0" fontId="21" fillId="3" borderId="26" xfId="2" applyFont="1" applyFill="1" applyBorder="1" applyAlignment="1">
      <alignment horizontal="center" vertical="center"/>
    </xf>
    <xf numFmtId="177" fontId="8" fillId="8" borderId="27" xfId="2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22" fillId="8" borderId="0" xfId="0" applyFont="1" applyFill="1" applyAlignment="1">
      <alignment vertical="center"/>
    </xf>
    <xf numFmtId="0" fontId="22" fillId="8" borderId="0" xfId="0" applyFont="1" applyFill="1"/>
    <xf numFmtId="0" fontId="22" fillId="0" borderId="0" xfId="0" applyFont="1"/>
    <xf numFmtId="0" fontId="12" fillId="3" borderId="28" xfId="0" applyFont="1" applyFill="1" applyBorder="1" applyAlignment="1">
      <alignment horizontal="center"/>
    </xf>
    <xf numFmtId="0" fontId="12" fillId="3" borderId="28" xfId="0" applyFont="1" applyFill="1" applyBorder="1" applyAlignment="1">
      <alignment horizontal="centerContinuous"/>
    </xf>
    <xf numFmtId="0" fontId="12" fillId="3" borderId="29" xfId="0" applyFont="1" applyFill="1" applyBorder="1" applyAlignment="1">
      <alignment horizontal="centerContinuous"/>
    </xf>
    <xf numFmtId="0" fontId="12" fillId="3" borderId="30" xfId="0" applyFont="1" applyFill="1" applyBorder="1" applyAlignment="1">
      <alignment horizontal="centerContinuous"/>
    </xf>
    <xf numFmtId="0" fontId="12" fillId="3" borderId="31" xfId="0" applyFont="1" applyFill="1" applyBorder="1" applyAlignment="1">
      <alignment horizontal="centerContinuous"/>
    </xf>
    <xf numFmtId="0" fontId="12" fillId="10" borderId="32" xfId="0" applyFont="1" applyFill="1" applyBorder="1" applyAlignment="1">
      <alignment horizontal="center"/>
    </xf>
    <xf numFmtId="0" fontId="21" fillId="3" borderId="35" xfId="2" applyFont="1" applyFill="1" applyBorder="1" applyAlignment="1">
      <alignment horizontal="center" vertical="center"/>
    </xf>
    <xf numFmtId="177" fontId="8" fillId="8" borderId="36" xfId="2" applyNumberFormat="1" applyFont="1" applyFill="1" applyBorder="1" applyAlignment="1">
      <alignment horizontal="center" vertical="center"/>
    </xf>
    <xf numFmtId="0" fontId="12" fillId="3" borderId="37" xfId="0" applyFont="1" applyFill="1" applyBorder="1" applyAlignment="1">
      <alignment horizontal="center"/>
    </xf>
    <xf numFmtId="0" fontId="12" fillId="3" borderId="38" xfId="0" applyFont="1" applyFill="1" applyBorder="1"/>
    <xf numFmtId="0" fontId="12" fillId="3" borderId="39" xfId="0" applyFont="1" applyFill="1" applyBorder="1"/>
    <xf numFmtId="0" fontId="12" fillId="3" borderId="40" xfId="0" applyFont="1" applyFill="1" applyBorder="1"/>
    <xf numFmtId="0" fontId="12" fillId="3" borderId="41" xfId="0" applyFont="1" applyFill="1" applyBorder="1"/>
    <xf numFmtId="49" fontId="12" fillId="10" borderId="42" xfId="0" applyNumberFormat="1" applyFont="1" applyFill="1" applyBorder="1" applyAlignment="1">
      <alignment horizontal="center"/>
    </xf>
    <xf numFmtId="0" fontId="21" fillId="3" borderId="43" xfId="2" applyFont="1" applyFill="1" applyBorder="1" applyAlignment="1">
      <alignment horizontal="center" vertical="center"/>
    </xf>
    <xf numFmtId="177" fontId="8" fillId="8" borderId="44" xfId="2" applyNumberFormat="1" applyFont="1" applyFill="1" applyBorder="1" applyAlignment="1">
      <alignment horizontal="center" vertical="center"/>
    </xf>
    <xf numFmtId="0" fontId="12" fillId="3" borderId="38" xfId="0" applyFont="1" applyFill="1" applyBorder="1" applyAlignment="1">
      <alignment horizontal="center"/>
    </xf>
    <xf numFmtId="0" fontId="12" fillId="3" borderId="45" xfId="0" applyFont="1" applyFill="1" applyBorder="1" applyAlignment="1">
      <alignment horizontal="left" indent="1"/>
    </xf>
    <xf numFmtId="0" fontId="12" fillId="3" borderId="0" xfId="0" applyFont="1" applyFill="1"/>
    <xf numFmtId="0" fontId="12" fillId="10" borderId="46" xfId="0" applyFont="1" applyFill="1" applyBorder="1" applyAlignment="1">
      <alignment horizontal="center"/>
    </xf>
    <xf numFmtId="0" fontId="12" fillId="3" borderId="45" xfId="0" applyFont="1" applyFill="1" applyBorder="1" applyAlignment="1">
      <alignment horizontal="left" indent="2"/>
    </xf>
    <xf numFmtId="0" fontId="21" fillId="3" borderId="26" xfId="0" applyFont="1" applyFill="1" applyBorder="1" applyAlignment="1">
      <alignment horizontal="center" vertical="center"/>
    </xf>
    <xf numFmtId="177" fontId="8" fillId="8" borderId="27" xfId="0" applyNumberFormat="1" applyFont="1" applyFill="1" applyBorder="1" applyAlignment="1">
      <alignment horizontal="center" vertical="center"/>
    </xf>
    <xf numFmtId="0" fontId="12" fillId="3" borderId="45" xfId="0" applyFont="1" applyFill="1" applyBorder="1" applyAlignment="1">
      <alignment horizontal="left" indent="3"/>
    </xf>
    <xf numFmtId="0" fontId="21" fillId="3" borderId="35" xfId="0" applyFont="1" applyFill="1" applyBorder="1" applyAlignment="1">
      <alignment horizontal="center" vertical="center"/>
    </xf>
    <xf numFmtId="177" fontId="8" fillId="8" borderId="36" xfId="0" applyNumberFormat="1" applyFont="1" applyFill="1" applyBorder="1" applyAlignment="1">
      <alignment horizontal="center" vertical="center"/>
    </xf>
    <xf numFmtId="0" fontId="12" fillId="3" borderId="45" xfId="0" applyFont="1" applyFill="1" applyBorder="1" applyAlignment="1">
      <alignment horizontal="left" indent="4"/>
    </xf>
    <xf numFmtId="0" fontId="21" fillId="3" borderId="49" xfId="2" applyFont="1" applyFill="1" applyBorder="1" applyAlignment="1">
      <alignment horizontal="center" vertical="center"/>
    </xf>
    <xf numFmtId="177" fontId="8" fillId="8" borderId="50" xfId="2" applyNumberFormat="1" applyFont="1" applyFill="1" applyBorder="1" applyAlignment="1">
      <alignment horizontal="center" vertical="center"/>
    </xf>
    <xf numFmtId="0" fontId="23" fillId="2" borderId="0" xfId="0" applyFont="1" applyFill="1"/>
    <xf numFmtId="0" fontId="24" fillId="2" borderId="0" xfId="0" applyFont="1" applyFill="1"/>
    <xf numFmtId="0" fontId="25" fillId="2" borderId="0" xfId="0" applyFont="1" applyFill="1"/>
    <xf numFmtId="0" fontId="25" fillId="2" borderId="6" xfId="0" applyFont="1" applyFill="1" applyBorder="1"/>
    <xf numFmtId="0" fontId="24" fillId="2" borderId="6" xfId="0" applyFont="1" applyFill="1" applyBorder="1"/>
    <xf numFmtId="0" fontId="8" fillId="2" borderId="0" xfId="0" applyFont="1" applyFill="1" applyAlignment="1">
      <alignment vertical="center"/>
    </xf>
    <xf numFmtId="0" fontId="12" fillId="3" borderId="38" xfId="0" applyFont="1" applyFill="1" applyBorder="1" applyAlignment="1">
      <alignment horizontal="center" vertical="top"/>
    </xf>
    <xf numFmtId="0" fontId="12" fillId="3" borderId="38" xfId="0" applyFont="1" applyFill="1" applyBorder="1" applyAlignment="1">
      <alignment vertical="top"/>
    </xf>
    <xf numFmtId="0" fontId="12" fillId="3" borderId="45" xfId="0" applyFont="1" applyFill="1" applyBorder="1" applyAlignment="1">
      <alignment horizontal="left" vertical="top" indent="4"/>
    </xf>
    <xf numFmtId="0" fontId="12" fillId="3" borderId="0" xfId="0" applyFont="1" applyFill="1" applyAlignment="1">
      <alignment vertical="top"/>
    </xf>
    <xf numFmtId="0" fontId="12" fillId="3" borderId="41" xfId="0" applyFont="1" applyFill="1" applyBorder="1" applyAlignment="1">
      <alignment vertical="top"/>
    </xf>
    <xf numFmtId="0" fontId="8" fillId="8" borderId="24" xfId="0" applyFont="1" applyFill="1" applyBorder="1" applyAlignment="1" applyProtection="1">
      <alignment horizontal="center" vertical="center"/>
      <protection locked="0"/>
    </xf>
    <xf numFmtId="0" fontId="8" fillId="2" borderId="51" xfId="0" applyFont="1" applyFill="1" applyBorder="1" applyAlignment="1">
      <alignment vertical="center"/>
    </xf>
    <xf numFmtId="0" fontId="26" fillId="8" borderId="52" xfId="0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vertical="center"/>
    </xf>
    <xf numFmtId="0" fontId="26" fillId="3" borderId="52" xfId="0" applyFont="1" applyFill="1" applyBorder="1" applyAlignment="1">
      <alignment horizontal="center" vertical="center"/>
    </xf>
    <xf numFmtId="0" fontId="8" fillId="3" borderId="52" xfId="0" applyFont="1" applyFill="1" applyBorder="1" applyAlignment="1" applyProtection="1">
      <alignment horizontal="center" vertical="center"/>
      <protection locked="0"/>
    </xf>
    <xf numFmtId="0" fontId="10" fillId="2" borderId="0" xfId="0" applyFont="1" applyFill="1"/>
    <xf numFmtId="0" fontId="12" fillId="3" borderId="45" xfId="0" applyFont="1" applyFill="1" applyBorder="1" applyAlignment="1">
      <alignment horizontal="left" indent="5"/>
    </xf>
    <xf numFmtId="0" fontId="12" fillId="3" borderId="45" xfId="0" applyFont="1" applyFill="1" applyBorder="1" applyAlignment="1">
      <alignment horizontal="left" indent="6"/>
    </xf>
    <xf numFmtId="0" fontId="8" fillId="2" borderId="54" xfId="0" applyFont="1" applyFill="1" applyBorder="1"/>
    <xf numFmtId="0" fontId="8" fillId="2" borderId="61" xfId="0" applyFont="1" applyFill="1" applyBorder="1"/>
    <xf numFmtId="0" fontId="8" fillId="2" borderId="62" xfId="0" applyFont="1" applyFill="1" applyBorder="1"/>
    <xf numFmtId="0" fontId="12" fillId="2" borderId="6" xfId="0" applyFont="1" applyFill="1" applyBorder="1"/>
    <xf numFmtId="0" fontId="12" fillId="3" borderId="38" xfId="0" applyFont="1" applyFill="1" applyBorder="1" applyAlignment="1">
      <alignment wrapText="1"/>
    </xf>
    <xf numFmtId="0" fontId="12" fillId="10" borderId="41" xfId="0" applyFont="1" applyFill="1" applyBorder="1"/>
    <xf numFmtId="0" fontId="12" fillId="3" borderId="63" xfId="0" applyFont="1" applyFill="1" applyBorder="1" applyAlignment="1">
      <alignment horizontal="center"/>
    </xf>
    <xf numFmtId="0" fontId="12" fillId="3" borderId="63" xfId="0" applyFont="1" applyFill="1" applyBorder="1"/>
    <xf numFmtId="0" fontId="12" fillId="3" borderId="64" xfId="0" applyFont="1" applyFill="1" applyBorder="1" applyAlignment="1">
      <alignment horizontal="left" indent="3"/>
    </xf>
    <xf numFmtId="0" fontId="12" fillId="3" borderId="65" xfId="0" applyFont="1" applyFill="1" applyBorder="1"/>
    <xf numFmtId="0" fontId="12" fillId="3" borderId="66" xfId="0" applyFont="1" applyFill="1" applyBorder="1"/>
    <xf numFmtId="0" fontId="12" fillId="10" borderId="67" xfId="0" applyFont="1" applyFill="1" applyBorder="1" applyAlignment="1">
      <alignment horizontal="center"/>
    </xf>
    <xf numFmtId="0" fontId="12" fillId="2" borderId="14" xfId="0" applyFont="1" applyFill="1" applyBorder="1" applyAlignment="1">
      <alignment horizontal="center"/>
    </xf>
    <xf numFmtId="0" fontId="12" fillId="2" borderId="68" xfId="0" applyFont="1" applyFill="1" applyBorder="1" applyAlignment="1">
      <alignment horizontal="center"/>
    </xf>
    <xf numFmtId="0" fontId="12" fillId="4" borderId="0" xfId="0" applyFont="1" applyFill="1"/>
    <xf numFmtId="0" fontId="0" fillId="2" borderId="69" xfId="0" applyFill="1" applyBorder="1"/>
    <xf numFmtId="0" fontId="0" fillId="2" borderId="61" xfId="0" applyFill="1" applyBorder="1"/>
    <xf numFmtId="0" fontId="0" fillId="2" borderId="62" xfId="0" applyFill="1" applyBorder="1"/>
    <xf numFmtId="0" fontId="12" fillId="8" borderId="0" xfId="4" applyFont="1" applyFill="1" applyAlignment="1">
      <alignment vertical="center"/>
    </xf>
    <xf numFmtId="0" fontId="12" fillId="11" borderId="52" xfId="4" applyFont="1" applyFill="1" applyBorder="1" applyAlignment="1">
      <alignment horizontal="center" vertical="center"/>
    </xf>
    <xf numFmtId="58" fontId="8" fillId="8" borderId="0" xfId="4" applyNumberFormat="1" applyFont="1" applyFill="1" applyAlignment="1">
      <alignment horizontal="centerContinuous" vertical="center"/>
    </xf>
    <xf numFmtId="0" fontId="12" fillId="8" borderId="70" xfId="4" applyFont="1" applyFill="1" applyBorder="1" applyAlignment="1">
      <alignment vertical="center"/>
    </xf>
    <xf numFmtId="0" fontId="12" fillId="8" borderId="71" xfId="4" applyFont="1" applyFill="1" applyBorder="1" applyAlignment="1">
      <alignment vertical="center"/>
    </xf>
    <xf numFmtId="0" fontId="12" fillId="8" borderId="72" xfId="4" applyFont="1" applyFill="1" applyBorder="1" applyAlignment="1">
      <alignment vertical="center"/>
    </xf>
    <xf numFmtId="0" fontId="12" fillId="8" borderId="0" xfId="4" applyFont="1" applyFill="1" applyAlignment="1">
      <alignment horizontal="right" vertical="center"/>
    </xf>
    <xf numFmtId="0" fontId="8" fillId="8" borderId="0" xfId="0" applyFont="1" applyFill="1" applyAlignment="1">
      <alignment horizontal="right" vertical="center"/>
    </xf>
    <xf numFmtId="179" fontId="12" fillId="8" borderId="81" xfId="4" applyNumberFormat="1" applyFont="1" applyFill="1" applyBorder="1" applyAlignment="1">
      <alignment horizontal="right" vertical="center"/>
    </xf>
    <xf numFmtId="180" fontId="12" fillId="8" borderId="85" xfId="4" applyNumberFormat="1" applyFont="1" applyFill="1" applyBorder="1" applyAlignment="1">
      <alignment horizontal="right" vertical="center"/>
    </xf>
    <xf numFmtId="0" fontId="8" fillId="8" borderId="0" xfId="4" applyFont="1" applyFill="1" applyAlignment="1">
      <alignment vertical="center"/>
    </xf>
    <xf numFmtId="0" fontId="8" fillId="8" borderId="0" xfId="0" applyFont="1" applyFill="1" applyAlignment="1">
      <alignment horizontal="center" vertical="center"/>
    </xf>
    <xf numFmtId="0" fontId="4" fillId="8" borderId="0" xfId="4" applyFont="1" applyFill="1" applyAlignment="1">
      <alignment vertical="center"/>
    </xf>
    <xf numFmtId="0" fontId="8" fillId="0" borderId="52" xfId="5" applyFont="1" applyBorder="1" applyAlignment="1">
      <alignment horizontal="center" vertical="center"/>
    </xf>
    <xf numFmtId="0" fontId="12" fillId="0" borderId="0" xfId="4" applyFont="1" applyAlignment="1">
      <alignment vertical="center"/>
    </xf>
    <xf numFmtId="0" fontId="8" fillId="0" borderId="0" xfId="5" applyFont="1" applyAlignment="1">
      <alignment vertical="center"/>
    </xf>
    <xf numFmtId="0" fontId="8" fillId="11" borderId="52" xfId="5" applyFont="1" applyFill="1" applyBorder="1" applyAlignment="1">
      <alignment vertical="center"/>
    </xf>
    <xf numFmtId="181" fontId="8" fillId="11" borderId="52" xfId="3" applyNumberFormat="1" applyFont="1" applyFill="1" applyBorder="1" applyAlignment="1" applyProtection="1">
      <alignment vertical="center"/>
    </xf>
    <xf numFmtId="182" fontId="12" fillId="0" borderId="0" xfId="4" applyNumberFormat="1" applyFont="1" applyAlignment="1">
      <alignment vertical="center"/>
    </xf>
    <xf numFmtId="0" fontId="8" fillId="2" borderId="52" xfId="5" applyFont="1" applyFill="1" applyBorder="1" applyAlignment="1">
      <alignment vertical="center"/>
    </xf>
    <xf numFmtId="181" fontId="8" fillId="2" borderId="52" xfId="3" applyNumberFormat="1" applyFont="1" applyFill="1" applyBorder="1" applyAlignment="1" applyProtection="1">
      <alignment vertical="center"/>
    </xf>
    <xf numFmtId="182" fontId="12" fillId="0" borderId="0" xfId="4" applyNumberFormat="1" applyFont="1" applyAlignment="1">
      <alignment horizontal="right" vertical="center"/>
    </xf>
    <xf numFmtId="0" fontId="8" fillId="12" borderId="52" xfId="5" applyFont="1" applyFill="1" applyBorder="1" applyAlignment="1">
      <alignment vertical="center"/>
    </xf>
    <xf numFmtId="181" fontId="8" fillId="12" borderId="52" xfId="3" applyNumberFormat="1" applyFont="1" applyFill="1" applyBorder="1" applyAlignment="1" applyProtection="1">
      <alignment vertical="center"/>
    </xf>
    <xf numFmtId="0" fontId="8" fillId="13" borderId="52" xfId="5" applyFont="1" applyFill="1" applyBorder="1" applyAlignment="1">
      <alignment vertical="center"/>
    </xf>
    <xf numFmtId="38" fontId="8" fillId="13" borderId="52" xfId="3" applyFont="1" applyFill="1" applyBorder="1" applyAlignment="1" applyProtection="1">
      <alignment vertical="center"/>
    </xf>
    <xf numFmtId="0" fontId="8" fillId="14" borderId="52" xfId="5" applyFont="1" applyFill="1" applyBorder="1" applyAlignment="1">
      <alignment vertical="center"/>
    </xf>
    <xf numFmtId="38" fontId="8" fillId="14" borderId="52" xfId="3" applyFont="1" applyFill="1" applyBorder="1" applyAlignment="1" applyProtection="1">
      <alignment vertical="center"/>
    </xf>
    <xf numFmtId="0" fontId="8" fillId="8" borderId="0" xfId="5" applyFont="1" applyFill="1" applyAlignment="1">
      <alignment vertical="center"/>
    </xf>
    <xf numFmtId="38" fontId="8" fillId="8" borderId="0" xfId="3" applyFont="1" applyFill="1" applyBorder="1" applyAlignment="1" applyProtection="1">
      <alignment vertical="center"/>
    </xf>
    <xf numFmtId="0" fontId="12" fillId="8" borderId="0" xfId="4" applyFont="1" applyFill="1" applyAlignment="1">
      <alignment vertical="top"/>
    </xf>
    <xf numFmtId="0" fontId="8" fillId="8" borderId="0" xfId="0" applyFont="1" applyFill="1" applyAlignment="1">
      <alignment horizontal="center" vertical="top"/>
    </xf>
    <xf numFmtId="183" fontId="12" fillId="8" borderId="0" xfId="6" applyNumberFormat="1" applyFont="1" applyFill="1" applyAlignment="1">
      <alignment vertical="center"/>
    </xf>
    <xf numFmtId="49" fontId="4" fillId="8" borderId="0" xfId="7" applyNumberFormat="1" applyFont="1" applyFill="1" applyAlignment="1">
      <alignment vertical="center"/>
    </xf>
    <xf numFmtId="183" fontId="8" fillId="8" borderId="0" xfId="6" applyNumberFormat="1" applyFont="1" applyFill="1" applyAlignment="1">
      <alignment vertical="center"/>
    </xf>
    <xf numFmtId="0" fontId="12" fillId="8" borderId="0" xfId="0" applyFont="1" applyFill="1" applyAlignment="1">
      <alignment horizontal="right" vertical="center"/>
    </xf>
    <xf numFmtId="183" fontId="29" fillId="8" borderId="86" xfId="6" applyNumberFormat="1" applyFont="1" applyFill="1" applyBorder="1" applyAlignment="1">
      <alignment vertical="top"/>
    </xf>
    <xf numFmtId="183" fontId="8" fillId="8" borderId="87" xfId="6" applyNumberFormat="1" applyFont="1" applyFill="1" applyBorder="1" applyAlignment="1">
      <alignment vertical="center"/>
    </xf>
    <xf numFmtId="183" fontId="8" fillId="2" borderId="87" xfId="6" applyNumberFormat="1" applyFont="1" applyFill="1" applyBorder="1" applyAlignment="1">
      <alignment vertical="center"/>
    </xf>
    <xf numFmtId="183" fontId="12" fillId="2" borderId="87" xfId="6" applyNumberFormat="1" applyFont="1" applyFill="1" applyBorder="1" applyAlignment="1">
      <alignment vertical="center"/>
    </xf>
    <xf numFmtId="183" fontId="8" fillId="2" borderId="87" xfId="6" applyNumberFormat="1" applyFont="1" applyFill="1" applyBorder="1" applyAlignment="1">
      <alignment horizontal="right" vertical="center"/>
    </xf>
    <xf numFmtId="183" fontId="8" fillId="2" borderId="88" xfId="6" applyNumberFormat="1" applyFont="1" applyFill="1" applyBorder="1" applyAlignment="1">
      <alignment horizontal="right" vertical="center"/>
    </xf>
    <xf numFmtId="183" fontId="8" fillId="8" borderId="0" xfId="6" applyNumberFormat="1" applyFont="1" applyFill="1" applyAlignment="1">
      <alignment horizontal="right" vertical="center"/>
    </xf>
    <xf numFmtId="183" fontId="8" fillId="2" borderId="89" xfId="6" applyNumberFormat="1" applyFont="1" applyFill="1" applyBorder="1" applyAlignment="1">
      <alignment vertical="center"/>
    </xf>
    <xf numFmtId="183" fontId="8" fillId="2" borderId="0" xfId="6" applyNumberFormat="1" applyFont="1" applyFill="1" applyAlignment="1">
      <alignment vertical="center"/>
    </xf>
    <xf numFmtId="183" fontId="12" fillId="2" borderId="0" xfId="6" applyNumberFormat="1" applyFont="1" applyFill="1" applyAlignment="1">
      <alignment vertical="center"/>
    </xf>
    <xf numFmtId="183" fontId="8" fillId="2" borderId="0" xfId="6" applyNumberFormat="1" applyFont="1" applyFill="1" applyAlignment="1">
      <alignment horizontal="right" vertical="center"/>
    </xf>
    <xf numFmtId="183" fontId="8" fillId="2" borderId="90" xfId="6" applyNumberFormat="1" applyFont="1" applyFill="1" applyBorder="1" applyAlignment="1">
      <alignment horizontal="right" vertical="center"/>
    </xf>
    <xf numFmtId="183" fontId="10" fillId="8" borderId="10" xfId="6" applyNumberFormat="1" applyFont="1" applyFill="1" applyBorder="1" applyAlignment="1">
      <alignment horizontal="right" vertical="center"/>
    </xf>
    <xf numFmtId="183" fontId="8" fillId="2" borderId="92" xfId="6" applyNumberFormat="1" applyFont="1" applyFill="1" applyBorder="1" applyAlignment="1">
      <alignment vertical="center"/>
    </xf>
    <xf numFmtId="183" fontId="8" fillId="2" borderId="93" xfId="6" applyNumberFormat="1" applyFont="1" applyFill="1" applyBorder="1" applyAlignment="1">
      <alignment vertical="center"/>
    </xf>
    <xf numFmtId="183" fontId="12" fillId="2" borderId="93" xfId="6" applyNumberFormat="1" applyFont="1" applyFill="1" applyBorder="1" applyAlignment="1">
      <alignment vertical="center"/>
    </xf>
    <xf numFmtId="183" fontId="8" fillId="2" borderId="93" xfId="6" applyNumberFormat="1" applyFont="1" applyFill="1" applyBorder="1" applyAlignment="1">
      <alignment horizontal="right" vertical="center"/>
    </xf>
    <xf numFmtId="183" fontId="8" fillId="2" borderId="94" xfId="6" applyNumberFormat="1" applyFont="1" applyFill="1" applyBorder="1" applyAlignment="1">
      <alignment horizontal="right" vertical="center"/>
    </xf>
    <xf numFmtId="183" fontId="12" fillId="8" borderId="0" xfId="6" applyNumberFormat="1" applyFont="1" applyFill="1"/>
    <xf numFmtId="0" fontId="8" fillId="8" borderId="87" xfId="0" applyFont="1" applyFill="1" applyBorder="1" applyAlignment="1">
      <alignment horizontal="left"/>
    </xf>
    <xf numFmtId="183" fontId="8" fillId="8" borderId="0" xfId="6" applyNumberFormat="1" applyFont="1" applyFill="1"/>
    <xf numFmtId="183" fontId="8" fillId="8" borderId="0" xfId="6" applyNumberFormat="1" applyFont="1" applyFill="1" applyAlignment="1">
      <alignment horizontal="centerContinuous"/>
    </xf>
    <xf numFmtId="183" fontId="8" fillId="8" borderId="0" xfId="6" applyNumberFormat="1" applyFont="1" applyFill="1" applyAlignment="1">
      <alignment horizontal="right"/>
    </xf>
    <xf numFmtId="183" fontId="8" fillId="8" borderId="0" xfId="6" applyNumberFormat="1" applyFont="1" applyFill="1" applyAlignment="1">
      <alignment horizontal="left"/>
    </xf>
    <xf numFmtId="183" fontId="12" fillId="8" borderId="0" xfId="6" applyNumberFormat="1" applyFont="1" applyFill="1" applyAlignment="1">
      <alignment vertical="top"/>
    </xf>
    <xf numFmtId="183" fontId="8" fillId="8" borderId="0" xfId="6" applyNumberFormat="1" applyFont="1" applyFill="1" applyAlignment="1">
      <alignment vertical="top"/>
    </xf>
    <xf numFmtId="183" fontId="8" fillId="8" borderId="0" xfId="6" applyNumberFormat="1" applyFont="1" applyFill="1" applyAlignment="1">
      <alignment horizontal="left" vertical="top"/>
    </xf>
    <xf numFmtId="183" fontId="12" fillId="8" borderId="0" xfId="6" applyNumberFormat="1" applyFont="1" applyFill="1" applyAlignment="1">
      <alignment horizontal="left" vertical="top"/>
    </xf>
    <xf numFmtId="183" fontId="12" fillId="8" borderId="0" xfId="6" applyNumberFormat="1" applyFont="1" applyFill="1" applyAlignment="1">
      <alignment horizontal="center" vertical="top"/>
    </xf>
    <xf numFmtId="183" fontId="8" fillId="8" borderId="0" xfId="6" applyNumberFormat="1" applyFont="1" applyFill="1" applyAlignment="1">
      <alignment horizontal="right" vertical="top"/>
    </xf>
    <xf numFmtId="183" fontId="8" fillId="8" borderId="0" xfId="6" applyNumberFormat="1" applyFont="1" applyFill="1" applyAlignment="1">
      <alignment horizontal="center" vertical="top"/>
    </xf>
    <xf numFmtId="183" fontId="29" fillId="8" borderId="96" xfId="6" applyNumberFormat="1" applyFont="1" applyFill="1" applyBorder="1" applyAlignment="1">
      <alignment vertical="top"/>
    </xf>
    <xf numFmtId="183" fontId="8" fillId="8" borderId="97" xfId="6" applyNumberFormat="1" applyFont="1" applyFill="1" applyBorder="1" applyAlignment="1">
      <alignment vertical="center"/>
    </xf>
    <xf numFmtId="183" fontId="8" fillId="15" borderId="97" xfId="6" applyNumberFormat="1" applyFont="1" applyFill="1" applyBorder="1" applyAlignment="1">
      <alignment vertical="center"/>
    </xf>
    <xf numFmtId="183" fontId="12" fillId="15" borderId="97" xfId="6" applyNumberFormat="1" applyFont="1" applyFill="1" applyBorder="1" applyAlignment="1">
      <alignment vertical="center"/>
    </xf>
    <xf numFmtId="183" fontId="12" fillId="15" borderId="98" xfId="6" applyNumberFormat="1" applyFont="1" applyFill="1" applyBorder="1" applyAlignment="1">
      <alignment vertical="center"/>
    </xf>
    <xf numFmtId="183" fontId="8" fillId="8" borderId="0" xfId="6" applyNumberFormat="1" applyFont="1" applyFill="1" applyAlignment="1">
      <alignment horizontal="center" vertical="center"/>
    </xf>
    <xf numFmtId="183" fontId="8" fillId="15" borderId="99" xfId="6" applyNumberFormat="1" applyFont="1" applyFill="1" applyBorder="1" applyAlignment="1">
      <alignment vertical="center"/>
    </xf>
    <xf numFmtId="183" fontId="8" fillId="8" borderId="12" xfId="6" applyNumberFormat="1" applyFont="1" applyFill="1" applyBorder="1" applyAlignment="1">
      <alignment horizontal="center" vertical="center"/>
    </xf>
    <xf numFmtId="183" fontId="10" fillId="8" borderId="12" xfId="6" applyNumberFormat="1" applyFont="1" applyFill="1" applyBorder="1" applyAlignment="1">
      <alignment horizontal="right" vertical="center"/>
    </xf>
    <xf numFmtId="184" fontId="31" fillId="8" borderId="12" xfId="6" applyNumberFormat="1" applyFont="1" applyFill="1" applyBorder="1" applyAlignment="1">
      <alignment horizontal="left" vertical="center"/>
    </xf>
    <xf numFmtId="184" fontId="31" fillId="0" borderId="12" xfId="6" applyNumberFormat="1" applyFont="1" applyBorder="1" applyAlignment="1">
      <alignment horizontal="left" vertical="center"/>
    </xf>
    <xf numFmtId="0" fontId="4" fillId="8" borderId="1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83" fontId="12" fillId="8" borderId="13" xfId="6" applyNumberFormat="1" applyFont="1" applyFill="1" applyBorder="1" applyAlignment="1">
      <alignment vertical="center"/>
    </xf>
    <xf numFmtId="183" fontId="12" fillId="15" borderId="100" xfId="6" applyNumberFormat="1" applyFont="1" applyFill="1" applyBorder="1" applyAlignment="1">
      <alignment vertical="center"/>
    </xf>
    <xf numFmtId="186" fontId="8" fillId="8" borderId="0" xfId="6" applyNumberFormat="1" applyFont="1" applyFill="1" applyAlignment="1">
      <alignment horizontal="center" vertical="center"/>
    </xf>
    <xf numFmtId="183" fontId="8" fillId="8" borderId="33" xfId="6" applyNumberFormat="1" applyFont="1" applyFill="1" applyBorder="1" applyAlignment="1">
      <alignment horizontal="center" vertical="center"/>
    </xf>
    <xf numFmtId="183" fontId="10" fillId="8" borderId="0" xfId="6" applyNumberFormat="1" applyFont="1" applyFill="1" applyAlignment="1">
      <alignment horizontal="right" vertical="center"/>
    </xf>
    <xf numFmtId="183" fontId="12" fillId="8" borderId="51" xfId="6" applyNumberFormat="1" applyFont="1" applyFill="1" applyBorder="1" applyAlignment="1">
      <alignment vertical="center"/>
    </xf>
    <xf numFmtId="183" fontId="8" fillId="8" borderId="0" xfId="6" applyNumberFormat="1" applyFont="1" applyFill="1" applyAlignment="1">
      <alignment horizontal="left" vertical="center"/>
    </xf>
    <xf numFmtId="0" fontId="4" fillId="8" borderId="0" xfId="0" applyFont="1" applyFill="1" applyAlignment="1">
      <alignment horizontal="left" vertical="center"/>
    </xf>
    <xf numFmtId="183" fontId="8" fillId="15" borderId="101" xfId="6" applyNumberFormat="1" applyFont="1" applyFill="1" applyBorder="1" applyAlignment="1">
      <alignment vertical="center"/>
    </xf>
    <xf numFmtId="183" fontId="8" fillId="15" borderId="95" xfId="6" applyNumberFormat="1" applyFont="1" applyFill="1" applyBorder="1" applyAlignment="1">
      <alignment vertical="center"/>
    </xf>
    <xf numFmtId="183" fontId="12" fillId="15" borderId="95" xfId="6" applyNumberFormat="1" applyFont="1" applyFill="1" applyBorder="1" applyAlignment="1">
      <alignment vertical="center"/>
    </xf>
    <xf numFmtId="183" fontId="8" fillId="15" borderId="95" xfId="6" applyNumberFormat="1" applyFont="1" applyFill="1" applyBorder="1"/>
    <xf numFmtId="183" fontId="12" fillId="15" borderId="102" xfId="6" applyNumberFormat="1" applyFont="1" applyFill="1" applyBorder="1" applyAlignment="1">
      <alignment vertical="center"/>
    </xf>
    <xf numFmtId="183" fontId="17" fillId="8" borderId="97" xfId="6" applyNumberFormat="1" applyFont="1" applyFill="1" applyBorder="1" applyAlignment="1">
      <alignment vertical="center"/>
    </xf>
    <xf numFmtId="183" fontId="8" fillId="8" borderId="97" xfId="6" applyNumberFormat="1" applyFont="1" applyFill="1" applyBorder="1" applyAlignment="1">
      <alignment horizontal="right" vertical="center"/>
    </xf>
    <xf numFmtId="183" fontId="8" fillId="15" borderId="103" xfId="6" applyNumberFormat="1" applyFont="1" applyFill="1" applyBorder="1" applyAlignment="1">
      <alignment vertical="center"/>
    </xf>
    <xf numFmtId="183" fontId="12" fillId="8" borderId="97" xfId="6" applyNumberFormat="1" applyFont="1" applyFill="1" applyBorder="1"/>
    <xf numFmtId="183" fontId="8" fillId="8" borderId="97" xfId="6" applyNumberFormat="1" applyFont="1" applyFill="1" applyBorder="1"/>
    <xf numFmtId="183" fontId="12" fillId="15" borderId="103" xfId="6" applyNumberFormat="1" applyFont="1" applyFill="1" applyBorder="1" applyAlignment="1">
      <alignment vertical="center"/>
    </xf>
    <xf numFmtId="183" fontId="8" fillId="8" borderId="91" xfId="6" quotePrefix="1" applyNumberFormat="1" applyFont="1" applyFill="1" applyBorder="1" applyAlignment="1">
      <alignment horizontal="left" vertical="top"/>
    </xf>
    <xf numFmtId="183" fontId="8" fillId="8" borderId="91" xfId="6" applyNumberFormat="1" applyFont="1" applyFill="1" applyBorder="1" applyAlignment="1">
      <alignment horizontal="left" vertical="top"/>
    </xf>
    <xf numFmtId="183" fontId="8" fillId="15" borderId="104" xfId="6" applyNumberFormat="1" applyFont="1" applyFill="1" applyBorder="1" applyAlignment="1">
      <alignment vertical="top"/>
    </xf>
    <xf numFmtId="183" fontId="12" fillId="15" borderId="104" xfId="6" applyNumberFormat="1" applyFont="1" applyFill="1" applyBorder="1" applyAlignment="1">
      <alignment vertical="top"/>
    </xf>
    <xf numFmtId="0" fontId="4" fillId="8" borderId="12" xfId="0" applyFont="1" applyFill="1" applyBorder="1"/>
    <xf numFmtId="0" fontId="4" fillId="8" borderId="0" xfId="0" applyFont="1" applyFill="1"/>
    <xf numFmtId="0" fontId="4" fillId="15" borderId="99" xfId="0" applyFont="1" applyFill="1" applyBorder="1"/>
    <xf numFmtId="183" fontId="8" fillId="15" borderId="100" xfId="6" applyNumberFormat="1" applyFont="1" applyFill="1" applyBorder="1" applyAlignment="1">
      <alignment vertical="center"/>
    </xf>
    <xf numFmtId="0" fontId="4" fillId="8" borderId="91" xfId="0" applyFont="1" applyFill="1" applyBorder="1"/>
    <xf numFmtId="183" fontId="12" fillId="8" borderId="0" xfId="6" applyNumberFormat="1" applyFont="1" applyFill="1" applyAlignment="1">
      <alignment horizontal="right"/>
    </xf>
    <xf numFmtId="183" fontId="17" fillId="8" borderId="0" xfId="6" applyNumberFormat="1" applyFont="1" applyFill="1" applyAlignment="1">
      <alignment vertical="center"/>
    </xf>
    <xf numFmtId="183" fontId="12" fillId="8" borderId="0" xfId="6" applyNumberFormat="1" applyFont="1" applyFill="1" applyAlignment="1">
      <alignment horizontal="center" vertical="center"/>
    </xf>
    <xf numFmtId="183" fontId="12" fillId="8" borderId="0" xfId="6" applyNumberFormat="1" applyFont="1" applyFill="1" applyAlignment="1">
      <alignment horizontal="left" vertical="center"/>
    </xf>
    <xf numFmtId="183" fontId="29" fillId="8" borderId="112" xfId="6" applyNumberFormat="1" applyFont="1" applyFill="1" applyBorder="1" applyAlignment="1">
      <alignment vertical="top"/>
    </xf>
    <xf numFmtId="183" fontId="8" fillId="8" borderId="113" xfId="6" applyNumberFormat="1" applyFont="1" applyFill="1" applyBorder="1" applyAlignment="1">
      <alignment vertical="center"/>
    </xf>
    <xf numFmtId="183" fontId="8" fillId="13" borderId="113" xfId="6" applyNumberFormat="1" applyFont="1" applyFill="1" applyBorder="1" applyAlignment="1">
      <alignment vertical="center"/>
    </xf>
    <xf numFmtId="183" fontId="12" fillId="13" borderId="113" xfId="6" applyNumberFormat="1" applyFont="1" applyFill="1" applyBorder="1" applyAlignment="1">
      <alignment vertical="center"/>
    </xf>
    <xf numFmtId="183" fontId="12" fillId="13" borderId="114" xfId="6" applyNumberFormat="1" applyFont="1" applyFill="1" applyBorder="1" applyAlignment="1">
      <alignment vertical="center"/>
    </xf>
    <xf numFmtId="183" fontId="8" fillId="8" borderId="0" xfId="6" applyNumberFormat="1" applyFont="1" applyFill="1" applyAlignment="1">
      <alignment horizontal="center" vertical="center" wrapText="1"/>
    </xf>
    <xf numFmtId="183" fontId="8" fillId="13" borderId="115" xfId="6" applyNumberFormat="1" applyFont="1" applyFill="1" applyBorder="1" applyAlignment="1">
      <alignment vertical="center"/>
    </xf>
    <xf numFmtId="183" fontId="8" fillId="13" borderId="116" xfId="6" applyNumberFormat="1" applyFont="1" applyFill="1" applyBorder="1" applyAlignment="1">
      <alignment vertical="center"/>
    </xf>
    <xf numFmtId="187" fontId="8" fillId="8" borderId="0" xfId="6" applyNumberFormat="1" applyFont="1" applyFill="1" applyAlignment="1">
      <alignment horizontal="center" vertical="center"/>
    </xf>
    <xf numFmtId="183" fontId="8" fillId="13" borderId="115" xfId="6" applyNumberFormat="1" applyFont="1" applyFill="1" applyBorder="1"/>
    <xf numFmtId="183" fontId="8" fillId="8" borderId="0" xfId="6" applyNumberFormat="1" applyFont="1" applyFill="1" applyAlignment="1">
      <alignment horizontal="center"/>
    </xf>
    <xf numFmtId="183" fontId="12" fillId="13" borderId="116" xfId="6" applyNumberFormat="1" applyFont="1" applyFill="1" applyBorder="1"/>
    <xf numFmtId="183" fontId="12" fillId="13" borderId="116" xfId="6" applyNumberFormat="1" applyFont="1" applyFill="1" applyBorder="1" applyAlignment="1">
      <alignment vertical="center"/>
    </xf>
    <xf numFmtId="183" fontId="8" fillId="8" borderId="33" xfId="6" applyNumberFormat="1" applyFont="1" applyFill="1" applyBorder="1" applyAlignment="1">
      <alignment horizontal="center" vertical="center" wrapText="1"/>
    </xf>
    <xf numFmtId="183" fontId="8" fillId="13" borderId="121" xfId="6" applyNumberFormat="1" applyFont="1" applyFill="1" applyBorder="1" applyAlignment="1">
      <alignment vertical="center"/>
    </xf>
    <xf numFmtId="183" fontId="8" fillId="13" borderId="122" xfId="6" applyNumberFormat="1" applyFont="1" applyFill="1" applyBorder="1" applyAlignment="1">
      <alignment vertical="center"/>
    </xf>
    <xf numFmtId="183" fontId="12" fillId="13" borderId="122" xfId="6" applyNumberFormat="1" applyFont="1" applyFill="1" applyBorder="1" applyAlignment="1">
      <alignment vertical="center"/>
    </xf>
    <xf numFmtId="183" fontId="12" fillId="13" borderId="123" xfId="6" applyNumberFormat="1" applyFont="1" applyFill="1" applyBorder="1" applyAlignment="1">
      <alignment vertical="center"/>
    </xf>
    <xf numFmtId="183" fontId="29" fillId="8" borderId="124" xfId="6" applyNumberFormat="1" applyFont="1" applyFill="1" applyBorder="1" applyAlignment="1">
      <alignment vertical="top"/>
    </xf>
    <xf numFmtId="183" fontId="8" fillId="8" borderId="125" xfId="6" applyNumberFormat="1" applyFont="1" applyFill="1" applyBorder="1" applyAlignment="1">
      <alignment vertical="center"/>
    </xf>
    <xf numFmtId="183" fontId="8" fillId="16" borderId="125" xfId="6" applyNumberFormat="1" applyFont="1" applyFill="1" applyBorder="1" applyAlignment="1">
      <alignment vertical="center"/>
    </xf>
    <xf numFmtId="183" fontId="12" fillId="16" borderId="125" xfId="6" applyNumberFormat="1" applyFont="1" applyFill="1" applyBorder="1" applyAlignment="1">
      <alignment vertical="center"/>
    </xf>
    <xf numFmtId="183" fontId="12" fillId="16" borderId="126" xfId="6" applyNumberFormat="1" applyFont="1" applyFill="1" applyBorder="1" applyAlignment="1">
      <alignment vertical="center"/>
    </xf>
    <xf numFmtId="183" fontId="8" fillId="16" borderId="127" xfId="6" applyNumberFormat="1" applyFont="1" applyFill="1" applyBorder="1" applyAlignment="1">
      <alignment vertical="center"/>
    </xf>
    <xf numFmtId="183" fontId="8" fillId="16" borderId="128" xfId="6" applyNumberFormat="1" applyFont="1" applyFill="1" applyBorder="1" applyAlignment="1">
      <alignment horizontal="center" vertical="center"/>
    </xf>
    <xf numFmtId="183" fontId="12" fillId="8" borderId="51" xfId="6" applyNumberFormat="1" applyFont="1" applyFill="1" applyBorder="1" applyAlignment="1">
      <alignment horizontal="center" vertical="center"/>
    </xf>
    <xf numFmtId="183" fontId="8" fillId="16" borderId="128" xfId="6" applyNumberFormat="1" applyFont="1" applyFill="1" applyBorder="1" applyAlignment="1">
      <alignment vertical="center"/>
    </xf>
    <xf numFmtId="183" fontId="8" fillId="0" borderId="0" xfId="6" applyNumberFormat="1" applyFont="1" applyAlignment="1">
      <alignment vertical="center"/>
    </xf>
    <xf numFmtId="183" fontId="12" fillId="16" borderId="128" xfId="6" applyNumberFormat="1" applyFont="1" applyFill="1" applyBorder="1" applyAlignment="1">
      <alignment vertical="center"/>
    </xf>
    <xf numFmtId="183" fontId="29" fillId="8" borderId="129" xfId="6" applyNumberFormat="1" applyFont="1" applyFill="1" applyBorder="1" applyAlignment="1">
      <alignment vertical="top"/>
    </xf>
    <xf numFmtId="183" fontId="12" fillId="8" borderId="130" xfId="6" applyNumberFormat="1" applyFont="1" applyFill="1" applyBorder="1" applyAlignment="1">
      <alignment vertical="center"/>
    </xf>
    <xf numFmtId="183" fontId="12" fillId="6" borderId="130" xfId="6" applyNumberFormat="1" applyFont="1" applyFill="1" applyBorder="1" applyAlignment="1">
      <alignment vertical="center"/>
    </xf>
    <xf numFmtId="183" fontId="8" fillId="6" borderId="130" xfId="6" applyNumberFormat="1" applyFont="1" applyFill="1" applyBorder="1" applyAlignment="1">
      <alignment vertical="center"/>
    </xf>
    <xf numFmtId="183" fontId="12" fillId="6" borderId="131" xfId="6" applyNumberFormat="1" applyFont="1" applyFill="1" applyBorder="1" applyAlignment="1">
      <alignment vertical="center"/>
    </xf>
    <xf numFmtId="183" fontId="12" fillId="6" borderId="132" xfId="6" applyNumberFormat="1" applyFont="1" applyFill="1" applyBorder="1" applyAlignment="1">
      <alignment vertical="center"/>
    </xf>
    <xf numFmtId="183" fontId="12" fillId="6" borderId="0" xfId="6" applyNumberFormat="1" applyFont="1" applyFill="1" applyAlignment="1">
      <alignment vertical="center"/>
    </xf>
    <xf numFmtId="184" fontId="12" fillId="6" borderId="0" xfId="6" applyNumberFormat="1" applyFont="1" applyFill="1" applyAlignment="1">
      <alignment vertical="center"/>
    </xf>
    <xf numFmtId="183" fontId="12" fillId="6" borderId="133" xfId="6" applyNumberFormat="1" applyFont="1" applyFill="1" applyBorder="1" applyAlignment="1">
      <alignment vertical="center"/>
    </xf>
    <xf numFmtId="183" fontId="8" fillId="8" borderId="0" xfId="6" applyNumberFormat="1" applyFont="1" applyFill="1" applyAlignment="1">
      <alignment horizontal="center" vertical="center" textRotation="255" wrapText="1"/>
    </xf>
    <xf numFmtId="0" fontId="4" fillId="8" borderId="118" xfId="0" applyFont="1" applyFill="1" applyBorder="1"/>
    <xf numFmtId="187" fontId="8" fillId="8" borderId="91" xfId="6" applyNumberFormat="1" applyFont="1" applyFill="1" applyBorder="1" applyAlignment="1">
      <alignment horizontal="center" vertical="center"/>
    </xf>
    <xf numFmtId="184" fontId="12" fillId="8" borderId="0" xfId="6" applyNumberFormat="1" applyFont="1" applyFill="1" applyAlignment="1">
      <alignment vertical="center"/>
    </xf>
    <xf numFmtId="183" fontId="8" fillId="16" borderId="134" xfId="6" applyNumberFormat="1" applyFont="1" applyFill="1" applyBorder="1" applyAlignment="1">
      <alignment vertical="center"/>
    </xf>
    <xf numFmtId="183" fontId="8" fillId="16" borderId="135" xfId="6" applyNumberFormat="1" applyFont="1" applyFill="1" applyBorder="1" applyAlignment="1">
      <alignment vertical="center"/>
    </xf>
    <xf numFmtId="183" fontId="12" fillId="16" borderId="135" xfId="6" applyNumberFormat="1" applyFont="1" applyFill="1" applyBorder="1" applyAlignment="1">
      <alignment vertical="center"/>
    </xf>
    <xf numFmtId="183" fontId="12" fillId="16" borderId="136" xfId="6" applyNumberFormat="1" applyFont="1" applyFill="1" applyBorder="1" applyAlignment="1">
      <alignment vertical="center"/>
    </xf>
    <xf numFmtId="183" fontId="12" fillId="6" borderId="137" xfId="6" applyNumberFormat="1" applyFont="1" applyFill="1" applyBorder="1" applyAlignment="1">
      <alignment vertical="center"/>
    </xf>
    <xf numFmtId="183" fontId="12" fillId="6" borderId="138" xfId="6" applyNumberFormat="1" applyFont="1" applyFill="1" applyBorder="1" applyAlignment="1">
      <alignment vertical="center"/>
    </xf>
    <xf numFmtId="183" fontId="12" fillId="6" borderId="139" xfId="6" applyNumberFormat="1" applyFont="1" applyFill="1" applyBorder="1" applyAlignment="1">
      <alignment vertical="center"/>
    </xf>
    <xf numFmtId="0" fontId="12" fillId="11" borderId="140" xfId="0" applyFont="1" applyFill="1" applyBorder="1" applyAlignment="1">
      <alignment horizontal="centerContinuous"/>
    </xf>
    <xf numFmtId="0" fontId="10" fillId="0" borderId="0" xfId="0" applyFont="1" applyAlignment="1">
      <alignment horizontal="center"/>
    </xf>
    <xf numFmtId="0" fontId="12" fillId="2" borderId="141" xfId="0" applyFont="1" applyFill="1" applyBorder="1" applyAlignment="1">
      <alignment horizontal="centerContinuous"/>
    </xf>
    <xf numFmtId="0" fontId="12" fillId="2" borderId="142" xfId="0" applyFont="1" applyFill="1" applyBorder="1" applyAlignment="1">
      <alignment horizontal="centerContinuous"/>
    </xf>
    <xf numFmtId="0" fontId="12" fillId="2" borderId="143" xfId="0" applyFont="1" applyFill="1" applyBorder="1" applyAlignment="1">
      <alignment horizontal="centerContinuous"/>
    </xf>
    <xf numFmtId="0" fontId="12" fillId="3" borderId="140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17" borderId="140" xfId="0" applyFont="1" applyFill="1" applyBorder="1" applyAlignment="1">
      <alignment horizontal="center" vertical="center"/>
    </xf>
    <xf numFmtId="0" fontId="12" fillId="18" borderId="141" xfId="0" applyFont="1" applyFill="1" applyBorder="1" applyAlignment="1">
      <alignment vertical="center"/>
    </xf>
    <xf numFmtId="0" fontId="12" fillId="18" borderId="142" xfId="0" applyFont="1" applyFill="1" applyBorder="1" applyAlignment="1">
      <alignment horizontal="center" vertical="center"/>
    </xf>
    <xf numFmtId="0" fontId="12" fillId="18" borderId="142" xfId="0" applyFont="1" applyFill="1" applyBorder="1" applyAlignment="1">
      <alignment vertical="center"/>
    </xf>
    <xf numFmtId="0" fontId="12" fillId="18" borderId="143" xfId="0" applyFont="1" applyFill="1" applyBorder="1" applyAlignment="1">
      <alignment vertical="center"/>
    </xf>
    <xf numFmtId="0" fontId="20" fillId="13" borderId="144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Continuous" vertical="center"/>
    </xf>
    <xf numFmtId="0" fontId="12" fillId="0" borderId="0" xfId="0" applyFont="1" applyAlignment="1">
      <alignment vertical="center"/>
    </xf>
    <xf numFmtId="0" fontId="12" fillId="11" borderId="47" xfId="0" applyFont="1" applyFill="1" applyBorder="1" applyAlignment="1">
      <alignment horizontal="centerContinuous" vertical="center"/>
    </xf>
    <xf numFmtId="0" fontId="12" fillId="11" borderId="91" xfId="0" applyFont="1" applyFill="1" applyBorder="1" applyAlignment="1">
      <alignment horizontal="centerContinuous" vertical="center"/>
    </xf>
    <xf numFmtId="0" fontId="12" fillId="11" borderId="19" xfId="0" applyFont="1" applyFill="1" applyBorder="1" applyAlignment="1">
      <alignment horizontal="centerContinuous" vertical="center"/>
    </xf>
    <xf numFmtId="0" fontId="10" fillId="0" borderId="0" xfId="0" applyFont="1" applyAlignment="1">
      <alignment horizontal="center" vertical="center"/>
    </xf>
    <xf numFmtId="0" fontId="12" fillId="2" borderId="47" xfId="0" applyFont="1" applyFill="1" applyBorder="1" applyAlignment="1">
      <alignment horizontal="centerContinuous" vertical="center"/>
    </xf>
    <xf numFmtId="0" fontId="12" fillId="2" borderId="91" xfId="0" applyFont="1" applyFill="1" applyBorder="1" applyAlignment="1">
      <alignment horizontal="centerContinuous" vertical="center"/>
    </xf>
    <xf numFmtId="0" fontId="12" fillId="2" borderId="19" xfId="0" applyFont="1" applyFill="1" applyBorder="1" applyAlignment="1">
      <alignment horizontal="centerContinuous" vertical="center"/>
    </xf>
    <xf numFmtId="0" fontId="12" fillId="3" borderId="47" xfId="0" applyFont="1" applyFill="1" applyBorder="1" applyAlignment="1">
      <alignment horizontal="centerContinuous" vertical="center"/>
    </xf>
    <xf numFmtId="0" fontId="20" fillId="3" borderId="91" xfId="0" applyFont="1" applyFill="1" applyBorder="1" applyAlignment="1">
      <alignment horizontal="centerContinuous" vertical="center"/>
    </xf>
    <xf numFmtId="0" fontId="20" fillId="3" borderId="19" xfId="0" applyFont="1" applyFill="1" applyBorder="1" applyAlignment="1">
      <alignment horizontal="centerContinuous" vertical="center"/>
    </xf>
    <xf numFmtId="0" fontId="12" fillId="18" borderId="68" xfId="0" applyFont="1" applyFill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12" fillId="12" borderId="52" xfId="0" applyFont="1" applyFill="1" applyBorder="1" applyAlignment="1">
      <alignment horizontal="center" vertical="center"/>
    </xf>
    <xf numFmtId="0" fontId="12" fillId="19" borderId="52" xfId="0" applyFont="1" applyFill="1" applyBorder="1" applyAlignment="1">
      <alignment horizontal="center" vertical="center"/>
    </xf>
    <xf numFmtId="0" fontId="12" fillId="0" borderId="51" xfId="0" applyFont="1" applyBorder="1" applyAlignment="1">
      <alignment vertical="center"/>
    </xf>
    <xf numFmtId="0" fontId="12" fillId="13" borderId="52" xfId="0" applyFont="1" applyFill="1" applyBorder="1" applyAlignment="1">
      <alignment horizontal="center" vertical="center"/>
    </xf>
    <xf numFmtId="0" fontId="12" fillId="8" borderId="0" xfId="0" applyFont="1" applyFill="1" applyAlignment="1">
      <alignment horizontal="right"/>
    </xf>
    <xf numFmtId="0" fontId="12" fillId="0" borderId="0" xfId="0" applyFont="1" applyAlignment="1">
      <alignment horizontal="right"/>
    </xf>
    <xf numFmtId="0" fontId="12" fillId="0" borderId="145" xfId="0" applyFont="1" applyBorder="1"/>
    <xf numFmtId="0" fontId="33" fillId="0" borderId="0" xfId="0" applyFont="1" applyAlignment="1">
      <alignment horizontal="center"/>
    </xf>
    <xf numFmtId="182" fontId="12" fillId="0" borderId="0" xfId="0" applyNumberFormat="1" applyFont="1"/>
    <xf numFmtId="0" fontId="12" fillId="11" borderId="14" xfId="0" applyFont="1" applyFill="1" applyBorder="1" applyAlignment="1">
      <alignment horizontal="center"/>
    </xf>
    <xf numFmtId="0" fontId="12" fillId="3" borderId="14" xfId="0" applyFont="1" applyFill="1" applyBorder="1" applyAlignment="1">
      <alignment horizontal="center"/>
    </xf>
    <xf numFmtId="0" fontId="20" fillId="17" borderId="37" xfId="0" applyFont="1" applyFill="1" applyBorder="1" applyAlignment="1">
      <alignment horizontal="center"/>
    </xf>
    <xf numFmtId="0" fontId="12" fillId="18" borderId="14" xfId="0" applyFont="1" applyFill="1" applyBorder="1" applyAlignment="1">
      <alignment horizontal="center"/>
    </xf>
    <xf numFmtId="0" fontId="20" fillId="13" borderId="37" xfId="0" applyFont="1" applyFill="1" applyBorder="1" applyAlignment="1">
      <alignment horizontal="center"/>
    </xf>
    <xf numFmtId="0" fontId="10" fillId="0" borderId="33" xfId="0" applyFont="1" applyBorder="1" applyAlignment="1">
      <alignment horizontal="centerContinuous"/>
    </xf>
    <xf numFmtId="0" fontId="20" fillId="0" borderId="0" xfId="0" applyFont="1"/>
    <xf numFmtId="0" fontId="12" fillId="11" borderId="146" xfId="0" applyFont="1" applyFill="1" applyBorder="1" applyAlignment="1">
      <alignment horizontal="center"/>
    </xf>
    <xf numFmtId="0" fontId="12" fillId="2" borderId="146" xfId="0" applyFont="1" applyFill="1" applyBorder="1" applyAlignment="1">
      <alignment horizontal="center"/>
    </xf>
    <xf numFmtId="0" fontId="12" fillId="3" borderId="146" xfId="0" applyFont="1" applyFill="1" applyBorder="1" applyAlignment="1">
      <alignment horizontal="center"/>
    </xf>
    <xf numFmtId="0" fontId="20" fillId="17" borderId="38" xfId="0" applyFont="1" applyFill="1" applyBorder="1" applyAlignment="1">
      <alignment horizontal="center"/>
    </xf>
    <xf numFmtId="0" fontId="12" fillId="18" borderId="146" xfId="0" applyFont="1" applyFill="1" applyBorder="1" applyAlignment="1">
      <alignment horizontal="center"/>
    </xf>
    <xf numFmtId="0" fontId="20" fillId="13" borderId="38" xfId="0" applyFont="1" applyFill="1" applyBorder="1" applyAlignment="1">
      <alignment horizontal="center"/>
    </xf>
    <xf numFmtId="0" fontId="12" fillId="11" borderId="68" xfId="0" applyFont="1" applyFill="1" applyBorder="1" applyAlignment="1">
      <alignment horizontal="center"/>
    </xf>
    <xf numFmtId="0" fontId="12" fillId="3" borderId="68" xfId="0" applyFont="1" applyFill="1" applyBorder="1" applyAlignment="1">
      <alignment horizontal="center"/>
    </xf>
    <xf numFmtId="0" fontId="20" fillId="17" borderId="63" xfId="0" applyFont="1" applyFill="1" applyBorder="1" applyAlignment="1">
      <alignment horizontal="center"/>
    </xf>
    <xf numFmtId="0" fontId="12" fillId="18" borderId="68" xfId="0" applyFont="1" applyFill="1" applyBorder="1" applyAlignment="1">
      <alignment horizontal="center"/>
    </xf>
    <xf numFmtId="0" fontId="20" fillId="13" borderId="63" xfId="0" applyFont="1" applyFill="1" applyBorder="1" applyAlignment="1">
      <alignment horizontal="center"/>
    </xf>
    <xf numFmtId="49" fontId="12" fillId="0" borderId="146" xfId="0" applyNumberFormat="1" applyFont="1" applyBorder="1" applyAlignment="1">
      <alignment horizontal="center" vertical="center"/>
    </xf>
    <xf numFmtId="49" fontId="12" fillId="0" borderId="147" xfId="0" applyNumberFormat="1" applyFont="1" applyBorder="1" applyAlignment="1">
      <alignment horizontal="center" vertical="center"/>
    </xf>
    <xf numFmtId="184" fontId="10" fillId="0" borderId="0" xfId="0" applyNumberFormat="1" applyFont="1" applyAlignment="1">
      <alignment horizontal="center"/>
    </xf>
    <xf numFmtId="49" fontId="12" fillId="0" borderId="68" xfId="0" applyNumberFormat="1" applyFont="1" applyBorder="1" applyAlignment="1">
      <alignment horizontal="center" vertical="center"/>
    </xf>
    <xf numFmtId="0" fontId="12" fillId="0" borderId="15" xfId="0" applyFont="1" applyBorder="1"/>
    <xf numFmtId="0" fontId="12" fillId="0" borderId="11" xfId="0" applyFont="1" applyBorder="1"/>
    <xf numFmtId="0" fontId="36" fillId="0" borderId="0" xfId="0" applyFont="1"/>
    <xf numFmtId="0" fontId="36" fillId="0" borderId="0" xfId="0" applyFont="1" applyAlignment="1">
      <alignment vertical="center"/>
    </xf>
    <xf numFmtId="0" fontId="36" fillId="0" borderId="10" xfId="0" applyFont="1" applyBorder="1"/>
    <xf numFmtId="0" fontId="36" fillId="0" borderId="13" xfId="0" applyFont="1" applyBorder="1"/>
    <xf numFmtId="0" fontId="36" fillId="0" borderId="51" xfId="0" applyFont="1" applyBorder="1" applyAlignment="1">
      <alignment horizontal="centerContinuous"/>
    </xf>
    <xf numFmtId="0" fontId="36" fillId="0" borderId="47" xfId="0" applyFont="1" applyBorder="1"/>
    <xf numFmtId="0" fontId="36" fillId="0" borderId="19" xfId="0" applyFont="1" applyBorder="1"/>
    <xf numFmtId="184" fontId="36" fillId="0" borderId="14" xfId="0" applyNumberFormat="1" applyFont="1" applyBorder="1"/>
    <xf numFmtId="184" fontId="36" fillId="0" borderId="0" xfId="0" applyNumberFormat="1" applyFont="1"/>
    <xf numFmtId="189" fontId="36" fillId="0" borderId="37" xfId="0" applyNumberFormat="1" applyFont="1" applyBorder="1"/>
    <xf numFmtId="184" fontId="36" fillId="0" borderId="37" xfId="0" applyNumberFormat="1" applyFont="1" applyBorder="1"/>
    <xf numFmtId="184" fontId="36" fillId="0" borderId="146" xfId="0" applyNumberFormat="1" applyFont="1" applyBorder="1"/>
    <xf numFmtId="189" fontId="36" fillId="0" borderId="38" xfId="0" applyNumberFormat="1" applyFont="1" applyBorder="1"/>
    <xf numFmtId="184" fontId="36" fillId="0" borderId="38" xfId="0" applyNumberFormat="1" applyFont="1" applyBorder="1"/>
    <xf numFmtId="184" fontId="36" fillId="0" borderId="147" xfId="0" applyNumberFormat="1" applyFont="1" applyBorder="1"/>
    <xf numFmtId="189" fontId="36" fillId="0" borderId="148" xfId="0" applyNumberFormat="1" applyFont="1" applyBorder="1"/>
    <xf numFmtId="184" fontId="36" fillId="0" borderId="148" xfId="0" applyNumberFormat="1" applyFont="1" applyBorder="1"/>
    <xf numFmtId="184" fontId="36" fillId="8" borderId="146" xfId="0" applyNumberFormat="1" applyFont="1" applyFill="1" applyBorder="1"/>
    <xf numFmtId="184" fontId="36" fillId="8" borderId="147" xfId="0" applyNumberFormat="1" applyFont="1" applyFill="1" applyBorder="1"/>
    <xf numFmtId="184" fontId="36" fillId="0" borderId="150" xfId="0" applyNumberFormat="1" applyFont="1" applyBorder="1"/>
    <xf numFmtId="184" fontId="36" fillId="20" borderId="146" xfId="0" applyNumberFormat="1" applyFont="1" applyFill="1" applyBorder="1"/>
    <xf numFmtId="189" fontId="36" fillId="21" borderId="38" xfId="0" applyNumberFormat="1" applyFont="1" applyFill="1" applyBorder="1"/>
    <xf numFmtId="184" fontId="36" fillId="21" borderId="146" xfId="0" applyNumberFormat="1" applyFont="1" applyFill="1" applyBorder="1"/>
    <xf numFmtId="184" fontId="36" fillId="0" borderId="68" xfId="0" applyNumberFormat="1" applyFont="1" applyBorder="1"/>
    <xf numFmtId="184" fontId="36" fillId="8" borderId="68" xfId="0" applyNumberFormat="1" applyFont="1" applyFill="1" applyBorder="1"/>
    <xf numFmtId="189" fontId="36" fillId="0" borderId="63" xfId="0" applyNumberFormat="1" applyFont="1" applyBorder="1"/>
    <xf numFmtId="184" fontId="36" fillId="0" borderId="28" xfId="0" applyNumberFormat="1" applyFont="1" applyBorder="1"/>
    <xf numFmtId="0" fontId="12" fillId="21" borderId="151" xfId="0" applyFont="1" applyFill="1" applyBorder="1" applyAlignment="1">
      <alignment horizontal="centerContinuous"/>
    </xf>
    <xf numFmtId="0" fontId="20" fillId="21" borderId="152" xfId="0" applyFont="1" applyFill="1" applyBorder="1" applyAlignment="1">
      <alignment horizontal="centerContinuous"/>
    </xf>
    <xf numFmtId="0" fontId="20" fillId="21" borderId="153" xfId="0" applyFont="1" applyFill="1" applyBorder="1" applyAlignment="1">
      <alignment horizontal="centerContinuous"/>
    </xf>
    <xf numFmtId="0" fontId="20" fillId="0" borderId="0" xfId="0" applyFont="1" applyAlignment="1">
      <alignment horizontal="center"/>
    </xf>
    <xf numFmtId="0" fontId="12" fillId="18" borderId="151" xfId="0" applyFont="1" applyFill="1" applyBorder="1" applyAlignment="1">
      <alignment horizontal="centerContinuous"/>
    </xf>
    <xf numFmtId="0" fontId="12" fillId="18" borderId="152" xfId="0" applyFont="1" applyFill="1" applyBorder="1" applyAlignment="1">
      <alignment horizontal="centerContinuous"/>
    </xf>
    <xf numFmtId="0" fontId="12" fillId="18" borderId="153" xfId="0" applyFont="1" applyFill="1" applyBorder="1" applyAlignment="1">
      <alignment horizontal="centerContinuous"/>
    </xf>
    <xf numFmtId="0" fontId="20" fillId="22" borderId="144" xfId="0" applyFont="1" applyFill="1" applyBorder="1" applyAlignment="1">
      <alignment horizontal="center"/>
    </xf>
    <xf numFmtId="0" fontId="5" fillId="0" borderId="0" xfId="0" applyFont="1"/>
    <xf numFmtId="0" fontId="37" fillId="0" borderId="0" xfId="0" applyFont="1" applyAlignment="1">
      <alignment vertical="center"/>
    </xf>
    <xf numFmtId="0" fontId="8" fillId="14" borderId="52" xfId="0" applyFont="1" applyFill="1" applyBorder="1" applyAlignment="1">
      <alignment horizontal="center" vertical="center"/>
    </xf>
    <xf numFmtId="182" fontId="12" fillId="0" borderId="0" xfId="0" applyNumberFormat="1" applyFont="1" applyAlignment="1">
      <alignment vertical="center"/>
    </xf>
    <xf numFmtId="182" fontId="8" fillId="21" borderId="52" xfId="0" applyNumberFormat="1" applyFont="1" applyFill="1" applyBorder="1" applyAlignment="1">
      <alignment horizontal="center" vertical="center" wrapText="1"/>
    </xf>
    <xf numFmtId="0" fontId="21" fillId="19" borderId="52" xfId="0" applyFont="1" applyFill="1" applyBorder="1" applyAlignment="1">
      <alignment horizontal="center" vertical="center"/>
    </xf>
    <xf numFmtId="0" fontId="12" fillId="22" borderId="52" xfId="0" applyFont="1" applyFill="1" applyBorder="1" applyAlignment="1">
      <alignment horizontal="center" vertical="center"/>
    </xf>
    <xf numFmtId="0" fontId="12" fillId="17" borderId="14" xfId="0" applyFont="1" applyFill="1" applyBorder="1" applyAlignment="1">
      <alignment horizontal="center"/>
    </xf>
    <xf numFmtId="0" fontId="12" fillId="13" borderId="14" xfId="0" applyFont="1" applyFill="1" applyBorder="1" applyAlignment="1">
      <alignment horizontal="center"/>
    </xf>
    <xf numFmtId="0" fontId="12" fillId="14" borderId="14" xfId="0" applyFont="1" applyFill="1" applyBorder="1" applyAlignment="1">
      <alignment horizontal="center"/>
    </xf>
    <xf numFmtId="182" fontId="20" fillId="21" borderId="37" xfId="0" applyNumberFormat="1" applyFont="1" applyFill="1" applyBorder="1" applyAlignment="1">
      <alignment horizontal="center"/>
    </xf>
    <xf numFmtId="0" fontId="20" fillId="22" borderId="37" xfId="0" applyFont="1" applyFill="1" applyBorder="1" applyAlignment="1">
      <alignment horizontal="center"/>
    </xf>
    <xf numFmtId="0" fontId="12" fillId="17" borderId="146" xfId="0" applyFont="1" applyFill="1" applyBorder="1" applyAlignment="1">
      <alignment horizontal="center"/>
    </xf>
    <xf numFmtId="0" fontId="12" fillId="13" borderId="146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14" borderId="146" xfId="0" applyFont="1" applyFill="1" applyBorder="1" applyAlignment="1">
      <alignment horizontal="center"/>
    </xf>
    <xf numFmtId="182" fontId="20" fillId="21" borderId="38" xfId="0" applyNumberFormat="1" applyFont="1" applyFill="1" applyBorder="1" applyAlignment="1">
      <alignment horizontal="center"/>
    </xf>
    <xf numFmtId="0" fontId="20" fillId="22" borderId="38" xfId="0" applyFont="1" applyFill="1" applyBorder="1" applyAlignment="1">
      <alignment horizontal="center"/>
    </xf>
    <xf numFmtId="0" fontId="12" fillId="17" borderId="68" xfId="0" applyFont="1" applyFill="1" applyBorder="1" applyAlignment="1">
      <alignment horizontal="center"/>
    </xf>
    <xf numFmtId="0" fontId="12" fillId="13" borderId="68" xfId="0" applyFont="1" applyFill="1" applyBorder="1" applyAlignment="1">
      <alignment horizontal="center"/>
    </xf>
    <xf numFmtId="0" fontId="12" fillId="0" borderId="68" xfId="0" applyFont="1" applyBorder="1" applyAlignment="1">
      <alignment horizontal="center"/>
    </xf>
    <xf numFmtId="0" fontId="12" fillId="14" borderId="68" xfId="0" applyFont="1" applyFill="1" applyBorder="1" applyAlignment="1">
      <alignment horizontal="center"/>
    </xf>
    <xf numFmtId="182" fontId="20" fillId="21" borderId="63" xfId="0" applyNumberFormat="1" applyFont="1" applyFill="1" applyBorder="1" applyAlignment="1">
      <alignment horizontal="center"/>
    </xf>
    <xf numFmtId="0" fontId="8" fillId="18" borderId="68" xfId="0" applyFont="1" applyFill="1" applyBorder="1" applyAlignment="1">
      <alignment horizontal="center"/>
    </xf>
    <xf numFmtId="0" fontId="20" fillId="22" borderId="63" xfId="0" applyFont="1" applyFill="1" applyBorder="1" applyAlignment="1">
      <alignment horizontal="center"/>
    </xf>
    <xf numFmtId="182" fontId="36" fillId="0" borderId="146" xfId="0" applyNumberFormat="1" applyFont="1" applyBorder="1"/>
    <xf numFmtId="182" fontId="36" fillId="0" borderId="0" xfId="0" applyNumberFormat="1" applyFont="1"/>
    <xf numFmtId="182" fontId="36" fillId="0" borderId="37" xfId="0" applyNumberFormat="1" applyFont="1" applyBorder="1"/>
    <xf numFmtId="182" fontId="36" fillId="0" borderId="14" xfId="0" applyNumberFormat="1" applyFont="1" applyBorder="1"/>
    <xf numFmtId="182" fontId="36" fillId="0" borderId="38" xfId="0" applyNumberFormat="1" applyFont="1" applyBorder="1"/>
    <xf numFmtId="182" fontId="36" fillId="0" borderId="147" xfId="0" applyNumberFormat="1" applyFont="1" applyBorder="1"/>
    <xf numFmtId="182" fontId="36" fillId="0" borderId="148" xfId="0" applyNumberFormat="1" applyFont="1" applyBorder="1"/>
    <xf numFmtId="182" fontId="36" fillId="0" borderId="68" xfId="0" applyNumberFormat="1" applyFont="1" applyBorder="1"/>
    <xf numFmtId="182" fontId="36" fillId="0" borderId="52" xfId="0" applyNumberFormat="1" applyFont="1" applyBorder="1"/>
    <xf numFmtId="182" fontId="36" fillId="0" borderId="28" xfId="0" applyNumberFormat="1" applyFont="1" applyBorder="1"/>
    <xf numFmtId="0" fontId="12" fillId="23" borderId="151" xfId="0" applyFont="1" applyFill="1" applyBorder="1" applyAlignment="1">
      <alignment horizontal="centerContinuous"/>
    </xf>
    <xf numFmtId="0" fontId="12" fillId="23" borderId="152" xfId="0" applyFont="1" applyFill="1" applyBorder="1" applyAlignment="1">
      <alignment horizontal="centerContinuous"/>
    </xf>
    <xf numFmtId="0" fontId="12" fillId="23" borderId="153" xfId="0" applyFont="1" applyFill="1" applyBorder="1" applyAlignment="1">
      <alignment horizontal="centerContinuous"/>
    </xf>
    <xf numFmtId="0" fontId="20" fillId="24" borderId="144" xfId="0" applyFont="1" applyFill="1" applyBorder="1" applyAlignment="1">
      <alignment horizontal="center"/>
    </xf>
    <xf numFmtId="0" fontId="38" fillId="0" borderId="0" xfId="0" applyFont="1" applyAlignment="1">
      <alignment vertical="center"/>
    </xf>
    <xf numFmtId="0" fontId="12" fillId="24" borderId="52" xfId="0" applyFont="1" applyFill="1" applyBorder="1" applyAlignment="1">
      <alignment horizontal="center" vertical="center"/>
    </xf>
    <xf numFmtId="0" fontId="12" fillId="22" borderId="14" xfId="0" applyFont="1" applyFill="1" applyBorder="1" applyAlignment="1">
      <alignment horizontal="center"/>
    </xf>
    <xf numFmtId="0" fontId="20" fillId="23" borderId="37" xfId="0" applyFont="1" applyFill="1" applyBorder="1" applyAlignment="1">
      <alignment horizontal="center"/>
    </xf>
    <xf numFmtId="0" fontId="20" fillId="24" borderId="37" xfId="0" applyFont="1" applyFill="1" applyBorder="1" applyAlignment="1">
      <alignment horizontal="center"/>
    </xf>
    <xf numFmtId="0" fontId="12" fillId="22" borderId="146" xfId="0" applyFont="1" applyFill="1" applyBorder="1" applyAlignment="1">
      <alignment horizontal="center"/>
    </xf>
    <xf numFmtId="0" fontId="20" fillId="23" borderId="38" xfId="0" applyFont="1" applyFill="1" applyBorder="1" applyAlignment="1">
      <alignment horizontal="center"/>
    </xf>
    <xf numFmtId="0" fontId="20" fillId="24" borderId="38" xfId="0" applyFont="1" applyFill="1" applyBorder="1" applyAlignment="1">
      <alignment horizontal="center"/>
    </xf>
    <xf numFmtId="0" fontId="12" fillId="22" borderId="68" xfId="0" applyFont="1" applyFill="1" applyBorder="1" applyAlignment="1">
      <alignment horizontal="center"/>
    </xf>
    <xf numFmtId="0" fontId="20" fillId="23" borderId="63" xfId="0" applyFont="1" applyFill="1" applyBorder="1" applyAlignment="1">
      <alignment horizontal="center"/>
    </xf>
    <xf numFmtId="0" fontId="20" fillId="24" borderId="63" xfId="0" applyFont="1" applyFill="1" applyBorder="1" applyAlignment="1">
      <alignment horizontal="center"/>
    </xf>
    <xf numFmtId="3" fontId="36" fillId="0" borderId="37" xfId="0" applyNumberFormat="1" applyFont="1" applyBorder="1"/>
    <xf numFmtId="3" fontId="36" fillId="0" borderId="38" xfId="0" applyNumberFormat="1" applyFont="1" applyBorder="1"/>
    <xf numFmtId="3" fontId="36" fillId="0" borderId="148" xfId="0" applyNumberFormat="1" applyFont="1" applyBorder="1"/>
    <xf numFmtId="3" fontId="36" fillId="0" borderId="63" xfId="0" applyNumberFormat="1" applyFont="1" applyBorder="1"/>
    <xf numFmtId="3" fontId="36" fillId="0" borderId="28" xfId="0" applyNumberFormat="1" applyFont="1" applyBorder="1"/>
    <xf numFmtId="0" fontId="5" fillId="8" borderId="0" xfId="1" applyFont="1" applyFill="1"/>
    <xf numFmtId="0" fontId="4" fillId="8" borderId="0" xfId="1" applyFill="1"/>
    <xf numFmtId="0" fontId="4" fillId="8" borderId="10" xfId="1" applyFill="1" applyBorder="1"/>
    <xf numFmtId="0" fontId="4" fillId="8" borderId="13" xfId="1" applyFill="1" applyBorder="1"/>
    <xf numFmtId="0" fontId="12" fillId="8" borderId="14" xfId="1" applyFont="1" applyFill="1" applyBorder="1" applyAlignment="1">
      <alignment horizontal="center"/>
    </xf>
    <xf numFmtId="0" fontId="10" fillId="8" borderId="33" xfId="1" applyFont="1" applyFill="1" applyBorder="1" applyAlignment="1">
      <alignment horizontal="centerContinuous"/>
    </xf>
    <xf numFmtId="0" fontId="4" fillId="8" borderId="51" xfId="1" applyFill="1" applyBorder="1" applyAlignment="1">
      <alignment horizontal="centerContinuous"/>
    </xf>
    <xf numFmtId="0" fontId="12" fillId="8" borderId="146" xfId="1" applyFont="1" applyFill="1" applyBorder="1" applyAlignment="1">
      <alignment horizontal="center"/>
    </xf>
    <xf numFmtId="0" fontId="12" fillId="8" borderId="65" xfId="1" applyFont="1" applyFill="1" applyBorder="1"/>
    <xf numFmtId="0" fontId="12" fillId="8" borderId="66" xfId="1" applyFont="1" applyFill="1" applyBorder="1"/>
    <xf numFmtId="0" fontId="4" fillId="8" borderId="47" xfId="1" applyFill="1" applyBorder="1"/>
    <xf numFmtId="0" fontId="4" fillId="8" borderId="19" xfId="1" applyFill="1" applyBorder="1"/>
    <xf numFmtId="0" fontId="12" fillId="8" borderId="0" xfId="1" applyFont="1" applyFill="1"/>
    <xf numFmtId="49" fontId="12" fillId="8" borderId="146" xfId="1" applyNumberFormat="1" applyFont="1" applyFill="1" applyBorder="1" applyAlignment="1">
      <alignment horizontal="center" vertical="center"/>
    </xf>
    <xf numFmtId="0" fontId="12" fillId="8" borderId="155" xfId="1" applyFont="1" applyFill="1" applyBorder="1" applyAlignment="1">
      <alignment horizontal="center"/>
    </xf>
    <xf numFmtId="0" fontId="12" fillId="8" borderId="30" xfId="1" applyFont="1" applyFill="1" applyBorder="1" applyAlignment="1">
      <alignment horizontal="centerContinuous"/>
    </xf>
    <xf numFmtId="0" fontId="12" fillId="8" borderId="31" xfId="1" applyFont="1" applyFill="1" applyBorder="1" applyAlignment="1">
      <alignment horizontal="centerContinuous"/>
    </xf>
    <xf numFmtId="0" fontId="12" fillId="8" borderId="156" xfId="1" applyFont="1" applyFill="1" applyBorder="1"/>
    <xf numFmtId="0" fontId="12" fillId="8" borderId="10" xfId="1" applyFont="1" applyFill="1" applyBorder="1"/>
    <xf numFmtId="0" fontId="12" fillId="8" borderId="12" xfId="1" applyFont="1" applyFill="1" applyBorder="1"/>
    <xf numFmtId="0" fontId="12" fillId="8" borderId="157" xfId="1" applyFont="1" applyFill="1" applyBorder="1"/>
    <xf numFmtId="0" fontId="12" fillId="8" borderId="45" xfId="1" applyFont="1" applyFill="1" applyBorder="1"/>
    <xf numFmtId="0" fontId="12" fillId="8" borderId="33" xfId="1" applyFont="1" applyFill="1" applyBorder="1"/>
    <xf numFmtId="0" fontId="12" fillId="8" borderId="41" xfId="1" applyFont="1" applyFill="1" applyBorder="1"/>
    <xf numFmtId="0" fontId="12" fillId="8" borderId="158" xfId="1" applyFont="1" applyFill="1" applyBorder="1"/>
    <xf numFmtId="0" fontId="12" fillId="8" borderId="47" xfId="1" applyFont="1" applyFill="1" applyBorder="1"/>
    <xf numFmtId="0" fontId="12" fillId="8" borderId="91" xfId="1" applyFont="1" applyFill="1" applyBorder="1"/>
    <xf numFmtId="0" fontId="12" fillId="8" borderId="159" xfId="1" applyFont="1" applyFill="1" applyBorder="1"/>
    <xf numFmtId="49" fontId="12" fillId="8" borderId="147" xfId="1" applyNumberFormat="1" applyFont="1" applyFill="1" applyBorder="1" applyAlignment="1">
      <alignment horizontal="center" vertical="center"/>
    </xf>
    <xf numFmtId="0" fontId="12" fillId="8" borderId="64" xfId="1" applyFont="1" applyFill="1" applyBorder="1"/>
    <xf numFmtId="0" fontId="12" fillId="8" borderId="160" xfId="1" applyFont="1" applyFill="1" applyBorder="1"/>
    <xf numFmtId="49" fontId="12" fillId="8" borderId="68" xfId="1" applyNumberFormat="1" applyFont="1" applyFill="1" applyBorder="1" applyAlignment="1">
      <alignment horizontal="center" vertical="center"/>
    </xf>
    <xf numFmtId="0" fontId="12" fillId="8" borderId="15" xfId="1" applyFont="1" applyFill="1" applyBorder="1"/>
    <xf numFmtId="0" fontId="5" fillId="0" borderId="0" xfId="10" applyFont="1"/>
    <xf numFmtId="0" fontId="4" fillId="0" borderId="0" xfId="11" applyFont="1">
      <alignment vertical="center"/>
    </xf>
    <xf numFmtId="49" fontId="4" fillId="0" borderId="0" xfId="12" applyNumberFormat="1" applyFont="1" applyAlignment="1">
      <alignment horizontal="center"/>
    </xf>
    <xf numFmtId="0" fontId="4" fillId="0" borderId="41" xfId="12" applyFont="1" applyBorder="1" applyAlignment="1">
      <alignment horizontal="center"/>
    </xf>
    <xf numFmtId="49" fontId="4" fillId="0" borderId="65" xfId="12" applyNumberFormat="1" applyFont="1" applyBorder="1" applyAlignment="1">
      <alignment horizontal="center" vertical="center" wrapText="1"/>
    </xf>
    <xf numFmtId="0" fontId="4" fillId="0" borderId="66" xfId="12" applyFont="1" applyBorder="1" applyAlignment="1">
      <alignment horizontal="distributed" vertical="center" wrapText="1"/>
    </xf>
    <xf numFmtId="49" fontId="4" fillId="0" borderId="168" xfId="12" applyNumberFormat="1" applyFont="1" applyBorder="1" applyAlignment="1">
      <alignment horizontal="center"/>
    </xf>
    <xf numFmtId="191" fontId="4" fillId="0" borderId="161" xfId="12" applyNumberFormat="1" applyFont="1" applyBorder="1"/>
    <xf numFmtId="191" fontId="4" fillId="0" borderId="162" xfId="12" applyNumberFormat="1" applyFont="1" applyBorder="1"/>
    <xf numFmtId="191" fontId="4" fillId="0" borderId="164" xfId="12" applyNumberFormat="1" applyFont="1" applyBorder="1"/>
    <xf numFmtId="49" fontId="4" fillId="0" borderId="170" xfId="12" applyNumberFormat="1" applyFont="1" applyBorder="1" applyAlignment="1">
      <alignment horizontal="center"/>
    </xf>
    <xf numFmtId="191" fontId="4" fillId="0" borderId="172" xfId="12" applyNumberFormat="1" applyFont="1" applyBorder="1"/>
    <xf numFmtId="191" fontId="4" fillId="0" borderId="173" xfId="12" applyNumberFormat="1" applyFont="1" applyBorder="1"/>
    <xf numFmtId="191" fontId="4" fillId="0" borderId="175" xfId="12" applyNumberFormat="1" applyFont="1" applyBorder="1"/>
    <xf numFmtId="49" fontId="4" fillId="0" borderId="176" xfId="12" applyNumberFormat="1" applyFont="1" applyBorder="1" applyAlignment="1">
      <alignment horizontal="center"/>
    </xf>
    <xf numFmtId="191" fontId="4" fillId="0" borderId="178" xfId="12" applyNumberFormat="1" applyFont="1" applyBorder="1"/>
    <xf numFmtId="191" fontId="4" fillId="0" borderId="179" xfId="12" applyNumberFormat="1" applyFont="1" applyBorder="1"/>
    <xf numFmtId="191" fontId="4" fillId="0" borderId="180" xfId="12" applyNumberFormat="1" applyFont="1" applyBorder="1"/>
    <xf numFmtId="49" fontId="4" fillId="0" borderId="181" xfId="12" applyNumberFormat="1" applyFont="1" applyBorder="1" applyAlignment="1">
      <alignment horizontal="center"/>
    </xf>
    <xf numFmtId="191" fontId="4" fillId="0" borderId="183" xfId="12" applyNumberFormat="1" applyFont="1" applyBorder="1"/>
    <xf numFmtId="191" fontId="4" fillId="0" borderId="184" xfId="12" applyNumberFormat="1" applyFont="1" applyBorder="1"/>
    <xf numFmtId="191" fontId="4" fillId="0" borderId="185" xfId="12" applyNumberFormat="1" applyFont="1" applyBorder="1"/>
    <xf numFmtId="49" fontId="4" fillId="0" borderId="186" xfId="12" applyNumberFormat="1" applyFont="1" applyBorder="1" applyAlignment="1">
      <alignment horizontal="center"/>
    </xf>
    <xf numFmtId="49" fontId="4" fillId="0" borderId="194" xfId="12" applyNumberFormat="1" applyFont="1" applyBorder="1" applyAlignment="1">
      <alignment horizontal="center"/>
    </xf>
    <xf numFmtId="191" fontId="4" fillId="0" borderId="154" xfId="12" applyNumberFormat="1" applyFont="1" applyBorder="1"/>
    <xf numFmtId="191" fontId="4" fillId="0" borderId="196" xfId="12" applyNumberFormat="1" applyFont="1" applyBorder="1"/>
    <xf numFmtId="191" fontId="4" fillId="0" borderId="197" xfId="12" applyNumberFormat="1" applyFont="1" applyBorder="1"/>
    <xf numFmtId="49" fontId="4" fillId="0" borderId="198" xfId="12" applyNumberFormat="1" applyFont="1" applyBorder="1" applyAlignment="1">
      <alignment horizontal="center"/>
    </xf>
    <xf numFmtId="191" fontId="4" fillId="0" borderId="155" xfId="12" applyNumberFormat="1" applyFont="1" applyBorder="1"/>
    <xf numFmtId="191" fontId="4" fillId="0" borderId="200" xfId="12" applyNumberFormat="1" applyFont="1" applyBorder="1"/>
    <xf numFmtId="191" fontId="4" fillId="0" borderId="201" xfId="12" applyNumberFormat="1" applyFont="1" applyBorder="1"/>
    <xf numFmtId="0" fontId="7" fillId="0" borderId="0" xfId="12" applyFont="1"/>
    <xf numFmtId="0" fontId="42" fillId="0" borderId="0" xfId="12" applyFont="1"/>
    <xf numFmtId="192" fontId="42" fillId="0" borderId="0" xfId="3" applyNumberFormat="1" applyFont="1" applyFill="1" applyAlignment="1"/>
    <xf numFmtId="191" fontId="4" fillId="0" borderId="165" xfId="12" applyNumberFormat="1" applyFont="1" applyBorder="1"/>
    <xf numFmtId="191" fontId="4" fillId="0" borderId="167" xfId="12" applyNumberFormat="1" applyFont="1" applyBorder="1"/>
    <xf numFmtId="191" fontId="7" fillId="0" borderId="0" xfId="12" applyNumberFormat="1" applyFont="1"/>
    <xf numFmtId="191" fontId="4" fillId="0" borderId="207" xfId="12" applyNumberFormat="1" applyFont="1" applyBorder="1"/>
    <xf numFmtId="191" fontId="4" fillId="0" borderId="208" xfId="12" applyNumberFormat="1" applyFont="1" applyBorder="1"/>
    <xf numFmtId="0" fontId="5" fillId="0" borderId="0" xfId="10" applyFont="1" applyAlignment="1">
      <alignment horizontal="left" vertical="center"/>
    </xf>
    <xf numFmtId="0" fontId="8" fillId="0" borderId="0" xfId="10" applyFont="1" applyAlignment="1">
      <alignment horizontal="center" vertical="center"/>
    </xf>
    <xf numFmtId="191" fontId="8" fillId="0" borderId="0" xfId="10" applyNumberFormat="1" applyFont="1" applyAlignment="1">
      <alignment horizontal="center" vertical="center"/>
    </xf>
    <xf numFmtId="0" fontId="7" fillId="0" borderId="0" xfId="10" applyFont="1"/>
    <xf numFmtId="49" fontId="8" fillId="0" borderId="65" xfId="10" applyNumberFormat="1" applyFont="1" applyBorder="1" applyAlignment="1">
      <alignment horizontal="center" vertical="center" wrapText="1"/>
    </xf>
    <xf numFmtId="0" fontId="8" fillId="0" borderId="65" xfId="10" applyFont="1" applyBorder="1" applyAlignment="1">
      <alignment horizontal="distributed" vertical="center" wrapText="1"/>
    </xf>
    <xf numFmtId="0" fontId="8" fillId="0" borderId="65" xfId="10" quotePrefix="1" applyFont="1" applyBorder="1" applyAlignment="1">
      <alignment horizontal="left" vertical="top" wrapText="1"/>
    </xf>
    <xf numFmtId="0" fontId="8" fillId="0" borderId="65" xfId="10" applyFont="1" applyBorder="1" applyAlignment="1">
      <alignment horizontal="left" vertical="top" wrapText="1"/>
    </xf>
    <xf numFmtId="1" fontId="8" fillId="0" borderId="172" xfId="10" applyNumberFormat="1" applyFont="1" applyBorder="1" applyAlignment="1">
      <alignment horizontal="center"/>
    </xf>
    <xf numFmtId="1" fontId="8" fillId="0" borderId="173" xfId="10" applyNumberFormat="1" applyFont="1" applyBorder="1" applyAlignment="1">
      <alignment horizontal="center"/>
    </xf>
    <xf numFmtId="1" fontId="8" fillId="0" borderId="174" xfId="10" applyNumberFormat="1" applyFont="1" applyBorder="1" applyAlignment="1">
      <alignment horizontal="center"/>
    </xf>
    <xf numFmtId="1" fontId="8" fillId="0" borderId="162" xfId="10" applyNumberFormat="1" applyFont="1" applyBorder="1" applyAlignment="1">
      <alignment horizontal="center"/>
    </xf>
    <xf numFmtId="1" fontId="8" fillId="0" borderId="164" xfId="10" applyNumberFormat="1" applyFont="1" applyBorder="1" applyAlignment="1">
      <alignment horizontal="center"/>
    </xf>
    <xf numFmtId="49" fontId="8" fillId="0" borderId="168" xfId="10" applyNumberFormat="1" applyFont="1" applyBorder="1" applyAlignment="1">
      <alignment horizontal="center"/>
    </xf>
    <xf numFmtId="191" fontId="8" fillId="0" borderId="161" xfId="10" applyNumberFormat="1" applyFont="1" applyBorder="1"/>
    <xf numFmtId="191" fontId="8" fillId="0" borderId="162" xfId="10" applyNumberFormat="1" applyFont="1" applyBorder="1"/>
    <xf numFmtId="191" fontId="8" fillId="0" borderId="164" xfId="10" applyNumberFormat="1" applyFont="1" applyBorder="1"/>
    <xf numFmtId="49" fontId="8" fillId="0" borderId="170" xfId="10" applyNumberFormat="1" applyFont="1" applyBorder="1" applyAlignment="1">
      <alignment horizontal="center"/>
    </xf>
    <xf numFmtId="191" fontId="8" fillId="0" borderId="172" xfId="10" applyNumberFormat="1" applyFont="1" applyBorder="1"/>
    <xf numFmtId="191" fontId="8" fillId="0" borderId="173" xfId="10" applyNumberFormat="1" applyFont="1" applyBorder="1"/>
    <xf numFmtId="191" fontId="8" fillId="0" borderId="175" xfId="10" applyNumberFormat="1" applyFont="1" applyBorder="1"/>
    <xf numFmtId="49" fontId="8" fillId="0" borderId="176" xfId="10" applyNumberFormat="1" applyFont="1" applyBorder="1" applyAlignment="1">
      <alignment horizontal="center"/>
    </xf>
    <xf numFmtId="191" fontId="8" fillId="0" borderId="178" xfId="10" applyNumberFormat="1" applyFont="1" applyBorder="1"/>
    <xf numFmtId="191" fontId="8" fillId="0" borderId="179" xfId="10" applyNumberFormat="1" applyFont="1" applyBorder="1"/>
    <xf numFmtId="191" fontId="8" fillId="0" borderId="180" xfId="10" applyNumberFormat="1" applyFont="1" applyBorder="1"/>
    <xf numFmtId="49" fontId="8" fillId="0" borderId="181" xfId="10" applyNumberFormat="1" applyFont="1" applyBorder="1" applyAlignment="1">
      <alignment horizontal="center"/>
    </xf>
    <xf numFmtId="191" fontId="8" fillId="0" borderId="183" xfId="10" applyNumberFormat="1" applyFont="1" applyBorder="1"/>
    <xf numFmtId="191" fontId="8" fillId="0" borderId="184" xfId="10" applyNumberFormat="1" applyFont="1" applyBorder="1"/>
    <xf numFmtId="191" fontId="8" fillId="0" borderId="185" xfId="10" applyNumberFormat="1" applyFont="1" applyBorder="1"/>
    <xf numFmtId="49" fontId="8" fillId="0" borderId="212" xfId="10" applyNumberFormat="1" applyFont="1" applyBorder="1" applyAlignment="1">
      <alignment horizontal="center"/>
    </xf>
    <xf numFmtId="191" fontId="8" fillId="0" borderId="46" xfId="10" applyNumberFormat="1" applyFont="1" applyBorder="1"/>
    <xf numFmtId="191" fontId="8" fillId="0" borderId="146" xfId="10" applyNumberFormat="1" applyFont="1" applyBorder="1"/>
    <xf numFmtId="191" fontId="8" fillId="0" borderId="188" xfId="10" applyNumberFormat="1" applyFont="1" applyBorder="1"/>
    <xf numFmtId="49" fontId="8" fillId="0" borderId="189" xfId="10" applyNumberFormat="1" applyFont="1" applyBorder="1" applyAlignment="1">
      <alignment horizontal="center"/>
    </xf>
    <xf numFmtId="191" fontId="8" fillId="0" borderId="191" xfId="10" applyNumberFormat="1" applyFont="1" applyBorder="1"/>
    <xf numFmtId="191" fontId="8" fillId="0" borderId="192" xfId="10" applyNumberFormat="1" applyFont="1" applyBorder="1"/>
    <xf numFmtId="191" fontId="8" fillId="0" borderId="193" xfId="10" applyNumberFormat="1" applyFont="1" applyBorder="1"/>
    <xf numFmtId="49" fontId="8" fillId="0" borderId="194" xfId="10" applyNumberFormat="1" applyFont="1" applyBorder="1" applyAlignment="1">
      <alignment horizontal="center"/>
    </xf>
    <xf numFmtId="191" fontId="8" fillId="0" borderId="154" xfId="10" applyNumberFormat="1" applyFont="1" applyBorder="1"/>
    <xf numFmtId="191" fontId="8" fillId="0" borderId="196" xfId="10" applyNumberFormat="1" applyFont="1" applyBorder="1"/>
    <xf numFmtId="191" fontId="8" fillId="0" borderId="197" xfId="10" applyNumberFormat="1" applyFont="1" applyBorder="1"/>
    <xf numFmtId="49" fontId="8" fillId="0" borderId="198" xfId="10" applyNumberFormat="1" applyFont="1" applyBorder="1" applyAlignment="1">
      <alignment horizontal="center"/>
    </xf>
    <xf numFmtId="191" fontId="8" fillId="0" borderId="155" xfId="10" applyNumberFormat="1" applyFont="1" applyBorder="1"/>
    <xf numFmtId="191" fontId="8" fillId="0" borderId="200" xfId="10" applyNumberFormat="1" applyFont="1" applyBorder="1"/>
    <xf numFmtId="191" fontId="8" fillId="0" borderId="201" xfId="10" applyNumberFormat="1" applyFont="1" applyBorder="1"/>
    <xf numFmtId="49" fontId="4" fillId="0" borderId="217" xfId="12" applyNumberFormat="1" applyFont="1" applyBorder="1" applyAlignment="1">
      <alignment horizontal="center"/>
    </xf>
    <xf numFmtId="49" fontId="4" fillId="0" borderId="220" xfId="12" applyNumberFormat="1" applyFont="1" applyBorder="1" applyAlignment="1">
      <alignment horizontal="center"/>
    </xf>
    <xf numFmtId="49" fontId="4" fillId="0" borderId="222" xfId="12" applyNumberFormat="1" applyFont="1" applyBorder="1" applyAlignment="1">
      <alignment horizontal="center"/>
    </xf>
    <xf numFmtId="49" fontId="4" fillId="0" borderId="223" xfId="12" applyNumberFormat="1" applyFont="1" applyBorder="1" applyAlignment="1">
      <alignment horizontal="center"/>
    </xf>
    <xf numFmtId="191" fontId="4" fillId="0" borderId="227" xfId="12" applyNumberFormat="1" applyFont="1" applyBorder="1"/>
    <xf numFmtId="191" fontId="4" fillId="0" borderId="228" xfId="12" applyNumberFormat="1" applyFont="1" applyBorder="1"/>
    <xf numFmtId="191" fontId="4" fillId="0" borderId="150" xfId="12" applyNumberFormat="1" applyFont="1" applyBorder="1"/>
    <xf numFmtId="191" fontId="4" fillId="0" borderId="229" xfId="12" applyNumberFormat="1" applyFont="1" applyBorder="1"/>
    <xf numFmtId="191" fontId="4" fillId="0" borderId="230" xfId="12" applyNumberFormat="1" applyFont="1" applyBorder="1"/>
    <xf numFmtId="191" fontId="4" fillId="0" borderId="147" xfId="12" applyNumberFormat="1" applyFont="1" applyBorder="1"/>
    <xf numFmtId="191" fontId="4" fillId="0" borderId="231" xfId="12" applyNumberFormat="1" applyFont="1" applyBorder="1"/>
    <xf numFmtId="191" fontId="4" fillId="0" borderId="166" xfId="12" applyNumberFormat="1" applyFont="1" applyBorder="1"/>
    <xf numFmtId="191" fontId="4" fillId="0" borderId="202" xfId="12" applyNumberFormat="1" applyFont="1" applyBorder="1"/>
    <xf numFmtId="191" fontId="4" fillId="0" borderId="232" xfId="12" applyNumberFormat="1" applyFont="1" applyBorder="1"/>
    <xf numFmtId="191" fontId="4" fillId="0" borderId="203" xfId="12" applyNumberFormat="1" applyFont="1" applyBorder="1"/>
    <xf numFmtId="191" fontId="4" fillId="0" borderId="204" xfId="12" applyNumberFormat="1" applyFont="1" applyBorder="1"/>
    <xf numFmtId="191" fontId="4" fillId="0" borderId="233" xfId="12" applyNumberFormat="1" applyFont="1" applyBorder="1"/>
    <xf numFmtId="191" fontId="4" fillId="0" borderId="206" xfId="12" applyNumberFormat="1" applyFont="1" applyBorder="1"/>
    <xf numFmtId="191" fontId="4" fillId="0" borderId="234" xfId="12" applyNumberFormat="1" applyFont="1" applyBorder="1"/>
    <xf numFmtId="191" fontId="4" fillId="0" borderId="235" xfId="12" applyNumberFormat="1" applyFont="1" applyBorder="1"/>
    <xf numFmtId="191" fontId="4" fillId="0" borderId="211" xfId="12" applyNumberFormat="1" applyFont="1" applyBorder="1"/>
    <xf numFmtId="191" fontId="4" fillId="0" borderId="236" xfId="12" applyNumberFormat="1" applyFont="1" applyBorder="1"/>
    <xf numFmtId="190" fontId="12" fillId="0" borderId="14" xfId="1" applyNumberFormat="1" applyFont="1" applyBorder="1" applyAlignment="1">
      <alignment horizontal="right"/>
    </xf>
    <xf numFmtId="0" fontId="12" fillId="8" borderId="23" xfId="1" applyFont="1" applyFill="1" applyBorder="1"/>
    <xf numFmtId="0" fontId="4" fillId="8" borderId="146" xfId="1" applyFill="1" applyBorder="1" applyAlignment="1">
      <alignment horizontal="center"/>
    </xf>
    <xf numFmtId="190" fontId="12" fillId="0" borderId="146" xfId="1" applyNumberFormat="1" applyFont="1" applyBorder="1" applyAlignment="1">
      <alignment horizontal="right"/>
    </xf>
    <xf numFmtId="190" fontId="12" fillId="0" borderId="52" xfId="1" applyNumberFormat="1" applyFont="1" applyBorder="1" applyAlignment="1">
      <alignment horizontal="right"/>
    </xf>
    <xf numFmtId="190" fontId="12" fillId="0" borderId="150" xfId="1" applyNumberFormat="1" applyFont="1" applyBorder="1" applyAlignment="1">
      <alignment horizontal="right"/>
    </xf>
    <xf numFmtId="190" fontId="12" fillId="0" borderId="147" xfId="1" applyNumberFormat="1" applyFont="1" applyBorder="1" applyAlignment="1">
      <alignment horizontal="right"/>
    </xf>
    <xf numFmtId="184" fontId="31" fillId="0" borderId="47" xfId="6" applyNumberFormat="1" applyFont="1" applyBorder="1" applyAlignment="1">
      <alignment horizontal="centerContinuous" vertical="center"/>
    </xf>
    <xf numFmtId="184" fontId="31" fillId="0" borderId="91" xfId="0" applyNumberFormat="1" applyFont="1" applyBorder="1" applyAlignment="1">
      <alignment horizontal="centerContinuous" vertical="center"/>
    </xf>
    <xf numFmtId="184" fontId="31" fillId="0" borderId="19" xfId="0" applyNumberFormat="1" applyFont="1" applyBorder="1" applyAlignment="1">
      <alignment horizontal="centerContinuous" vertical="center"/>
    </xf>
    <xf numFmtId="185" fontId="31" fillId="0" borderId="12" xfId="6" applyNumberFormat="1" applyFont="1" applyBorder="1" applyAlignment="1">
      <alignment horizontal="left" vertical="center"/>
    </xf>
    <xf numFmtId="187" fontId="31" fillId="0" borderId="47" xfId="6" applyNumberFormat="1" applyFont="1" applyBorder="1" applyAlignment="1">
      <alignment horizontal="centerContinuous" vertical="center"/>
    </xf>
    <xf numFmtId="187" fontId="31" fillId="0" borderId="91" xfId="6" applyNumberFormat="1" applyFont="1" applyBorder="1" applyAlignment="1">
      <alignment horizontal="centerContinuous" vertical="center"/>
    </xf>
    <xf numFmtId="0" fontId="31" fillId="0" borderId="19" xfId="0" applyFont="1" applyBorder="1" applyAlignment="1">
      <alignment horizontal="centerContinuous" vertical="center"/>
    </xf>
    <xf numFmtId="0" fontId="4" fillId="0" borderId="91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184" fontId="31" fillId="0" borderId="47" xfId="0" applyNumberFormat="1" applyFont="1" applyBorder="1" applyAlignment="1">
      <alignment horizontal="centerContinuous" vertical="center"/>
    </xf>
    <xf numFmtId="0" fontId="4" fillId="0" borderId="19" xfId="0" applyFont="1" applyBorder="1" applyAlignment="1">
      <alignment horizontal="centerContinuous" vertical="center"/>
    </xf>
    <xf numFmtId="185" fontId="31" fillId="0" borderId="47" xfId="0" applyNumberFormat="1" applyFont="1" applyBorder="1" applyAlignment="1">
      <alignment horizontal="centerContinuous" vertical="center"/>
    </xf>
    <xf numFmtId="0" fontId="4" fillId="0" borderId="91" xfId="0" applyFont="1" applyBorder="1" applyAlignment="1">
      <alignment horizontal="centerContinuous" vertical="center"/>
    </xf>
    <xf numFmtId="188" fontId="31" fillId="0" borderId="47" xfId="6" applyNumberFormat="1" applyFont="1" applyBorder="1" applyAlignment="1">
      <alignment horizontal="centerContinuous" vertical="center"/>
    </xf>
    <xf numFmtId="0" fontId="31" fillId="0" borderId="91" xfId="0" applyFont="1" applyBorder="1" applyAlignment="1">
      <alignment horizontal="centerContinuous"/>
    </xf>
    <xf numFmtId="0" fontId="31" fillId="0" borderId="110" xfId="0" applyFont="1" applyBorder="1" applyAlignment="1">
      <alignment horizontal="centerContinuous"/>
    </xf>
    <xf numFmtId="187" fontId="12" fillId="0" borderId="47" xfId="6" applyNumberFormat="1" applyFont="1" applyBorder="1" applyAlignment="1">
      <alignment horizontal="centerContinuous" vertical="center"/>
    </xf>
    <xf numFmtId="0" fontId="12" fillId="0" borderId="91" xfId="0" applyFont="1" applyBorder="1" applyAlignment="1">
      <alignment horizontal="centerContinuous"/>
    </xf>
    <xf numFmtId="0" fontId="12" fillId="0" borderId="110" xfId="0" applyFont="1" applyBorder="1" applyAlignment="1">
      <alignment horizontal="centerContinuous"/>
    </xf>
    <xf numFmtId="0" fontId="31" fillId="0" borderId="19" xfId="0" applyFont="1" applyBorder="1" applyAlignment="1">
      <alignment horizontal="centerContinuous"/>
    </xf>
    <xf numFmtId="0" fontId="4" fillId="0" borderId="110" xfId="0" applyFont="1" applyBorder="1" applyAlignment="1">
      <alignment horizontal="centerContinuous" vertical="center"/>
    </xf>
    <xf numFmtId="187" fontId="31" fillId="0" borderId="120" xfId="6" applyNumberFormat="1" applyFont="1" applyBorder="1" applyAlignment="1">
      <alignment horizontal="centerContinuous" vertical="center"/>
    </xf>
    <xf numFmtId="49" fontId="12" fillId="0" borderId="51" xfId="0" applyNumberFormat="1" applyFont="1" applyBorder="1" applyAlignment="1">
      <alignment vertical="center"/>
    </xf>
    <xf numFmtId="49" fontId="12" fillId="0" borderId="119" xfId="0" applyNumberFormat="1" applyFont="1" applyBorder="1" applyAlignment="1">
      <alignment vertical="center"/>
    </xf>
    <xf numFmtId="49" fontId="12" fillId="0" borderId="149" xfId="0" applyNumberFormat="1" applyFont="1" applyBorder="1" applyAlignment="1">
      <alignment vertical="center"/>
    </xf>
    <xf numFmtId="49" fontId="12" fillId="0" borderId="19" xfId="0" applyNumberFormat="1" applyFont="1" applyBorder="1" applyAlignment="1">
      <alignment vertical="center"/>
    </xf>
    <xf numFmtId="49" fontId="12" fillId="8" borderId="0" xfId="1" applyNumberFormat="1" applyFont="1" applyFill="1" applyAlignment="1">
      <alignment vertical="center"/>
    </xf>
    <xf numFmtId="49" fontId="12" fillId="8" borderId="118" xfId="1" applyNumberFormat="1" applyFont="1" applyFill="1" applyBorder="1" applyAlignment="1">
      <alignment vertical="center"/>
    </xf>
    <xf numFmtId="49" fontId="12" fillId="8" borderId="237" xfId="1" applyNumberFormat="1" applyFont="1" applyFill="1" applyBorder="1" applyAlignment="1">
      <alignment vertical="center"/>
    </xf>
    <xf numFmtId="49" fontId="12" fillId="8" borderId="91" xfId="1" applyNumberFormat="1" applyFont="1" applyFill="1" applyBorder="1" applyAlignment="1">
      <alignment vertical="center"/>
    </xf>
    <xf numFmtId="49" fontId="4" fillId="0" borderId="214" xfId="12" applyNumberFormat="1" applyFont="1" applyBorder="1"/>
    <xf numFmtId="49" fontId="4" fillId="0" borderId="215" xfId="12" applyNumberFormat="1" applyFont="1" applyBorder="1"/>
    <xf numFmtId="49" fontId="4" fillId="0" borderId="215" xfId="12" applyNumberFormat="1" applyFont="1" applyBorder="1" applyAlignment="1">
      <alignment horizontal="left"/>
    </xf>
    <xf numFmtId="49" fontId="4" fillId="0" borderId="215" xfId="12" quotePrefix="1" applyNumberFormat="1" applyFont="1" applyBorder="1" applyAlignment="1">
      <alignment horizontal="left"/>
    </xf>
    <xf numFmtId="49" fontId="4" fillId="0" borderId="216" xfId="12" applyNumberFormat="1" applyFont="1" applyBorder="1"/>
    <xf numFmtId="49" fontId="4" fillId="0" borderId="218" xfId="12" applyNumberFormat="1" applyFont="1" applyBorder="1"/>
    <xf numFmtId="49" fontId="4" fillId="0" borderId="117" xfId="12" applyNumberFormat="1" applyFont="1" applyBorder="1" applyAlignment="1">
      <alignment horizontal="left"/>
    </xf>
    <xf numFmtId="49" fontId="4" fillId="0" borderId="219" xfId="12" applyNumberFormat="1" applyFont="1" applyBorder="1"/>
    <xf numFmtId="49" fontId="4" fillId="0" borderId="216" xfId="12" applyNumberFormat="1" applyFont="1" applyBorder="1" applyAlignment="1">
      <alignment horizontal="left"/>
    </xf>
    <xf numFmtId="49" fontId="4" fillId="0" borderId="219" xfId="12" applyNumberFormat="1" applyFont="1" applyBorder="1" applyAlignment="1">
      <alignment horizontal="left"/>
    </xf>
    <xf numFmtId="49" fontId="4" fillId="0" borderId="218" xfId="12" applyNumberFormat="1" applyFont="1" applyBorder="1" applyAlignment="1">
      <alignment horizontal="left"/>
    </xf>
    <xf numFmtId="49" fontId="4" fillId="0" borderId="117" xfId="12" applyNumberFormat="1" applyFont="1" applyBorder="1"/>
    <xf numFmtId="49" fontId="4" fillId="0" borderId="221" xfId="12" applyNumberFormat="1" applyFont="1" applyBorder="1"/>
    <xf numFmtId="49" fontId="4" fillId="0" borderId="120" xfId="12" quotePrefix="1" applyNumberFormat="1" applyFont="1" applyBorder="1" applyAlignment="1">
      <alignment horizontal="left"/>
    </xf>
    <xf numFmtId="49" fontId="4" fillId="0" borderId="224" xfId="12" applyNumberFormat="1" applyFont="1" applyBorder="1"/>
    <xf numFmtId="49" fontId="4" fillId="0" borderId="216" xfId="12" quotePrefix="1" applyNumberFormat="1" applyFont="1" applyBorder="1" applyAlignment="1">
      <alignment horizontal="left"/>
    </xf>
    <xf numFmtId="49" fontId="4" fillId="0" borderId="225" xfId="12" applyNumberFormat="1" applyFont="1" applyBorder="1"/>
    <xf numFmtId="49" fontId="4" fillId="0" borderId="226" xfId="12" applyNumberFormat="1" applyFont="1" applyBorder="1"/>
    <xf numFmtId="49" fontId="4" fillId="0" borderId="161" xfId="12" applyNumberFormat="1" applyFont="1" applyBorder="1" applyAlignment="1">
      <alignment horizontal="center" vertical="center"/>
    </xf>
    <xf numFmtId="49" fontId="4" fillId="0" borderId="162" xfId="12" applyNumberFormat="1" applyFont="1" applyBorder="1" applyAlignment="1">
      <alignment horizontal="center" vertical="center"/>
    </xf>
    <xf numFmtId="49" fontId="4" fillId="0" borderId="163" xfId="12" applyNumberFormat="1" applyFont="1" applyBorder="1" applyAlignment="1">
      <alignment horizontal="center" vertical="center"/>
    </xf>
    <xf numFmtId="49" fontId="4" fillId="0" borderId="164" xfId="12" applyNumberFormat="1" applyFont="1" applyBorder="1" applyAlignment="1">
      <alignment horizontal="center" vertical="center"/>
    </xf>
    <xf numFmtId="49" fontId="4" fillId="0" borderId="46" xfId="12" quotePrefix="1" applyNumberFormat="1" applyFont="1" applyBorder="1" applyAlignment="1">
      <alignment horizontal="left" vertical="top" wrapText="1"/>
    </xf>
    <xf numFmtId="49" fontId="4" fillId="0" borderId="146" xfId="12" applyNumberFormat="1" applyFont="1" applyBorder="1" applyAlignment="1">
      <alignment horizontal="left" vertical="top" wrapText="1"/>
    </xf>
    <xf numFmtId="49" fontId="4" fillId="0" borderId="146" xfId="12" quotePrefix="1" applyNumberFormat="1" applyFont="1" applyBorder="1" applyAlignment="1">
      <alignment horizontal="left" vertical="top" wrapText="1"/>
    </xf>
    <xf numFmtId="49" fontId="4" fillId="0" borderId="33" xfId="12" applyNumberFormat="1" applyFont="1" applyBorder="1" applyAlignment="1">
      <alignment horizontal="left" vertical="top" wrapText="1"/>
    </xf>
    <xf numFmtId="49" fontId="4" fillId="0" borderId="33" xfId="12" quotePrefix="1" applyNumberFormat="1" applyFont="1" applyBorder="1" applyAlignment="1">
      <alignment horizontal="left" vertical="top" wrapText="1"/>
    </xf>
    <xf numFmtId="49" fontId="4" fillId="0" borderId="188" xfId="12" applyNumberFormat="1" applyFont="1" applyBorder="1" applyAlignment="1">
      <alignment horizontal="left" vertical="top" wrapText="1"/>
    </xf>
    <xf numFmtId="49" fontId="4" fillId="0" borderId="165" xfId="12" quotePrefix="1" applyNumberFormat="1" applyFont="1" applyBorder="1" applyAlignment="1">
      <alignment horizontal="left" vertical="top" wrapText="1"/>
    </xf>
    <xf numFmtId="49" fontId="4" fillId="0" borderId="166" xfId="12" applyNumberFormat="1" applyFont="1" applyBorder="1" applyAlignment="1">
      <alignment horizontal="left" vertical="top" wrapText="1"/>
    </xf>
    <xf numFmtId="49" fontId="4" fillId="0" borderId="166" xfId="12" quotePrefix="1" applyNumberFormat="1" applyFont="1" applyBorder="1" applyAlignment="1">
      <alignment horizontal="left" vertical="top" wrapText="1"/>
    </xf>
    <xf numFmtId="49" fontId="4" fillId="0" borderId="160" xfId="12" applyNumberFormat="1" applyFont="1" applyBorder="1" applyAlignment="1">
      <alignment horizontal="left" vertical="top" wrapText="1"/>
    </xf>
    <xf numFmtId="49" fontId="4" fillId="0" borderId="160" xfId="12" quotePrefix="1" applyNumberFormat="1" applyFont="1" applyBorder="1" applyAlignment="1">
      <alignment horizontal="left" vertical="top" wrapText="1"/>
    </xf>
    <xf numFmtId="49" fontId="8" fillId="0" borderId="169" xfId="10" applyNumberFormat="1" applyFont="1" applyBorder="1"/>
    <xf numFmtId="49" fontId="8" fillId="0" borderId="171" xfId="10" applyNumberFormat="1" applyFont="1" applyBorder="1"/>
    <xf numFmtId="49" fontId="8" fillId="0" borderId="171" xfId="10" applyNumberFormat="1" applyFont="1" applyBorder="1" applyAlignment="1">
      <alignment horizontal="left"/>
    </xf>
    <xf numFmtId="49" fontId="8" fillId="0" borderId="171" xfId="10" quotePrefix="1" applyNumberFormat="1" applyFont="1" applyBorder="1" applyAlignment="1">
      <alignment horizontal="left"/>
    </xf>
    <xf numFmtId="49" fontId="8" fillId="0" borderId="177" xfId="10" applyNumberFormat="1" applyFont="1" applyBorder="1"/>
    <xf numFmtId="49" fontId="8" fillId="0" borderId="182" xfId="10" applyNumberFormat="1" applyFont="1" applyBorder="1"/>
    <xf numFmtId="49" fontId="8" fillId="0" borderId="177" xfId="10" applyNumberFormat="1" applyFont="1" applyBorder="1" applyAlignment="1">
      <alignment horizontal="left"/>
    </xf>
    <xf numFmtId="49" fontId="8" fillId="0" borderId="182" xfId="10" applyNumberFormat="1" applyFont="1" applyBorder="1" applyAlignment="1">
      <alignment horizontal="left"/>
    </xf>
    <xf numFmtId="49" fontId="8" fillId="0" borderId="213" xfId="10" applyNumberFormat="1" applyFont="1" applyBorder="1"/>
    <xf numFmtId="49" fontId="8" fillId="0" borderId="190" xfId="10" quotePrefix="1" applyNumberFormat="1" applyFont="1" applyBorder="1" applyAlignment="1">
      <alignment horizontal="left"/>
    </xf>
    <xf numFmtId="49" fontId="8" fillId="0" borderId="195" xfId="10" applyNumberFormat="1" applyFont="1" applyBorder="1"/>
    <xf numFmtId="49" fontId="8" fillId="0" borderId="177" xfId="10" quotePrefix="1" applyNumberFormat="1" applyFont="1" applyBorder="1" applyAlignment="1">
      <alignment horizontal="left"/>
    </xf>
    <xf numFmtId="49" fontId="8" fillId="0" borderId="199" xfId="10" applyNumberFormat="1" applyFont="1" applyBorder="1"/>
    <xf numFmtId="191" fontId="8" fillId="0" borderId="172" xfId="10" applyNumberFormat="1" applyFont="1" applyBorder="1" applyAlignment="1">
      <alignment horizontal="left" vertical="top" wrapText="1"/>
    </xf>
    <xf numFmtId="191" fontId="8" fillId="0" borderId="173" xfId="10" applyNumberFormat="1" applyFont="1" applyBorder="1" applyAlignment="1">
      <alignment horizontal="left" vertical="top" wrapText="1"/>
    </xf>
    <xf numFmtId="191" fontId="8" fillId="0" borderId="174" xfId="10" applyNumberFormat="1" applyFont="1" applyBorder="1" applyAlignment="1">
      <alignment horizontal="left" vertical="top" wrapText="1"/>
    </xf>
    <xf numFmtId="191" fontId="8" fillId="0" borderId="208" xfId="10" applyNumberFormat="1" applyFont="1" applyBorder="1" applyAlignment="1">
      <alignment horizontal="left" vertical="top" wrapText="1"/>
    </xf>
    <xf numFmtId="191" fontId="8" fillId="0" borderId="175" xfId="10" applyNumberFormat="1" applyFont="1" applyBorder="1" applyAlignment="1">
      <alignment horizontal="left" vertical="top" wrapText="1"/>
    </xf>
    <xf numFmtId="0" fontId="7" fillId="0" borderId="0" xfId="10" applyFont="1" applyAlignment="1">
      <alignment horizontal="left" vertical="top"/>
    </xf>
    <xf numFmtId="49" fontId="4" fillId="0" borderId="168" xfId="12" applyNumberFormat="1" applyFont="1" applyBorder="1" applyAlignment="1">
      <alignment horizontal="center" vertical="center"/>
    </xf>
    <xf numFmtId="49" fontId="4" fillId="0" borderId="169" xfId="12" applyNumberFormat="1" applyFont="1" applyBorder="1" applyAlignment="1">
      <alignment vertical="center"/>
    </xf>
    <xf numFmtId="49" fontId="4" fillId="0" borderId="170" xfId="12" applyNumberFormat="1" applyFont="1" applyBorder="1" applyAlignment="1">
      <alignment horizontal="center" vertical="center"/>
    </xf>
    <xf numFmtId="49" fontId="4" fillId="0" borderId="171" xfId="12" applyNumberFormat="1" applyFont="1" applyBorder="1" applyAlignment="1">
      <alignment vertical="center"/>
    </xf>
    <xf numFmtId="49" fontId="4" fillId="0" borderId="171" xfId="12" applyNumberFormat="1" applyFont="1" applyBorder="1" applyAlignment="1">
      <alignment horizontal="left" vertical="center"/>
    </xf>
    <xf numFmtId="49" fontId="4" fillId="0" borderId="171" xfId="12" quotePrefix="1" applyNumberFormat="1" applyFont="1" applyBorder="1" applyAlignment="1">
      <alignment horizontal="left" vertical="center"/>
    </xf>
    <xf numFmtId="49" fontId="4" fillId="0" borderId="176" xfId="12" applyNumberFormat="1" applyFont="1" applyBorder="1" applyAlignment="1">
      <alignment horizontal="center" vertical="center"/>
    </xf>
    <xf numFmtId="49" fontId="4" fillId="0" borderId="177" xfId="12" applyNumberFormat="1" applyFont="1" applyBorder="1" applyAlignment="1">
      <alignment vertical="center"/>
    </xf>
    <xf numFmtId="49" fontId="4" fillId="0" borderId="181" xfId="12" applyNumberFormat="1" applyFont="1" applyBorder="1" applyAlignment="1">
      <alignment horizontal="center" vertical="center"/>
    </xf>
    <xf numFmtId="49" fontId="4" fillId="0" borderId="182" xfId="12" applyNumberFormat="1" applyFont="1" applyBorder="1" applyAlignment="1">
      <alignment vertical="center"/>
    </xf>
    <xf numFmtId="49" fontId="4" fillId="0" borderId="177" xfId="12" applyNumberFormat="1" applyFont="1" applyBorder="1" applyAlignment="1">
      <alignment horizontal="left" vertical="center"/>
    </xf>
    <xf numFmtId="49" fontId="4" fillId="0" borderId="182" xfId="12" applyNumberFormat="1" applyFont="1" applyBorder="1" applyAlignment="1">
      <alignment horizontal="left" vertical="center"/>
    </xf>
    <xf numFmtId="49" fontId="4" fillId="0" borderId="186" xfId="12" applyNumberFormat="1" applyFont="1" applyBorder="1" applyAlignment="1">
      <alignment horizontal="center" vertical="center"/>
    </xf>
    <xf numFmtId="49" fontId="4" fillId="0" borderId="187" xfId="12" applyNumberFormat="1" applyFont="1" applyBorder="1" applyAlignment="1">
      <alignment vertical="center"/>
    </xf>
    <xf numFmtId="49" fontId="4" fillId="0" borderId="189" xfId="12" applyNumberFormat="1" applyFont="1" applyBorder="1" applyAlignment="1">
      <alignment horizontal="center" vertical="center"/>
    </xf>
    <xf numFmtId="49" fontId="4" fillId="0" borderId="190" xfId="12" quotePrefix="1" applyNumberFormat="1" applyFont="1" applyBorder="1" applyAlignment="1">
      <alignment horizontal="left" vertical="center"/>
    </xf>
    <xf numFmtId="0" fontId="12" fillId="8" borderId="0" xfId="1" applyFont="1" applyFill="1" applyAlignment="1">
      <alignment horizontal="center"/>
    </xf>
    <xf numFmtId="0" fontId="12" fillId="8" borderId="0" xfId="1" applyFont="1" applyFill="1" applyAlignment="1">
      <alignment horizontal="centerContinuous"/>
    </xf>
    <xf numFmtId="3" fontId="12" fillId="0" borderId="0" xfId="1" applyNumberFormat="1" applyFont="1"/>
    <xf numFmtId="0" fontId="12" fillId="8" borderId="0" xfId="1" applyFont="1" applyFill="1" applyProtection="1">
      <protection locked="0"/>
    </xf>
    <xf numFmtId="0" fontId="5" fillId="2" borderId="2" xfId="1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/>
    </xf>
    <xf numFmtId="49" fontId="12" fillId="0" borderId="7" xfId="0" applyNumberFormat="1" applyFont="1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8" fillId="3" borderId="10" xfId="2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8" borderId="53" xfId="0" applyFont="1" applyFill="1" applyBorder="1" applyAlignment="1" applyProtection="1">
      <alignment vertical="top" wrapText="1"/>
      <protection locked="0"/>
    </xf>
    <xf numFmtId="0" fontId="8" fillId="0" borderId="54" xfId="0" applyFont="1" applyBorder="1" applyProtection="1">
      <protection locked="0"/>
    </xf>
    <xf numFmtId="0" fontId="8" fillId="0" borderId="55" xfId="0" applyFont="1" applyBorder="1" applyProtection="1">
      <protection locked="0"/>
    </xf>
    <xf numFmtId="0" fontId="8" fillId="0" borderId="56" xfId="0" applyFont="1" applyBorder="1" applyProtection="1">
      <protection locked="0"/>
    </xf>
    <xf numFmtId="0" fontId="8" fillId="0" borderId="0" xfId="0" applyFont="1" applyProtection="1">
      <protection locked="0"/>
    </xf>
    <xf numFmtId="0" fontId="8" fillId="0" borderId="57" xfId="0" applyFont="1" applyBorder="1" applyProtection="1">
      <protection locked="0"/>
    </xf>
    <xf numFmtId="0" fontId="8" fillId="0" borderId="58" xfId="0" applyFont="1" applyBorder="1" applyProtection="1">
      <protection locked="0"/>
    </xf>
    <xf numFmtId="0" fontId="8" fillId="0" borderId="59" xfId="0" applyFont="1" applyBorder="1" applyProtection="1">
      <protection locked="0"/>
    </xf>
    <xf numFmtId="0" fontId="8" fillId="0" borderId="60" xfId="0" applyFont="1" applyBorder="1" applyProtection="1">
      <protection locked="0"/>
    </xf>
    <xf numFmtId="178" fontId="10" fillId="8" borderId="73" xfId="4" applyNumberFormat="1" applyFont="1" applyFill="1" applyBorder="1" applyAlignment="1">
      <alignment horizontal="left" vertical="center"/>
    </xf>
    <xf numFmtId="178" fontId="10" fillId="8" borderId="0" xfId="4" applyNumberFormat="1" applyFont="1" applyFill="1" applyAlignment="1">
      <alignment horizontal="left" vertical="center"/>
    </xf>
    <xf numFmtId="178" fontId="10" fillId="8" borderId="74" xfId="4" applyNumberFormat="1" applyFont="1" applyFill="1" applyBorder="1" applyAlignment="1">
      <alignment horizontal="left" vertical="center"/>
    </xf>
    <xf numFmtId="178" fontId="10" fillId="8" borderId="75" xfId="4" applyNumberFormat="1" applyFont="1" applyFill="1" applyBorder="1" applyAlignment="1">
      <alignment horizontal="left" vertical="center"/>
    </xf>
    <xf numFmtId="178" fontId="10" fillId="8" borderId="76" xfId="4" applyNumberFormat="1" applyFont="1" applyFill="1" applyBorder="1" applyAlignment="1">
      <alignment horizontal="left" vertical="center"/>
    </xf>
    <xf numFmtId="178" fontId="10" fillId="8" borderId="77" xfId="4" applyNumberFormat="1" applyFont="1" applyFill="1" applyBorder="1" applyAlignment="1">
      <alignment horizontal="left" vertical="center"/>
    </xf>
    <xf numFmtId="0" fontId="12" fillId="8" borderId="70" xfId="4" applyFont="1" applyFill="1" applyBorder="1" applyAlignment="1">
      <alignment horizontal="left" vertical="center" wrapText="1"/>
    </xf>
    <xf numFmtId="0" fontId="12" fillId="0" borderId="71" xfId="0" applyFont="1" applyBorder="1" applyAlignment="1">
      <alignment vertical="center" wrapText="1"/>
    </xf>
    <xf numFmtId="0" fontId="12" fillId="0" borderId="72" xfId="0" applyFont="1" applyBorder="1" applyAlignment="1">
      <alignment vertical="center" wrapText="1"/>
    </xf>
    <xf numFmtId="0" fontId="12" fillId="0" borderId="73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74" xfId="0" applyFont="1" applyBorder="1" applyAlignment="1">
      <alignment vertical="center" wrapText="1"/>
    </xf>
    <xf numFmtId="0" fontId="12" fillId="0" borderId="75" xfId="0" applyFont="1" applyBorder="1" applyAlignment="1">
      <alignment vertical="center" wrapText="1"/>
    </xf>
    <xf numFmtId="0" fontId="12" fillId="0" borderId="76" xfId="0" applyFont="1" applyBorder="1" applyAlignment="1">
      <alignment vertical="center" wrapText="1"/>
    </xf>
    <xf numFmtId="0" fontId="12" fillId="0" borderId="77" xfId="0" applyFont="1" applyBorder="1" applyAlignment="1">
      <alignment vertical="center" wrapText="1"/>
    </xf>
    <xf numFmtId="0" fontId="12" fillId="8" borderId="78" xfId="4" applyFont="1" applyFill="1" applyBorder="1" applyAlignment="1" applyProtection="1">
      <alignment vertical="center"/>
      <protection locked="0"/>
    </xf>
    <xf numFmtId="0" fontId="12" fillId="8" borderId="79" xfId="4" applyFont="1" applyFill="1" applyBorder="1" applyAlignment="1" applyProtection="1">
      <alignment vertical="center"/>
      <protection locked="0"/>
    </xf>
    <xf numFmtId="0" fontId="4" fillId="0" borderId="80" xfId="0" applyFont="1" applyBorder="1" applyAlignment="1">
      <alignment vertical="center"/>
    </xf>
    <xf numFmtId="0" fontId="12" fillId="8" borderId="82" xfId="4" applyFont="1" applyFill="1" applyBorder="1" applyAlignment="1">
      <alignment vertical="center"/>
    </xf>
    <xf numFmtId="0" fontId="12" fillId="8" borderId="83" xfId="4" applyFont="1" applyFill="1" applyBorder="1" applyAlignment="1">
      <alignment vertical="center"/>
    </xf>
    <xf numFmtId="0" fontId="4" fillId="0" borderId="84" xfId="0" applyFont="1" applyBorder="1" applyAlignment="1">
      <alignment vertical="center"/>
    </xf>
    <xf numFmtId="0" fontId="12" fillId="0" borderId="52" xfId="8" applyFont="1" applyBorder="1" applyAlignment="1">
      <alignment horizontal="center" vertical="center" wrapText="1"/>
    </xf>
    <xf numFmtId="0" fontId="12" fillId="0" borderId="52" xfId="0" applyFont="1" applyBorder="1" applyAlignment="1">
      <alignment vertical="center" wrapText="1"/>
    </xf>
    <xf numFmtId="0" fontId="12" fillId="8" borderId="15" xfId="8" applyFont="1" applyFill="1" applyBorder="1" applyAlignment="1">
      <alignment vertical="center" wrapText="1"/>
    </xf>
    <xf numFmtId="0" fontId="4" fillId="0" borderId="23" xfId="9" applyBorder="1" applyAlignment="1">
      <alignment vertical="center" wrapText="1"/>
    </xf>
    <xf numFmtId="0" fontId="4" fillId="0" borderId="11" xfId="9" applyBorder="1" applyAlignment="1">
      <alignment vertical="center" wrapText="1"/>
    </xf>
    <xf numFmtId="0" fontId="12" fillId="0" borderId="15" xfId="9" applyFont="1" applyBorder="1" applyAlignment="1">
      <alignment vertical="center" wrapText="1"/>
    </xf>
    <xf numFmtId="183" fontId="12" fillId="8" borderId="15" xfId="6" applyNumberFormat="1" applyFont="1" applyFill="1" applyBorder="1" applyAlignment="1">
      <alignment vertical="center" wrapText="1"/>
    </xf>
    <xf numFmtId="183" fontId="12" fillId="8" borderId="23" xfId="6" applyNumberFormat="1" applyFont="1" applyFill="1" applyBorder="1" applyAlignment="1">
      <alignment vertical="center" wrapText="1"/>
    </xf>
    <xf numFmtId="183" fontId="12" fillId="8" borderId="11" xfId="6" applyNumberFormat="1" applyFont="1" applyFill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2" fillId="0" borderId="15" xfId="0" applyFont="1" applyBorder="1" applyAlignment="1">
      <alignment vertical="center" wrapText="1"/>
    </xf>
    <xf numFmtId="0" fontId="12" fillId="8" borderId="52" xfId="8" applyFont="1" applyFill="1" applyBorder="1" applyAlignment="1">
      <alignment horizontal="center" vertical="center" wrapText="1"/>
    </xf>
    <xf numFmtId="0" fontId="12" fillId="8" borderId="15" xfId="8" applyFont="1" applyFill="1" applyBorder="1" applyAlignment="1">
      <alignment horizontal="center" vertical="center" wrapText="1"/>
    </xf>
    <xf numFmtId="0" fontId="4" fillId="0" borderId="23" xfId="0" applyFont="1" applyBorder="1" applyAlignment="1">
      <alignment wrapText="1"/>
    </xf>
    <xf numFmtId="0" fontId="4" fillId="0" borderId="11" xfId="0" applyFont="1" applyBorder="1" applyAlignment="1">
      <alignment wrapText="1"/>
    </xf>
    <xf numFmtId="0" fontId="4" fillId="0" borderId="15" xfId="0" applyFont="1" applyBorder="1" applyAlignment="1">
      <alignment horizontal="center" wrapText="1"/>
    </xf>
    <xf numFmtId="183" fontId="8" fillId="8" borderId="10" xfId="6" applyNumberFormat="1" applyFont="1" applyFill="1" applyBorder="1" applyAlignment="1">
      <alignment horizontal="center" vertical="center"/>
    </xf>
    <xf numFmtId="0" fontId="4" fillId="8" borderId="12" xfId="0" applyFont="1" applyFill="1" applyBorder="1"/>
    <xf numFmtId="0" fontId="4" fillId="8" borderId="13" xfId="0" applyFont="1" applyFill="1" applyBorder="1"/>
    <xf numFmtId="0" fontId="4" fillId="8" borderId="33" xfId="0" applyFont="1" applyFill="1" applyBorder="1"/>
    <xf numFmtId="0" fontId="4" fillId="8" borderId="0" xfId="0" applyFont="1" applyFill="1"/>
    <xf numFmtId="0" fontId="4" fillId="8" borderId="51" xfId="0" applyFont="1" applyFill="1" applyBorder="1"/>
    <xf numFmtId="183" fontId="12" fillId="8" borderId="10" xfId="6" applyNumberFormat="1" applyFont="1" applyFill="1" applyBorder="1" applyAlignment="1">
      <alignment horizontal="center" vertical="center" wrapText="1"/>
    </xf>
    <xf numFmtId="0" fontId="12" fillId="0" borderId="12" xfId="0" applyFont="1" applyBorder="1"/>
    <xf numFmtId="0" fontId="12" fillId="0" borderId="106" xfId="0" applyFont="1" applyBorder="1"/>
    <xf numFmtId="0" fontId="12" fillId="0" borderId="33" xfId="0" applyFont="1" applyBorder="1"/>
    <xf numFmtId="0" fontId="12" fillId="0" borderId="0" xfId="0" applyFont="1"/>
    <xf numFmtId="0" fontId="12" fillId="0" borderId="108" xfId="0" applyFont="1" applyBorder="1"/>
    <xf numFmtId="183" fontId="12" fillId="8" borderId="107" xfId="6" applyNumberFormat="1" applyFont="1" applyFill="1" applyBorder="1" applyAlignment="1">
      <alignment horizontal="center" vertical="center" textRotation="255" wrapText="1"/>
    </xf>
    <xf numFmtId="0" fontId="12" fillId="0" borderId="109" xfId="0" applyFont="1" applyBorder="1" applyAlignment="1">
      <alignment horizontal="center" vertical="center"/>
    </xf>
    <xf numFmtId="0" fontId="12" fillId="0" borderId="111" xfId="0" applyFont="1" applyBorder="1" applyAlignment="1">
      <alignment horizontal="center" vertical="center"/>
    </xf>
    <xf numFmtId="183" fontId="8" fillId="8" borderId="10" xfId="6" applyNumberFormat="1" applyFont="1" applyFill="1" applyBorder="1" applyAlignment="1">
      <alignment horizontal="center" vertical="center" wrapText="1"/>
    </xf>
    <xf numFmtId="183" fontId="8" fillId="8" borderId="13" xfId="6" applyNumberFormat="1" applyFont="1" applyFill="1" applyBorder="1" applyAlignment="1">
      <alignment horizontal="center" vertical="center" wrapText="1"/>
    </xf>
    <xf numFmtId="183" fontId="8" fillId="8" borderId="33" xfId="6" applyNumberFormat="1" applyFont="1" applyFill="1" applyBorder="1" applyAlignment="1">
      <alignment horizontal="center" vertical="center" wrapText="1"/>
    </xf>
    <xf numFmtId="183" fontId="8" fillId="8" borderId="51" xfId="6" applyNumberFormat="1" applyFont="1" applyFill="1" applyBorder="1" applyAlignment="1">
      <alignment horizontal="center" vertical="center" wrapText="1"/>
    </xf>
    <xf numFmtId="183" fontId="8" fillId="8" borderId="117" xfId="6" applyNumberFormat="1" applyFont="1" applyFill="1" applyBorder="1" applyAlignment="1">
      <alignment horizontal="center" vertical="center" wrapText="1"/>
    </xf>
    <xf numFmtId="0" fontId="4" fillId="8" borderId="118" xfId="0" applyFont="1" applyFill="1" applyBorder="1"/>
    <xf numFmtId="0" fontId="4" fillId="8" borderId="119" xfId="0" applyFont="1" applyFill="1" applyBorder="1"/>
    <xf numFmtId="183" fontId="8" fillId="8" borderId="10" xfId="6" applyNumberFormat="1" applyFont="1" applyFill="1" applyBorder="1" applyAlignment="1">
      <alignment horizontal="left" vertical="center" wrapText="1"/>
    </xf>
    <xf numFmtId="0" fontId="4" fillId="8" borderId="13" xfId="0" applyFont="1" applyFill="1" applyBorder="1" applyAlignment="1">
      <alignment horizontal="center" vertical="center" wrapText="1"/>
    </xf>
    <xf numFmtId="0" fontId="4" fillId="8" borderId="33" xfId="0" applyFont="1" applyFill="1" applyBorder="1" applyAlignment="1">
      <alignment horizontal="center" vertical="center" wrapText="1"/>
    </xf>
    <xf numFmtId="0" fontId="4" fillId="8" borderId="51" xfId="0" applyFont="1" applyFill="1" applyBorder="1" applyAlignment="1">
      <alignment horizontal="center" vertical="center" wrapText="1"/>
    </xf>
    <xf numFmtId="0" fontId="12" fillId="0" borderId="13" xfId="0" applyFont="1" applyBorder="1"/>
    <xf numFmtId="0" fontId="12" fillId="0" borderId="51" xfId="0" applyFont="1" applyBorder="1"/>
    <xf numFmtId="183" fontId="8" fillId="8" borderId="117" xfId="6" applyNumberFormat="1" applyFont="1" applyFill="1" applyBorder="1" applyAlignment="1">
      <alignment horizontal="center" vertical="center" shrinkToFit="1"/>
    </xf>
    <xf numFmtId="183" fontId="8" fillId="8" borderId="107" xfId="6" applyNumberFormat="1" applyFont="1" applyFill="1" applyBorder="1" applyAlignment="1">
      <alignment horizontal="center" vertical="center" textRotation="255" wrapText="1"/>
    </xf>
    <xf numFmtId="0" fontId="4" fillId="0" borderId="109" xfId="0" applyFont="1" applyBorder="1"/>
    <xf numFmtId="0" fontId="4" fillId="0" borderId="111" xfId="0" applyFont="1" applyBorder="1"/>
    <xf numFmtId="183" fontId="12" fillId="8" borderId="10" xfId="6" applyNumberFormat="1" applyFont="1" applyFill="1" applyBorder="1" applyAlignment="1">
      <alignment horizontal="center" vertical="center"/>
    </xf>
    <xf numFmtId="0" fontId="4" fillId="0" borderId="12" xfId="0" applyFont="1" applyBorder="1"/>
    <xf numFmtId="0" fontId="4" fillId="0" borderId="13" xfId="0" applyFont="1" applyBorder="1"/>
    <xf numFmtId="0" fontId="4" fillId="0" borderId="33" xfId="0" applyFont="1" applyBorder="1"/>
    <xf numFmtId="0" fontId="4" fillId="0" borderId="0" xfId="0" applyFont="1"/>
    <xf numFmtId="0" fontId="4" fillId="0" borderId="51" xfId="0" applyFont="1" applyBorder="1"/>
    <xf numFmtId="183" fontId="8" fillId="8" borderId="10" xfId="6" applyNumberFormat="1" applyFont="1" applyFill="1" applyBorder="1" applyAlignment="1">
      <alignment horizontal="center" wrapText="1"/>
    </xf>
    <xf numFmtId="184" fontId="31" fillId="0" borderId="12" xfId="6" applyNumberFormat="1" applyFont="1" applyBorder="1" applyAlignment="1">
      <alignment horizontal="left" vertical="center"/>
    </xf>
    <xf numFmtId="0" fontId="4" fillId="0" borderId="12" xfId="0" applyFont="1" applyBorder="1" applyAlignment="1">
      <alignment vertical="center"/>
    </xf>
    <xf numFmtId="183" fontId="8" fillId="8" borderId="96" xfId="6" applyNumberFormat="1" applyFont="1" applyFill="1" applyBorder="1" applyAlignment="1">
      <alignment horizontal="left" vertical="center"/>
    </xf>
    <xf numFmtId="0" fontId="4" fillId="0" borderId="97" xfId="0" applyFont="1" applyBorder="1"/>
    <xf numFmtId="0" fontId="4" fillId="0" borderId="105" xfId="0" applyFont="1" applyBorder="1" applyAlignment="1">
      <alignment vertical="center"/>
    </xf>
    <xf numFmtId="0" fontId="4" fillId="0" borderId="91" xfId="0" applyFont="1" applyBorder="1"/>
    <xf numFmtId="183" fontId="8" fillId="8" borderId="97" xfId="6" applyNumberFormat="1" applyFont="1" applyFill="1" applyBorder="1" applyAlignment="1">
      <alignment horizontal="right" vertical="center"/>
    </xf>
    <xf numFmtId="0" fontId="12" fillId="11" borderId="15" xfId="4" applyFont="1" applyFill="1" applyBorder="1" applyAlignment="1">
      <alignment horizontal="center" vertical="center"/>
    </xf>
    <xf numFmtId="0" fontId="12" fillId="11" borderId="23" xfId="4" applyFont="1" applyFill="1" applyBorder="1" applyAlignment="1">
      <alignment horizontal="center" vertical="center"/>
    </xf>
    <xf numFmtId="0" fontId="12" fillId="11" borderId="11" xfId="4" applyFont="1" applyFill="1" applyBorder="1" applyAlignment="1">
      <alignment horizontal="center" vertical="center"/>
    </xf>
    <xf numFmtId="183" fontId="10" fillId="8" borderId="10" xfId="6" applyNumberFormat="1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83" fontId="8" fillId="8" borderId="12" xfId="6" applyNumberFormat="1" applyFont="1" applyFill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183" fontId="10" fillId="8" borderId="10" xfId="6" applyNumberFormat="1" applyFont="1" applyFill="1" applyBorder="1" applyAlignment="1">
      <alignment horizontal="center" vertical="center"/>
    </xf>
    <xf numFmtId="0" fontId="8" fillId="8" borderId="95" xfId="0" applyFont="1" applyFill="1" applyBorder="1" applyAlignment="1">
      <alignment horizontal="right" vertical="top" wrapText="1"/>
    </xf>
    <xf numFmtId="0" fontId="8" fillId="0" borderId="95" xfId="0" applyFont="1" applyBorder="1" applyAlignment="1">
      <alignment vertical="top"/>
    </xf>
    <xf numFmtId="0" fontId="4" fillId="0" borderId="95" xfId="0" applyFont="1" applyBorder="1" applyAlignment="1">
      <alignment vertical="top"/>
    </xf>
    <xf numFmtId="49" fontId="4" fillId="0" borderId="202" xfId="12" applyNumberFormat="1" applyFont="1" applyBorder="1" applyAlignment="1">
      <alignment horizontal="center" vertical="center"/>
    </xf>
    <xf numFmtId="0" fontId="4" fillId="0" borderId="165" xfId="12" applyFont="1" applyBorder="1" applyAlignment="1">
      <alignment horizontal="center" vertical="center"/>
    </xf>
    <xf numFmtId="49" fontId="4" fillId="0" borderId="203" xfId="12" applyNumberFormat="1" applyFont="1" applyBorder="1" applyAlignment="1">
      <alignment horizontal="center" vertical="center"/>
    </xf>
    <xf numFmtId="0" fontId="4" fillId="0" borderId="167" xfId="12" applyFont="1" applyBorder="1" applyAlignment="1">
      <alignment horizontal="center" vertical="center"/>
    </xf>
    <xf numFmtId="49" fontId="4" fillId="0" borderId="39" xfId="12" applyNumberFormat="1" applyFont="1" applyBorder="1" applyAlignment="1">
      <alignment horizontal="center" vertical="center"/>
    </xf>
    <xf numFmtId="49" fontId="4" fillId="0" borderId="209" xfId="12" applyNumberFormat="1" applyFont="1" applyBorder="1" applyAlignment="1">
      <alignment horizontal="center" vertical="center"/>
    </xf>
    <xf numFmtId="49" fontId="4" fillId="0" borderId="205" xfId="12" applyNumberFormat="1" applyFont="1" applyBorder="1" applyAlignment="1">
      <alignment horizontal="center" vertical="center"/>
    </xf>
    <xf numFmtId="49" fontId="4" fillId="0" borderId="206" xfId="12" applyNumberFormat="1" applyFont="1" applyBorder="1" applyAlignment="1">
      <alignment horizontal="center" vertical="center"/>
    </xf>
    <xf numFmtId="49" fontId="8" fillId="0" borderId="39" xfId="10" applyNumberFormat="1" applyFont="1" applyBorder="1" applyAlignment="1">
      <alignment horizontal="center" vertical="center"/>
    </xf>
    <xf numFmtId="0" fontId="4" fillId="0" borderId="209" xfId="0" applyFont="1" applyBorder="1" applyAlignment="1">
      <alignment horizontal="center" vertical="center"/>
    </xf>
    <xf numFmtId="0" fontId="4" fillId="0" borderId="210" xfId="0" applyFont="1" applyBorder="1" applyAlignment="1">
      <alignment horizontal="center" vertical="center"/>
    </xf>
    <xf numFmtId="0" fontId="4" fillId="0" borderId="211" xfId="0" applyFont="1" applyBorder="1" applyAlignment="1">
      <alignment horizontal="center" vertical="center"/>
    </xf>
  </cellXfs>
  <cellStyles count="13">
    <cellStyle name="桁区切り" xfId="3" builtinId="6"/>
    <cellStyle name="標準" xfId="0" builtinId="0"/>
    <cellStyle name="標準_34部門分析（新）" xfId="4" xr:uid="{00000000-0005-0000-0000-000002000000}"/>
    <cellStyle name="標準_H16juyou41" xfId="1" xr:uid="{00000000-0005-0000-0000-000003000000}"/>
    <cellStyle name="標準_H17juyou43" xfId="11" xr:uid="{00000000-0005-0000-0000-000004000000}"/>
    <cellStyle name="標準_juyou41" xfId="9" xr:uid="{00000000-0005-0000-0000-000005000000}"/>
    <cellStyle name="標準_概念と利用の手引き" xfId="7" xr:uid="{00000000-0005-0000-0000-000006000000}"/>
    <cellStyle name="標準_熊本県（需要増加）　３２部門" xfId="2" xr:uid="{00000000-0005-0000-0000-000007000000}"/>
    <cellStyle name="標準_計数41" xfId="12" xr:uid="{00000000-0005-0000-0000-000008000000}"/>
    <cellStyle name="標準_広島県　１３部門" xfId="5" xr:uid="{00000000-0005-0000-0000-000009000000}"/>
    <cellStyle name="標準_国体県７-15分析ツール" xfId="8" xr:uid="{00000000-0005-0000-0000-00000A000000}"/>
    <cellStyle name="標準_図１　生産フロー_34部門分析（新）" xfId="6" xr:uid="{00000000-0005-0000-0000-00000B000000}"/>
    <cellStyle name="標準_波及効果（４１部門表）" xfId="10" xr:uid="{00000000-0005-0000-0000-00000C000000}"/>
  </cellStyles>
  <dxfs count="1">
    <dxf>
      <fill>
        <patternFill>
          <bgColor indexed="43"/>
        </patternFill>
      </fill>
    </dxf>
  </dxfs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経済波及効果の測定結果</a:t>
            </a:r>
          </a:p>
        </c:rich>
      </c:tx>
      <c:layout>
        <c:manualLayout>
          <c:xMode val="edge"/>
          <c:yMode val="edge"/>
          <c:x val="0.38794435857805254"/>
          <c:y val="2.52525252525252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734157650695522E-2"/>
          <c:y val="0.18686960853460649"/>
          <c:w val="0.89489953632148378"/>
          <c:h val="0.671720484732504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総括表!$B$28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総括表!$C$28:$F$28</c:f>
              <c:numCache>
                <c:formatCode>#,##0.0;[Red]\-#,##0.0</c:formatCode>
                <c:ptCount val="4"/>
                <c:pt idx="0">
                  <c:v>59.262073283801577</c:v>
                </c:pt>
                <c:pt idx="1">
                  <c:v>26.665985254399416</c:v>
                </c:pt>
                <c:pt idx="2">
                  <c:v>14.745830017391828</c:v>
                </c:pt>
                <c:pt idx="3">
                  <c:v>100.67388855559281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1F-4887-9849-B202369D6482}"/>
            </c:ext>
          </c:extLst>
        </c:ser>
        <c:ser>
          <c:idx val="1"/>
          <c:order val="1"/>
          <c:tx>
            <c:strRef>
              <c:f>総括表!$B$29</c:f>
              <c:strCache>
                <c:ptCount val="1"/>
                <c:pt idx="0">
                  <c:v>粗付加価値誘発額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4.7784444255132901E-3"/>
                  <c:y val="1.42845780641056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1F-4887-9849-B202369D6482}"/>
                </c:ext>
              </c:extLst>
            </c:dLbl>
            <c:dLbl>
              <c:idx val="1"/>
              <c:layout>
                <c:manualLayout>
                  <c:x val="2.6146113497791139E-3"/>
                  <c:y val="1.182746096131922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41F-4887-9849-B202369D6482}"/>
                </c:ext>
              </c:extLst>
            </c:dLbl>
            <c:dLbl>
              <c:idx val="3"/>
              <c:layout>
                <c:manualLayout>
                  <c:x val="1.8160944719622567E-3"/>
                  <c:y val="1.993478087966276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1F-4887-9849-B202369D648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総括表!$C$29:$F$29</c:f>
              <c:numCache>
                <c:formatCode>#,##0.0;[Red]\-#,##0.0</c:formatCode>
                <c:ptCount val="4"/>
                <c:pt idx="0">
                  <c:v>30.607757536656131</c:v>
                </c:pt>
                <c:pt idx="1">
                  <c:v>15.047093113067717</c:v>
                </c:pt>
                <c:pt idx="2">
                  <c:v>9.5368125365644882</c:v>
                </c:pt>
                <c:pt idx="3">
                  <c:v>55.191663186288338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1F-4887-9849-B202369D6482}"/>
            </c:ext>
          </c:extLst>
        </c:ser>
        <c:ser>
          <c:idx val="2"/>
          <c:order val="2"/>
          <c:tx>
            <c:strRef>
              <c:f>総括表!$B$30</c:f>
              <c:strCache>
                <c:ptCount val="1"/>
                <c:pt idx="0">
                  <c:v>雇用者所得誘発額</c:v>
                </c:pt>
              </c:strCache>
            </c:strRef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9126434543440957E-3"/>
                  <c:y val="1.58620323974654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1F-4887-9849-B202369D6482}"/>
                </c:ext>
              </c:extLst>
            </c:dLbl>
            <c:dLbl>
              <c:idx val="1"/>
              <c:layout>
                <c:manualLayout>
                  <c:x val="1.8096037840710406E-3"/>
                  <c:y val="1.49659322887669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41F-4887-9849-B202369D6482}"/>
                </c:ext>
              </c:extLst>
            </c:dLbl>
            <c:dLbl>
              <c:idx val="2"/>
              <c:layout>
                <c:manualLayout>
                  <c:x val="1.3533084253185507E-4"/>
                  <c:y val="1.43561600254513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1F-4887-9849-B202369D6482}"/>
                </c:ext>
              </c:extLst>
            </c:dLbl>
            <c:dLbl>
              <c:idx val="3"/>
              <c:layout>
                <c:manualLayout>
                  <c:x val="1.0110869062541835E-3"/>
                  <c:y val="1.252472228850181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41F-4887-9849-B202369D648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総括表!$C$30:$F$30</c:f>
              <c:numCache>
                <c:formatCode>#,##0.0;[Red]\-#,##0.0</c:formatCode>
                <c:ptCount val="4"/>
                <c:pt idx="0">
                  <c:v>23.059995924445108</c:v>
                </c:pt>
                <c:pt idx="1">
                  <c:v>7.4253247545762173</c:v>
                </c:pt>
                <c:pt idx="2">
                  <c:v>4.0109903697404503</c:v>
                </c:pt>
                <c:pt idx="3">
                  <c:v>34.496311048761775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1F-4887-9849-B202369D6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74242176"/>
        <c:axId val="274245504"/>
      </c:barChart>
      <c:catAx>
        <c:axId val="2742421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424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245504"/>
        <c:scaling>
          <c:orientation val="minMax"/>
        </c:scaling>
        <c:delete val="0"/>
        <c:axPos val="l"/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424217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51777434312210202"/>
          <c:y val="0.19697075744319839"/>
          <c:w val="0.16383307573415762"/>
          <c:h val="0.247475807948248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雇用創出効果の測定結果</a:t>
            </a:r>
          </a:p>
        </c:rich>
      </c:tx>
      <c:layout>
        <c:manualLayout>
          <c:xMode val="edge"/>
          <c:yMode val="edge"/>
          <c:x val="0.38366750381163833"/>
          <c:y val="2.7777777777777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500827219781644E-2"/>
          <c:y val="0.19444549937879438"/>
          <c:w val="0.89368326096884398"/>
          <c:h val="0.6500035264948269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総括表!$B$31</c:f>
              <c:strCache>
                <c:ptCount val="1"/>
                <c:pt idx="0">
                  <c:v>就業誘発者数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9.4540838580387161E-4"/>
                  <c:y val="-6.7996876333073736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1E4-4AAC-AA3E-DB72A0A7CF82}"/>
                </c:ext>
              </c:extLst>
            </c:dLbl>
            <c:dLbl>
              <c:idx val="3"/>
              <c:layout>
                <c:manualLayout>
                  <c:x val="-5.9562081834446385E-4"/>
                  <c:y val="1.00169083264916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E4-4AAC-AA3E-DB72A0A7CF8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総括表!$C$31:$F$31</c:f>
              <c:numCache>
                <c:formatCode>#,##0_);[Red]\(#,##0\)</c:formatCode>
                <c:ptCount val="4"/>
                <c:pt idx="0">
                  <c:v>480.0369347447309</c:v>
                </c:pt>
                <c:pt idx="1">
                  <c:v>177.0657304532308</c:v>
                </c:pt>
                <c:pt idx="2">
                  <c:v>111.754764098783</c:v>
                </c:pt>
                <c:pt idx="3">
                  <c:v>768.85742929674461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E4-4AAC-AA3E-DB72A0A7CF82}"/>
            </c:ext>
          </c:extLst>
        </c:ser>
        <c:ser>
          <c:idx val="2"/>
          <c:order val="1"/>
          <c:tx>
            <c:strRef>
              <c:f>総括表!$B$32</c:f>
              <c:strCache>
                <c:ptCount val="1"/>
                <c:pt idx="0">
                  <c:v>雇用誘発者数</c:v>
                </c:pt>
              </c:strCache>
            </c:strRef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0541319600898391E-3"/>
                  <c:y val="-8.9805068542645611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E4-4AAC-AA3E-DB72A0A7CF82}"/>
                </c:ext>
              </c:extLst>
            </c:dLbl>
            <c:dLbl>
              <c:idx val="3"/>
              <c:layout>
                <c:manualLayout>
                  <c:x val="4.3159744398912772E-4"/>
                  <c:y val="6.890159877868856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E4-4AAC-AA3E-DB72A0A7CF8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総括表!$C$32:$F$32</c:f>
              <c:numCache>
                <c:formatCode>#,##0_);[Red]\(#,##0\)</c:formatCode>
                <c:ptCount val="4"/>
                <c:pt idx="0">
                  <c:v>392.96397931798271</c:v>
                </c:pt>
                <c:pt idx="1">
                  <c:v>161.5954791753457</c:v>
                </c:pt>
                <c:pt idx="2">
                  <c:v>97.780134502356304</c:v>
                </c:pt>
                <c:pt idx="3">
                  <c:v>652.33959299568471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1E4-4AAC-AA3E-DB72A0A7CF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74265216"/>
        <c:axId val="274268544"/>
      </c:barChart>
      <c:catAx>
        <c:axId val="274265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42685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268544"/>
        <c:scaling>
          <c:orientation val="minMax"/>
        </c:scaling>
        <c:delete val="0"/>
        <c:axPos val="l"/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426521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53466904464368759"/>
          <c:y val="0.23333449985418489"/>
          <c:w val="0.12943005390890083"/>
          <c:h val="0.183334499854184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342900</xdr:rowOff>
        </xdr:from>
        <xdr:to>
          <xdr:col>2</xdr:col>
          <xdr:colOff>2057400</xdr:colOff>
          <xdr:row>8</xdr:row>
          <xdr:rowOff>12700</xdr:rowOff>
        </xdr:to>
        <xdr:sp macro="" textlink="">
          <xdr:nvSpPr>
            <xdr:cNvPr id="1026" name="ComboBox21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12700</xdr:rowOff>
        </xdr:from>
        <xdr:to>
          <xdr:col>6</xdr:col>
          <xdr:colOff>869950</xdr:colOff>
          <xdr:row>8</xdr:row>
          <xdr:rowOff>57150</xdr:rowOff>
        </xdr:to>
        <xdr:sp macro="" textlink="">
          <xdr:nvSpPr>
            <xdr:cNvPr id="1027" name="ComboBox22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12700</xdr:colOff>
          <xdr:row>6</xdr:row>
          <xdr:rowOff>279400</xdr:rowOff>
        </xdr:from>
        <xdr:to>
          <xdr:col>12</xdr:col>
          <xdr:colOff>1130300</xdr:colOff>
          <xdr:row>8</xdr:row>
          <xdr:rowOff>88900</xdr:rowOff>
        </xdr:to>
        <xdr:sp macro="" textlink="">
          <xdr:nvSpPr>
            <xdr:cNvPr id="1029" name="ComboBox23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22</xdr:row>
          <xdr:rowOff>76200</xdr:rowOff>
        </xdr:from>
        <xdr:to>
          <xdr:col>12</xdr:col>
          <xdr:colOff>819150</xdr:colOff>
          <xdr:row>25</xdr:row>
          <xdr:rowOff>12700</xdr:rowOff>
        </xdr:to>
        <xdr:sp macro="" textlink="">
          <xdr:nvSpPr>
            <xdr:cNvPr id="1031" name="ComboBox24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2</xdr:col>
      <xdr:colOff>1305719</xdr:colOff>
      <xdr:row>7</xdr:row>
      <xdr:rowOff>231775</xdr:rowOff>
    </xdr:from>
    <xdr:to>
      <xdr:col>2</xdr:col>
      <xdr:colOff>1781969</xdr:colOff>
      <xdr:row>8</xdr:row>
      <xdr:rowOff>104775</xdr:rowOff>
    </xdr:to>
    <xdr:sp macro="" textlink="">
      <xdr:nvSpPr>
        <xdr:cNvPr id="9" name="Freeform 37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/>
        </xdr:cNvSpPr>
      </xdr:nvSpPr>
      <xdr:spPr bwMode="auto">
        <a:xfrm>
          <a:off x="1781969" y="1978025"/>
          <a:ext cx="476250" cy="119063"/>
        </a:xfrm>
        <a:custGeom>
          <a:avLst/>
          <a:gdLst>
            <a:gd name="T0" fmla="*/ 2147483647 w 42"/>
            <a:gd name="T1" fmla="*/ 2147483647 h 16"/>
            <a:gd name="T2" fmla="*/ 0 w 42"/>
            <a:gd name="T3" fmla="*/ 0 h 16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42" h="16">
              <a:moveTo>
                <a:pt x="42" y="16"/>
              </a:moveTo>
              <a:lnTo>
                <a:pt x="0" y="0"/>
              </a:lnTo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1762125</xdr:colOff>
      <xdr:row>8</xdr:row>
      <xdr:rowOff>59531</xdr:rowOff>
    </xdr:from>
    <xdr:to>
      <xdr:col>5</xdr:col>
      <xdr:colOff>852488</xdr:colOff>
      <xdr:row>9</xdr:row>
      <xdr:rowOff>78581</xdr:rowOff>
    </xdr:to>
    <xdr:sp macro="" textlink="">
      <xdr:nvSpPr>
        <xdr:cNvPr id="10" name="Text Box 3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2286000" y="2059781"/>
          <a:ext cx="2709863" cy="18573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プルダウンで下の事業分類表から選択してください。</a:t>
          </a:r>
        </a:p>
      </xdr:txBody>
    </xdr:sp>
    <xdr:clientData/>
  </xdr:twoCellAnchor>
  <xdr:twoCellAnchor>
    <xdr:from>
      <xdr:col>12</xdr:col>
      <xdr:colOff>1059658</xdr:colOff>
      <xdr:row>7</xdr:row>
      <xdr:rowOff>114301</xdr:rowOff>
    </xdr:from>
    <xdr:to>
      <xdr:col>13</xdr:col>
      <xdr:colOff>240508</xdr:colOff>
      <xdr:row>7</xdr:row>
      <xdr:rowOff>123826</xdr:rowOff>
    </xdr:to>
    <xdr:sp macro="" textlink="">
      <xdr:nvSpPr>
        <xdr:cNvPr id="13" name="Freeform 3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/>
        </xdr:cNvSpPr>
      </xdr:nvSpPr>
      <xdr:spPr bwMode="auto">
        <a:xfrm>
          <a:off x="9691689" y="1864520"/>
          <a:ext cx="335757" cy="9525"/>
        </a:xfrm>
        <a:custGeom>
          <a:avLst/>
          <a:gdLst>
            <a:gd name="T0" fmla="*/ 2147483647 w 35"/>
            <a:gd name="T1" fmla="*/ 0 h 1"/>
            <a:gd name="T2" fmla="*/ 0 w 35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35" h="1">
              <a:moveTo>
                <a:pt x="35" y="0"/>
              </a:moveTo>
              <a:lnTo>
                <a:pt x="0" y="0"/>
              </a:lnTo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333376</xdr:colOff>
      <xdr:row>6</xdr:row>
      <xdr:rowOff>214313</xdr:rowOff>
    </xdr:from>
    <xdr:to>
      <xdr:col>15</xdr:col>
      <xdr:colOff>457201</xdr:colOff>
      <xdr:row>8</xdr:row>
      <xdr:rowOff>119063</xdr:rowOff>
    </xdr:to>
    <xdr:sp macro="" textlink="">
      <xdr:nvSpPr>
        <xdr:cNvPr id="14" name="Text Box 34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0120314" y="1607344"/>
          <a:ext cx="1112043" cy="51196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プルダウンで下記のリストから選択</a:t>
          </a:r>
        </a:p>
      </xdr:txBody>
    </xdr:sp>
    <xdr:clientData/>
  </xdr:twoCellAnchor>
  <xdr:twoCellAnchor>
    <xdr:from>
      <xdr:col>12</xdr:col>
      <xdr:colOff>809626</xdr:colOff>
      <xdr:row>23</xdr:row>
      <xdr:rowOff>92870</xdr:rowOff>
    </xdr:from>
    <xdr:to>
      <xdr:col>12</xdr:col>
      <xdr:colOff>1143001</xdr:colOff>
      <xdr:row>23</xdr:row>
      <xdr:rowOff>102395</xdr:rowOff>
    </xdr:to>
    <xdr:sp macro="" textlink="">
      <xdr:nvSpPr>
        <xdr:cNvPr id="15" name="Freeform 3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/>
        </xdr:cNvSpPr>
      </xdr:nvSpPr>
      <xdr:spPr bwMode="auto">
        <a:xfrm>
          <a:off x="9441657" y="4450558"/>
          <a:ext cx="333375" cy="9525"/>
        </a:xfrm>
        <a:custGeom>
          <a:avLst/>
          <a:gdLst>
            <a:gd name="T0" fmla="*/ 2147483647 w 35"/>
            <a:gd name="T1" fmla="*/ 0 h 1"/>
            <a:gd name="T2" fmla="*/ 0 w 35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35" h="1">
              <a:moveTo>
                <a:pt x="35" y="0"/>
              </a:moveTo>
              <a:lnTo>
                <a:pt x="0" y="0"/>
              </a:lnTo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47626</xdr:colOff>
      <xdr:row>22</xdr:row>
      <xdr:rowOff>35720</xdr:rowOff>
    </xdr:from>
    <xdr:to>
      <xdr:col>15</xdr:col>
      <xdr:colOff>323851</xdr:colOff>
      <xdr:row>24</xdr:row>
      <xdr:rowOff>95251</xdr:rowOff>
    </xdr:to>
    <xdr:sp macro="" textlink="">
      <xdr:nvSpPr>
        <xdr:cNvPr id="16" name="Text Box 36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9834564" y="4238626"/>
          <a:ext cx="1264443" cy="40481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プルダウンで下記のリストから選択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17</xdr:row>
      <xdr:rowOff>247650</xdr:rowOff>
    </xdr:from>
    <xdr:to>
      <xdr:col>5</xdr:col>
      <xdr:colOff>1028700</xdr:colOff>
      <xdr:row>25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66675</xdr:colOff>
      <xdr:row>33</xdr:row>
      <xdr:rowOff>200025</xdr:rowOff>
    </xdr:from>
    <xdr:to>
      <xdr:col>5</xdr:col>
      <xdr:colOff>1019175</xdr:colOff>
      <xdr:row>41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7</xdr:row>
      <xdr:rowOff>0</xdr:rowOff>
    </xdr:from>
    <xdr:to>
      <xdr:col>9</xdr:col>
      <xdr:colOff>38100</xdr:colOff>
      <xdr:row>11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>
          <a:off x="2343150" y="1419225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323850</xdr:colOff>
      <xdr:row>7</xdr:row>
      <xdr:rowOff>0</xdr:rowOff>
    </xdr:from>
    <xdr:to>
      <xdr:col>18</xdr:col>
      <xdr:colOff>323850</xdr:colOff>
      <xdr:row>11</xdr:row>
      <xdr:rowOff>9525</xdr:rowOff>
    </xdr:to>
    <xdr:sp macro="" textlink="">
      <xdr:nvSpPr>
        <xdr:cNvPr id="3" name="Line 2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>
          <a:off x="5962650" y="1419225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390525</xdr:colOff>
      <xdr:row>7</xdr:row>
      <xdr:rowOff>0</xdr:rowOff>
    </xdr:from>
    <xdr:to>
      <xdr:col>28</xdr:col>
      <xdr:colOff>390525</xdr:colOff>
      <xdr:row>11</xdr:row>
      <xdr:rowOff>9525</xdr:rowOff>
    </xdr:to>
    <xdr:sp macro="" textlink="">
      <xdr:nvSpPr>
        <xdr:cNvPr id="4" name="Line 25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>
          <a:off x="9534525" y="1419225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66675</xdr:colOff>
      <xdr:row>15</xdr:row>
      <xdr:rowOff>0</xdr:rowOff>
    </xdr:from>
    <xdr:to>
      <xdr:col>9</xdr:col>
      <xdr:colOff>66675</xdr:colOff>
      <xdr:row>18</xdr:row>
      <xdr:rowOff>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ShapeType="1"/>
        </xdr:cNvSpPr>
      </xdr:nvSpPr>
      <xdr:spPr bwMode="auto">
        <a:xfrm>
          <a:off x="2371725" y="309562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285750</xdr:colOff>
      <xdr:row>15</xdr:row>
      <xdr:rowOff>0</xdr:rowOff>
    </xdr:from>
    <xdr:to>
      <xdr:col>15</xdr:col>
      <xdr:colOff>285750</xdr:colOff>
      <xdr:row>18</xdr:row>
      <xdr:rowOff>9525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ShapeType="1"/>
        </xdr:cNvSpPr>
      </xdr:nvSpPr>
      <xdr:spPr bwMode="auto">
        <a:xfrm flipH="1">
          <a:off x="4743450" y="3095625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9525</xdr:colOff>
      <xdr:row>15</xdr:row>
      <xdr:rowOff>9525</xdr:rowOff>
    </xdr:from>
    <xdr:to>
      <xdr:col>19</xdr:col>
      <xdr:colOff>9525</xdr:colOff>
      <xdr:row>19</xdr:row>
      <xdr:rowOff>9525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ShapeType="1"/>
        </xdr:cNvSpPr>
      </xdr:nvSpPr>
      <xdr:spPr bwMode="auto">
        <a:xfrm>
          <a:off x="6219825" y="3105150"/>
          <a:ext cx="0" cy="83820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9525</xdr:colOff>
      <xdr:row>14</xdr:row>
      <xdr:rowOff>200025</xdr:rowOff>
    </xdr:from>
    <xdr:to>
      <xdr:col>29</xdr:col>
      <xdr:colOff>9525</xdr:colOff>
      <xdr:row>18</xdr:row>
      <xdr:rowOff>0</xdr:rowOff>
    </xdr:to>
    <xdr:sp macro="" textlink="">
      <xdr:nvSpPr>
        <xdr:cNvPr id="8" name="Line 1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ShapeType="1"/>
        </xdr:cNvSpPr>
      </xdr:nvSpPr>
      <xdr:spPr bwMode="auto">
        <a:xfrm flipH="1">
          <a:off x="9563100" y="3086100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9525</xdr:colOff>
      <xdr:row>15</xdr:row>
      <xdr:rowOff>9525</xdr:rowOff>
    </xdr:from>
    <xdr:to>
      <xdr:col>32</xdr:col>
      <xdr:colOff>9525</xdr:colOff>
      <xdr:row>18</xdr:row>
      <xdr:rowOff>19050</xdr:rowOff>
    </xdr:to>
    <xdr:sp macro="" textlink="">
      <xdr:nvSpPr>
        <xdr:cNvPr id="9" name="Line 1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ShapeType="1"/>
        </xdr:cNvSpPr>
      </xdr:nvSpPr>
      <xdr:spPr bwMode="auto">
        <a:xfrm flipH="1">
          <a:off x="10915650" y="3105150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76200</xdr:colOff>
      <xdr:row>21</xdr:row>
      <xdr:rowOff>0</xdr:rowOff>
    </xdr:from>
    <xdr:to>
      <xdr:col>9</xdr:col>
      <xdr:colOff>76200</xdr:colOff>
      <xdr:row>24</xdr:row>
      <xdr:rowOff>0</xdr:rowOff>
    </xdr:to>
    <xdr:sp macro="" textlink="">
      <xdr:nvSpPr>
        <xdr:cNvPr id="10" name="Line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ShapeType="1"/>
        </xdr:cNvSpPr>
      </xdr:nvSpPr>
      <xdr:spPr bwMode="auto">
        <a:xfrm>
          <a:off x="2381250" y="435292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542925</xdr:colOff>
      <xdr:row>21</xdr:row>
      <xdr:rowOff>19050</xdr:rowOff>
    </xdr:from>
    <xdr:to>
      <xdr:col>26</xdr:col>
      <xdr:colOff>542925</xdr:colOff>
      <xdr:row>24</xdr:row>
      <xdr:rowOff>19050</xdr:rowOff>
    </xdr:to>
    <xdr:sp macro="" textlink="">
      <xdr:nvSpPr>
        <xdr:cNvPr id="11" name="Line 9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ShapeType="1"/>
        </xdr:cNvSpPr>
      </xdr:nvSpPr>
      <xdr:spPr bwMode="auto">
        <a:xfrm>
          <a:off x="8715375" y="437197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76200</xdr:colOff>
      <xdr:row>26</xdr:row>
      <xdr:rowOff>200025</xdr:rowOff>
    </xdr:from>
    <xdr:to>
      <xdr:col>9</xdr:col>
      <xdr:colOff>76200</xdr:colOff>
      <xdr:row>30</xdr:row>
      <xdr:rowOff>0</xdr:rowOff>
    </xdr:to>
    <xdr:sp macro="" textlink="">
      <xdr:nvSpPr>
        <xdr:cNvPr id="12" name="Line 6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ShapeType="1"/>
        </xdr:cNvSpPr>
      </xdr:nvSpPr>
      <xdr:spPr bwMode="auto">
        <a:xfrm>
          <a:off x="2381250" y="5600700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33</xdr:row>
      <xdr:rowOff>9525</xdr:rowOff>
    </xdr:from>
    <xdr:to>
      <xdr:col>7</xdr:col>
      <xdr:colOff>28575</xdr:colOff>
      <xdr:row>36</xdr:row>
      <xdr:rowOff>9525</xdr:rowOff>
    </xdr:to>
    <xdr:sp macro="" textlink="">
      <xdr:nvSpPr>
        <xdr:cNvPr id="13" name="Line 7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ShapeType="1"/>
        </xdr:cNvSpPr>
      </xdr:nvSpPr>
      <xdr:spPr bwMode="auto">
        <a:xfrm>
          <a:off x="1209675" y="6877050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152400</xdr:colOff>
      <xdr:row>33</xdr:row>
      <xdr:rowOff>9525</xdr:rowOff>
    </xdr:from>
    <xdr:to>
      <xdr:col>9</xdr:col>
      <xdr:colOff>152400</xdr:colOff>
      <xdr:row>37</xdr:row>
      <xdr:rowOff>19050</xdr:rowOff>
    </xdr:to>
    <xdr:sp macro="" textlink="">
      <xdr:nvSpPr>
        <xdr:cNvPr id="14" name="Line 8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ShapeType="1"/>
        </xdr:cNvSpPr>
      </xdr:nvSpPr>
      <xdr:spPr bwMode="auto">
        <a:xfrm>
          <a:off x="2457450" y="6877050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295275</xdr:colOff>
      <xdr:row>33</xdr:row>
      <xdr:rowOff>0</xdr:rowOff>
    </xdr:from>
    <xdr:to>
      <xdr:col>15</xdr:col>
      <xdr:colOff>295275</xdr:colOff>
      <xdr:row>36</xdr:row>
      <xdr:rowOff>9525</xdr:rowOff>
    </xdr:to>
    <xdr:sp macro="" textlink="">
      <xdr:nvSpPr>
        <xdr:cNvPr id="15" name="Line 19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ShapeType="1"/>
        </xdr:cNvSpPr>
      </xdr:nvSpPr>
      <xdr:spPr bwMode="auto">
        <a:xfrm flipH="1">
          <a:off x="4752975" y="6867525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228600</xdr:colOff>
      <xdr:row>33</xdr:row>
      <xdr:rowOff>0</xdr:rowOff>
    </xdr:from>
    <xdr:to>
      <xdr:col>18</xdr:col>
      <xdr:colOff>228600</xdr:colOff>
      <xdr:row>36</xdr:row>
      <xdr:rowOff>9525</xdr:rowOff>
    </xdr:to>
    <xdr:sp macro="" textlink="">
      <xdr:nvSpPr>
        <xdr:cNvPr id="16" name="Line 20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ShapeType="1"/>
        </xdr:cNvSpPr>
      </xdr:nvSpPr>
      <xdr:spPr bwMode="auto">
        <a:xfrm flipH="1">
          <a:off x="5867400" y="6867525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114300</xdr:colOff>
      <xdr:row>26</xdr:row>
      <xdr:rowOff>0</xdr:rowOff>
    </xdr:from>
    <xdr:to>
      <xdr:col>21</xdr:col>
      <xdr:colOff>0</xdr:colOff>
      <xdr:row>26</xdr:row>
      <xdr:rowOff>0</xdr:rowOff>
    </xdr:to>
    <xdr:sp macro="" textlink="">
      <xdr:nvSpPr>
        <xdr:cNvPr id="17" name="Line 12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ShapeType="1"/>
        </xdr:cNvSpPr>
      </xdr:nvSpPr>
      <xdr:spPr bwMode="auto">
        <a:xfrm>
          <a:off x="6553200" y="5400675"/>
          <a:ext cx="228600" cy="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114300</xdr:colOff>
      <xdr:row>26</xdr:row>
      <xdr:rowOff>0</xdr:rowOff>
    </xdr:from>
    <xdr:to>
      <xdr:col>20</xdr:col>
      <xdr:colOff>123825</xdr:colOff>
      <xdr:row>39</xdr:row>
      <xdr:rowOff>133350</xdr:rowOff>
    </xdr:to>
    <xdr:sp macro="" textlink="">
      <xdr:nvSpPr>
        <xdr:cNvPr id="18" name="Line 13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ShapeType="1"/>
        </xdr:cNvSpPr>
      </xdr:nvSpPr>
      <xdr:spPr bwMode="auto">
        <a:xfrm flipH="1">
          <a:off x="6553200" y="5400675"/>
          <a:ext cx="9525" cy="285750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39</xdr:row>
      <xdr:rowOff>0</xdr:rowOff>
    </xdr:from>
    <xdr:to>
      <xdr:col>14</xdr:col>
      <xdr:colOff>9525</xdr:colOff>
      <xdr:row>39</xdr:row>
      <xdr:rowOff>114300</xdr:rowOff>
    </xdr:to>
    <xdr:sp macro="" textlink="">
      <xdr:nvSpPr>
        <xdr:cNvPr id="19" name="Line 14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ShapeType="1"/>
        </xdr:cNvSpPr>
      </xdr:nvSpPr>
      <xdr:spPr bwMode="auto">
        <a:xfrm>
          <a:off x="3676650" y="8124825"/>
          <a:ext cx="552450" cy="11430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9525</xdr:colOff>
      <xdr:row>39</xdr:row>
      <xdr:rowOff>114300</xdr:rowOff>
    </xdr:from>
    <xdr:to>
      <xdr:col>20</xdr:col>
      <xdr:colOff>142875</xdr:colOff>
      <xdr:row>39</xdr:row>
      <xdr:rowOff>123825</xdr:rowOff>
    </xdr:to>
    <xdr:sp macro="" textlink="">
      <xdr:nvSpPr>
        <xdr:cNvPr id="20" name="Line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ShapeType="1"/>
        </xdr:cNvSpPr>
      </xdr:nvSpPr>
      <xdr:spPr bwMode="auto">
        <a:xfrm>
          <a:off x="4229100" y="8239125"/>
          <a:ext cx="2352675" cy="95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9525</xdr:colOff>
      <xdr:row>27</xdr:row>
      <xdr:rowOff>0</xdr:rowOff>
    </xdr:from>
    <xdr:to>
      <xdr:col>27</xdr:col>
      <xdr:colOff>9525</xdr:colOff>
      <xdr:row>30</xdr:row>
      <xdr:rowOff>0</xdr:rowOff>
    </xdr:to>
    <xdr:sp macro="" textlink="">
      <xdr:nvSpPr>
        <xdr:cNvPr id="21" name="Line 1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ShapeType="1"/>
        </xdr:cNvSpPr>
      </xdr:nvSpPr>
      <xdr:spPr bwMode="auto">
        <a:xfrm>
          <a:off x="8734425" y="561022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28575</xdr:colOff>
      <xdr:row>33</xdr:row>
      <xdr:rowOff>0</xdr:rowOff>
    </xdr:from>
    <xdr:to>
      <xdr:col>27</xdr:col>
      <xdr:colOff>28575</xdr:colOff>
      <xdr:row>36</xdr:row>
      <xdr:rowOff>0</xdr:rowOff>
    </xdr:to>
    <xdr:sp macro="" textlink="">
      <xdr:nvSpPr>
        <xdr:cNvPr id="22" name="Line 1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ShapeType="1"/>
        </xdr:cNvSpPr>
      </xdr:nvSpPr>
      <xdr:spPr bwMode="auto">
        <a:xfrm>
          <a:off x="8753475" y="686752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28575</xdr:colOff>
      <xdr:row>39</xdr:row>
      <xdr:rowOff>0</xdr:rowOff>
    </xdr:from>
    <xdr:to>
      <xdr:col>27</xdr:col>
      <xdr:colOff>28575</xdr:colOff>
      <xdr:row>42</xdr:row>
      <xdr:rowOff>0</xdr:rowOff>
    </xdr:to>
    <xdr:sp macro="" textlink="">
      <xdr:nvSpPr>
        <xdr:cNvPr id="23" name="Line 16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>
          <a:spLocks noChangeShapeType="1"/>
        </xdr:cNvSpPr>
      </xdr:nvSpPr>
      <xdr:spPr bwMode="auto">
        <a:xfrm>
          <a:off x="8753475" y="812482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152400</xdr:colOff>
      <xdr:row>43</xdr:row>
      <xdr:rowOff>0</xdr:rowOff>
    </xdr:from>
    <xdr:to>
      <xdr:col>21</xdr:col>
      <xdr:colOff>104775</xdr:colOff>
      <xdr:row>43</xdr:row>
      <xdr:rowOff>9525</xdr:rowOff>
    </xdr:to>
    <xdr:sp macro="" textlink="">
      <xdr:nvSpPr>
        <xdr:cNvPr id="24" name="Line 15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>
          <a:spLocks noChangeShapeType="1"/>
        </xdr:cNvSpPr>
      </xdr:nvSpPr>
      <xdr:spPr bwMode="auto">
        <a:xfrm>
          <a:off x="5305425" y="8963025"/>
          <a:ext cx="1581150" cy="95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219075</xdr:colOff>
      <xdr:row>45</xdr:row>
      <xdr:rowOff>0</xdr:rowOff>
    </xdr:from>
    <xdr:to>
      <xdr:col>13</xdr:col>
      <xdr:colOff>219075</xdr:colOff>
      <xdr:row>48</xdr:row>
      <xdr:rowOff>9525</xdr:rowOff>
    </xdr:to>
    <xdr:sp macro="" textlink="">
      <xdr:nvSpPr>
        <xdr:cNvPr id="25" name="Line 22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>
          <a:spLocks noChangeShapeType="1"/>
        </xdr:cNvSpPr>
      </xdr:nvSpPr>
      <xdr:spPr bwMode="auto">
        <a:xfrm flipH="1">
          <a:off x="3895725" y="9382125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533400</xdr:colOff>
      <xdr:row>45</xdr:row>
      <xdr:rowOff>0</xdr:rowOff>
    </xdr:from>
    <xdr:to>
      <xdr:col>15</xdr:col>
      <xdr:colOff>533400</xdr:colOff>
      <xdr:row>48</xdr:row>
      <xdr:rowOff>9525</xdr:rowOff>
    </xdr:to>
    <xdr:sp macro="" textlink="">
      <xdr:nvSpPr>
        <xdr:cNvPr id="26" name="Line 23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>
          <a:spLocks noChangeShapeType="1"/>
        </xdr:cNvSpPr>
      </xdr:nvSpPr>
      <xdr:spPr bwMode="auto">
        <a:xfrm flipH="1">
          <a:off x="4991100" y="9382125"/>
          <a:ext cx="0" cy="6381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45</xdr:row>
      <xdr:rowOff>0</xdr:rowOff>
    </xdr:from>
    <xdr:to>
      <xdr:col>7</xdr:col>
      <xdr:colOff>0</xdr:colOff>
      <xdr:row>48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ShapeType="1"/>
        </xdr:cNvSpPr>
      </xdr:nvSpPr>
      <xdr:spPr bwMode="auto">
        <a:xfrm>
          <a:off x="1181100" y="9382125"/>
          <a:ext cx="0" cy="6286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114300</xdr:colOff>
      <xdr:row>45</xdr:row>
      <xdr:rowOff>0</xdr:rowOff>
    </xdr:from>
    <xdr:to>
      <xdr:col>9</xdr:col>
      <xdr:colOff>114300</xdr:colOff>
      <xdr:row>49</xdr:row>
      <xdr:rowOff>9525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ShapeType="1"/>
        </xdr:cNvSpPr>
      </xdr:nvSpPr>
      <xdr:spPr bwMode="auto">
        <a:xfrm>
          <a:off x="2419350" y="9382125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114300</xdr:rowOff>
    </xdr:from>
    <xdr:to>
      <xdr:col>13</xdr:col>
      <xdr:colOff>9525</xdr:colOff>
      <xdr:row>4</xdr:row>
      <xdr:rowOff>9525</xdr:rowOff>
    </xdr:to>
    <xdr:sp macro="" textlink="">
      <xdr:nvSpPr>
        <xdr:cNvPr id="2" name="Freeform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/>
        </xdr:cNvSpPr>
      </xdr:nvSpPr>
      <xdr:spPr bwMode="auto">
        <a:xfrm>
          <a:off x="6524625" y="304800"/>
          <a:ext cx="1381125" cy="600075"/>
        </a:xfrm>
        <a:custGeom>
          <a:avLst/>
          <a:gdLst>
            <a:gd name="T0" fmla="*/ 0 w 160"/>
            <a:gd name="T1" fmla="*/ 2147483647 h 46"/>
            <a:gd name="T2" fmla="*/ 2147483647 w 160"/>
            <a:gd name="T3" fmla="*/ 2147483647 h 46"/>
            <a:gd name="T4" fmla="*/ 2147483647 w 160"/>
            <a:gd name="T5" fmla="*/ 0 h 46"/>
            <a:gd name="T6" fmla="*/ 2147483647 w 160"/>
            <a:gd name="T7" fmla="*/ 2147483647 h 46"/>
            <a:gd name="T8" fmla="*/ 0 60000 65536"/>
            <a:gd name="T9" fmla="*/ 0 60000 65536"/>
            <a:gd name="T10" fmla="*/ 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160" h="46">
              <a:moveTo>
                <a:pt x="0" y="46"/>
              </a:moveTo>
              <a:lnTo>
                <a:pt x="37" y="1"/>
              </a:lnTo>
              <a:lnTo>
                <a:pt x="147" y="0"/>
              </a:lnTo>
              <a:lnTo>
                <a:pt x="160" y="9"/>
              </a:lnTo>
            </a:path>
          </a:pathLst>
        </a:custGeom>
        <a:noFill/>
        <a:ln w="19050" cap="flat" cmpd="sng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  <a:round/>
          <a:headEnd type="none" w="med" len="med"/>
          <a:tailEnd type="triangle" w="sm" len="sm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95"/>
  <sheetViews>
    <sheetView showGridLines="0" tabSelected="1" zoomScale="70" zoomScaleNormal="70" workbookViewId="0"/>
  </sheetViews>
  <sheetFormatPr defaultRowHeight="13"/>
  <cols>
    <col min="1" max="1" width="1.6328125" customWidth="1"/>
    <col min="2" max="2" width="5.26953125" customWidth="1"/>
    <col min="3" max="3" width="36.6328125" customWidth="1"/>
    <col min="4" max="8" width="12.6328125" customWidth="1"/>
    <col min="9" max="9" width="3.6328125" customWidth="1"/>
    <col min="10" max="10" width="2.26953125" customWidth="1"/>
    <col min="11" max="11" width="9.7265625" customWidth="1"/>
    <col min="12" max="12" width="10.26953125" customWidth="1"/>
    <col min="13" max="13" width="26.6328125" customWidth="1"/>
    <col min="14" max="14" width="9.453125" customWidth="1"/>
    <col min="15" max="15" width="3.36328125" customWidth="1"/>
    <col min="16" max="16" width="11.7265625" customWidth="1"/>
    <col min="17" max="17" width="5.90625" customWidth="1"/>
    <col min="18" max="18" width="12.36328125" customWidth="1"/>
    <col min="19" max="20" width="3.90625" customWidth="1"/>
    <col min="21" max="256" width="9"/>
    <col min="257" max="257" width="1.6328125" customWidth="1"/>
    <col min="258" max="258" width="5.26953125" customWidth="1"/>
    <col min="259" max="259" width="26.453125" customWidth="1"/>
    <col min="260" max="260" width="10.90625" customWidth="1"/>
    <col min="261" max="261" width="10" customWidth="1"/>
    <col min="262" max="262" width="12.26953125" customWidth="1"/>
    <col min="263" max="263" width="11.26953125" customWidth="1"/>
    <col min="264" max="264" width="9.6328125" customWidth="1"/>
    <col min="265" max="265" width="3.6328125" customWidth="1"/>
    <col min="266" max="266" width="2.26953125" customWidth="1"/>
    <col min="267" max="267" width="9.7265625" customWidth="1"/>
    <col min="268" max="268" width="10.26953125" customWidth="1"/>
    <col min="269" max="269" width="15.08984375" customWidth="1"/>
    <col min="270" max="270" width="9.453125" customWidth="1"/>
    <col min="271" max="271" width="3.36328125" customWidth="1"/>
    <col min="272" max="272" width="11.7265625" customWidth="1"/>
    <col min="273" max="273" width="5.90625" customWidth="1"/>
    <col min="274" max="274" width="12.36328125" customWidth="1"/>
    <col min="275" max="276" width="3.90625" customWidth="1"/>
    <col min="277" max="512" width="9"/>
    <col min="513" max="513" width="1.6328125" customWidth="1"/>
    <col min="514" max="514" width="5.26953125" customWidth="1"/>
    <col min="515" max="515" width="26.453125" customWidth="1"/>
    <col min="516" max="516" width="10.90625" customWidth="1"/>
    <col min="517" max="517" width="10" customWidth="1"/>
    <col min="518" max="518" width="12.26953125" customWidth="1"/>
    <col min="519" max="519" width="11.26953125" customWidth="1"/>
    <col min="520" max="520" width="9.6328125" customWidth="1"/>
    <col min="521" max="521" width="3.6328125" customWidth="1"/>
    <col min="522" max="522" width="2.26953125" customWidth="1"/>
    <col min="523" max="523" width="9.7265625" customWidth="1"/>
    <col min="524" max="524" width="10.26953125" customWidth="1"/>
    <col min="525" max="525" width="15.08984375" customWidth="1"/>
    <col min="526" max="526" width="9.453125" customWidth="1"/>
    <col min="527" max="527" width="3.36328125" customWidth="1"/>
    <col min="528" max="528" width="11.7265625" customWidth="1"/>
    <col min="529" max="529" width="5.90625" customWidth="1"/>
    <col min="530" max="530" width="12.36328125" customWidth="1"/>
    <col min="531" max="532" width="3.90625" customWidth="1"/>
    <col min="533" max="768" width="9"/>
    <col min="769" max="769" width="1.6328125" customWidth="1"/>
    <col min="770" max="770" width="5.26953125" customWidth="1"/>
    <col min="771" max="771" width="26.453125" customWidth="1"/>
    <col min="772" max="772" width="10.90625" customWidth="1"/>
    <col min="773" max="773" width="10" customWidth="1"/>
    <col min="774" max="774" width="12.26953125" customWidth="1"/>
    <col min="775" max="775" width="11.26953125" customWidth="1"/>
    <col min="776" max="776" width="9.6328125" customWidth="1"/>
    <col min="777" max="777" width="3.6328125" customWidth="1"/>
    <col min="778" max="778" width="2.26953125" customWidth="1"/>
    <col min="779" max="779" width="9.7265625" customWidth="1"/>
    <col min="780" max="780" width="10.26953125" customWidth="1"/>
    <col min="781" max="781" width="15.08984375" customWidth="1"/>
    <col min="782" max="782" width="9.453125" customWidth="1"/>
    <col min="783" max="783" width="3.36328125" customWidth="1"/>
    <col min="784" max="784" width="11.7265625" customWidth="1"/>
    <col min="785" max="785" width="5.90625" customWidth="1"/>
    <col min="786" max="786" width="12.36328125" customWidth="1"/>
    <col min="787" max="788" width="3.90625" customWidth="1"/>
    <col min="789" max="1024" width="9"/>
    <col min="1025" max="1025" width="1.6328125" customWidth="1"/>
    <col min="1026" max="1026" width="5.26953125" customWidth="1"/>
    <col min="1027" max="1027" width="26.453125" customWidth="1"/>
    <col min="1028" max="1028" width="10.90625" customWidth="1"/>
    <col min="1029" max="1029" width="10" customWidth="1"/>
    <col min="1030" max="1030" width="12.26953125" customWidth="1"/>
    <col min="1031" max="1031" width="11.26953125" customWidth="1"/>
    <col min="1032" max="1032" width="9.6328125" customWidth="1"/>
    <col min="1033" max="1033" width="3.6328125" customWidth="1"/>
    <col min="1034" max="1034" width="2.26953125" customWidth="1"/>
    <col min="1035" max="1035" width="9.7265625" customWidth="1"/>
    <col min="1036" max="1036" width="10.26953125" customWidth="1"/>
    <col min="1037" max="1037" width="15.08984375" customWidth="1"/>
    <col min="1038" max="1038" width="9.453125" customWidth="1"/>
    <col min="1039" max="1039" width="3.36328125" customWidth="1"/>
    <col min="1040" max="1040" width="11.7265625" customWidth="1"/>
    <col min="1041" max="1041" width="5.90625" customWidth="1"/>
    <col min="1042" max="1042" width="12.36328125" customWidth="1"/>
    <col min="1043" max="1044" width="3.90625" customWidth="1"/>
    <col min="1045" max="1280" width="9"/>
    <col min="1281" max="1281" width="1.6328125" customWidth="1"/>
    <col min="1282" max="1282" width="5.26953125" customWidth="1"/>
    <col min="1283" max="1283" width="26.453125" customWidth="1"/>
    <col min="1284" max="1284" width="10.90625" customWidth="1"/>
    <col min="1285" max="1285" width="10" customWidth="1"/>
    <col min="1286" max="1286" width="12.26953125" customWidth="1"/>
    <col min="1287" max="1287" width="11.26953125" customWidth="1"/>
    <col min="1288" max="1288" width="9.6328125" customWidth="1"/>
    <col min="1289" max="1289" width="3.6328125" customWidth="1"/>
    <col min="1290" max="1290" width="2.26953125" customWidth="1"/>
    <col min="1291" max="1291" width="9.7265625" customWidth="1"/>
    <col min="1292" max="1292" width="10.26953125" customWidth="1"/>
    <col min="1293" max="1293" width="15.08984375" customWidth="1"/>
    <col min="1294" max="1294" width="9.453125" customWidth="1"/>
    <col min="1295" max="1295" width="3.36328125" customWidth="1"/>
    <col min="1296" max="1296" width="11.7265625" customWidth="1"/>
    <col min="1297" max="1297" width="5.90625" customWidth="1"/>
    <col min="1298" max="1298" width="12.36328125" customWidth="1"/>
    <col min="1299" max="1300" width="3.90625" customWidth="1"/>
    <col min="1301" max="1536" width="9"/>
    <col min="1537" max="1537" width="1.6328125" customWidth="1"/>
    <col min="1538" max="1538" width="5.26953125" customWidth="1"/>
    <col min="1539" max="1539" width="26.453125" customWidth="1"/>
    <col min="1540" max="1540" width="10.90625" customWidth="1"/>
    <col min="1541" max="1541" width="10" customWidth="1"/>
    <col min="1542" max="1542" width="12.26953125" customWidth="1"/>
    <col min="1543" max="1543" width="11.26953125" customWidth="1"/>
    <col min="1544" max="1544" width="9.6328125" customWidth="1"/>
    <col min="1545" max="1545" width="3.6328125" customWidth="1"/>
    <col min="1546" max="1546" width="2.26953125" customWidth="1"/>
    <col min="1547" max="1547" width="9.7265625" customWidth="1"/>
    <col min="1548" max="1548" width="10.26953125" customWidth="1"/>
    <col min="1549" max="1549" width="15.08984375" customWidth="1"/>
    <col min="1550" max="1550" width="9.453125" customWidth="1"/>
    <col min="1551" max="1551" width="3.36328125" customWidth="1"/>
    <col min="1552" max="1552" width="11.7265625" customWidth="1"/>
    <col min="1553" max="1553" width="5.90625" customWidth="1"/>
    <col min="1554" max="1554" width="12.36328125" customWidth="1"/>
    <col min="1555" max="1556" width="3.90625" customWidth="1"/>
    <col min="1557" max="1792" width="9"/>
    <col min="1793" max="1793" width="1.6328125" customWidth="1"/>
    <col min="1794" max="1794" width="5.26953125" customWidth="1"/>
    <col min="1795" max="1795" width="26.453125" customWidth="1"/>
    <col min="1796" max="1796" width="10.90625" customWidth="1"/>
    <col min="1797" max="1797" width="10" customWidth="1"/>
    <col min="1798" max="1798" width="12.26953125" customWidth="1"/>
    <col min="1799" max="1799" width="11.26953125" customWidth="1"/>
    <col min="1800" max="1800" width="9.6328125" customWidth="1"/>
    <col min="1801" max="1801" width="3.6328125" customWidth="1"/>
    <col min="1802" max="1802" width="2.26953125" customWidth="1"/>
    <col min="1803" max="1803" width="9.7265625" customWidth="1"/>
    <col min="1804" max="1804" width="10.26953125" customWidth="1"/>
    <col min="1805" max="1805" width="15.08984375" customWidth="1"/>
    <col min="1806" max="1806" width="9.453125" customWidth="1"/>
    <col min="1807" max="1807" width="3.36328125" customWidth="1"/>
    <col min="1808" max="1808" width="11.7265625" customWidth="1"/>
    <col min="1809" max="1809" width="5.90625" customWidth="1"/>
    <col min="1810" max="1810" width="12.36328125" customWidth="1"/>
    <col min="1811" max="1812" width="3.90625" customWidth="1"/>
    <col min="1813" max="2048" width="9"/>
    <col min="2049" max="2049" width="1.6328125" customWidth="1"/>
    <col min="2050" max="2050" width="5.26953125" customWidth="1"/>
    <col min="2051" max="2051" width="26.453125" customWidth="1"/>
    <col min="2052" max="2052" width="10.90625" customWidth="1"/>
    <col min="2053" max="2053" width="10" customWidth="1"/>
    <col min="2054" max="2054" width="12.26953125" customWidth="1"/>
    <col min="2055" max="2055" width="11.26953125" customWidth="1"/>
    <col min="2056" max="2056" width="9.6328125" customWidth="1"/>
    <col min="2057" max="2057" width="3.6328125" customWidth="1"/>
    <col min="2058" max="2058" width="2.26953125" customWidth="1"/>
    <col min="2059" max="2059" width="9.7265625" customWidth="1"/>
    <col min="2060" max="2060" width="10.26953125" customWidth="1"/>
    <col min="2061" max="2061" width="15.08984375" customWidth="1"/>
    <col min="2062" max="2062" width="9.453125" customWidth="1"/>
    <col min="2063" max="2063" width="3.36328125" customWidth="1"/>
    <col min="2064" max="2064" width="11.7265625" customWidth="1"/>
    <col min="2065" max="2065" width="5.90625" customWidth="1"/>
    <col min="2066" max="2066" width="12.36328125" customWidth="1"/>
    <col min="2067" max="2068" width="3.90625" customWidth="1"/>
    <col min="2069" max="2304" width="9"/>
    <col min="2305" max="2305" width="1.6328125" customWidth="1"/>
    <col min="2306" max="2306" width="5.26953125" customWidth="1"/>
    <col min="2307" max="2307" width="26.453125" customWidth="1"/>
    <col min="2308" max="2308" width="10.90625" customWidth="1"/>
    <col min="2309" max="2309" width="10" customWidth="1"/>
    <col min="2310" max="2310" width="12.26953125" customWidth="1"/>
    <col min="2311" max="2311" width="11.26953125" customWidth="1"/>
    <col min="2312" max="2312" width="9.6328125" customWidth="1"/>
    <col min="2313" max="2313" width="3.6328125" customWidth="1"/>
    <col min="2314" max="2314" width="2.26953125" customWidth="1"/>
    <col min="2315" max="2315" width="9.7265625" customWidth="1"/>
    <col min="2316" max="2316" width="10.26953125" customWidth="1"/>
    <col min="2317" max="2317" width="15.08984375" customWidth="1"/>
    <col min="2318" max="2318" width="9.453125" customWidth="1"/>
    <col min="2319" max="2319" width="3.36328125" customWidth="1"/>
    <col min="2320" max="2320" width="11.7265625" customWidth="1"/>
    <col min="2321" max="2321" width="5.90625" customWidth="1"/>
    <col min="2322" max="2322" width="12.36328125" customWidth="1"/>
    <col min="2323" max="2324" width="3.90625" customWidth="1"/>
    <col min="2325" max="2560" width="9"/>
    <col min="2561" max="2561" width="1.6328125" customWidth="1"/>
    <col min="2562" max="2562" width="5.26953125" customWidth="1"/>
    <col min="2563" max="2563" width="26.453125" customWidth="1"/>
    <col min="2564" max="2564" width="10.90625" customWidth="1"/>
    <col min="2565" max="2565" width="10" customWidth="1"/>
    <col min="2566" max="2566" width="12.26953125" customWidth="1"/>
    <col min="2567" max="2567" width="11.26953125" customWidth="1"/>
    <col min="2568" max="2568" width="9.6328125" customWidth="1"/>
    <col min="2569" max="2569" width="3.6328125" customWidth="1"/>
    <col min="2570" max="2570" width="2.26953125" customWidth="1"/>
    <col min="2571" max="2571" width="9.7265625" customWidth="1"/>
    <col min="2572" max="2572" width="10.26953125" customWidth="1"/>
    <col min="2573" max="2573" width="15.08984375" customWidth="1"/>
    <col min="2574" max="2574" width="9.453125" customWidth="1"/>
    <col min="2575" max="2575" width="3.36328125" customWidth="1"/>
    <col min="2576" max="2576" width="11.7265625" customWidth="1"/>
    <col min="2577" max="2577" width="5.90625" customWidth="1"/>
    <col min="2578" max="2578" width="12.36328125" customWidth="1"/>
    <col min="2579" max="2580" width="3.90625" customWidth="1"/>
    <col min="2581" max="2816" width="9"/>
    <col min="2817" max="2817" width="1.6328125" customWidth="1"/>
    <col min="2818" max="2818" width="5.26953125" customWidth="1"/>
    <col min="2819" max="2819" width="26.453125" customWidth="1"/>
    <col min="2820" max="2820" width="10.90625" customWidth="1"/>
    <col min="2821" max="2821" width="10" customWidth="1"/>
    <col min="2822" max="2822" width="12.26953125" customWidth="1"/>
    <col min="2823" max="2823" width="11.26953125" customWidth="1"/>
    <col min="2824" max="2824" width="9.6328125" customWidth="1"/>
    <col min="2825" max="2825" width="3.6328125" customWidth="1"/>
    <col min="2826" max="2826" width="2.26953125" customWidth="1"/>
    <col min="2827" max="2827" width="9.7265625" customWidth="1"/>
    <col min="2828" max="2828" width="10.26953125" customWidth="1"/>
    <col min="2829" max="2829" width="15.08984375" customWidth="1"/>
    <col min="2830" max="2830" width="9.453125" customWidth="1"/>
    <col min="2831" max="2831" width="3.36328125" customWidth="1"/>
    <col min="2832" max="2832" width="11.7265625" customWidth="1"/>
    <col min="2833" max="2833" width="5.90625" customWidth="1"/>
    <col min="2834" max="2834" width="12.36328125" customWidth="1"/>
    <col min="2835" max="2836" width="3.90625" customWidth="1"/>
    <col min="2837" max="3072" width="9"/>
    <col min="3073" max="3073" width="1.6328125" customWidth="1"/>
    <col min="3074" max="3074" width="5.26953125" customWidth="1"/>
    <col min="3075" max="3075" width="26.453125" customWidth="1"/>
    <col min="3076" max="3076" width="10.90625" customWidth="1"/>
    <col min="3077" max="3077" width="10" customWidth="1"/>
    <col min="3078" max="3078" width="12.26953125" customWidth="1"/>
    <col min="3079" max="3079" width="11.26953125" customWidth="1"/>
    <col min="3080" max="3080" width="9.6328125" customWidth="1"/>
    <col min="3081" max="3081" width="3.6328125" customWidth="1"/>
    <col min="3082" max="3082" width="2.26953125" customWidth="1"/>
    <col min="3083" max="3083" width="9.7265625" customWidth="1"/>
    <col min="3084" max="3084" width="10.26953125" customWidth="1"/>
    <col min="3085" max="3085" width="15.08984375" customWidth="1"/>
    <col min="3086" max="3086" width="9.453125" customWidth="1"/>
    <col min="3087" max="3087" width="3.36328125" customWidth="1"/>
    <col min="3088" max="3088" width="11.7265625" customWidth="1"/>
    <col min="3089" max="3089" width="5.90625" customWidth="1"/>
    <col min="3090" max="3090" width="12.36328125" customWidth="1"/>
    <col min="3091" max="3092" width="3.90625" customWidth="1"/>
    <col min="3093" max="3328" width="9"/>
    <col min="3329" max="3329" width="1.6328125" customWidth="1"/>
    <col min="3330" max="3330" width="5.26953125" customWidth="1"/>
    <col min="3331" max="3331" width="26.453125" customWidth="1"/>
    <col min="3332" max="3332" width="10.90625" customWidth="1"/>
    <col min="3333" max="3333" width="10" customWidth="1"/>
    <col min="3334" max="3334" width="12.26953125" customWidth="1"/>
    <col min="3335" max="3335" width="11.26953125" customWidth="1"/>
    <col min="3336" max="3336" width="9.6328125" customWidth="1"/>
    <col min="3337" max="3337" width="3.6328125" customWidth="1"/>
    <col min="3338" max="3338" width="2.26953125" customWidth="1"/>
    <col min="3339" max="3339" width="9.7265625" customWidth="1"/>
    <col min="3340" max="3340" width="10.26953125" customWidth="1"/>
    <col min="3341" max="3341" width="15.08984375" customWidth="1"/>
    <col min="3342" max="3342" width="9.453125" customWidth="1"/>
    <col min="3343" max="3343" width="3.36328125" customWidth="1"/>
    <col min="3344" max="3344" width="11.7265625" customWidth="1"/>
    <col min="3345" max="3345" width="5.90625" customWidth="1"/>
    <col min="3346" max="3346" width="12.36328125" customWidth="1"/>
    <col min="3347" max="3348" width="3.90625" customWidth="1"/>
    <col min="3349" max="3584" width="9"/>
    <col min="3585" max="3585" width="1.6328125" customWidth="1"/>
    <col min="3586" max="3586" width="5.26953125" customWidth="1"/>
    <col min="3587" max="3587" width="26.453125" customWidth="1"/>
    <col min="3588" max="3588" width="10.90625" customWidth="1"/>
    <col min="3589" max="3589" width="10" customWidth="1"/>
    <col min="3590" max="3590" width="12.26953125" customWidth="1"/>
    <col min="3591" max="3591" width="11.26953125" customWidth="1"/>
    <col min="3592" max="3592" width="9.6328125" customWidth="1"/>
    <col min="3593" max="3593" width="3.6328125" customWidth="1"/>
    <col min="3594" max="3594" width="2.26953125" customWidth="1"/>
    <col min="3595" max="3595" width="9.7265625" customWidth="1"/>
    <col min="3596" max="3596" width="10.26953125" customWidth="1"/>
    <col min="3597" max="3597" width="15.08984375" customWidth="1"/>
    <col min="3598" max="3598" width="9.453125" customWidth="1"/>
    <col min="3599" max="3599" width="3.36328125" customWidth="1"/>
    <col min="3600" max="3600" width="11.7265625" customWidth="1"/>
    <col min="3601" max="3601" width="5.90625" customWidth="1"/>
    <col min="3602" max="3602" width="12.36328125" customWidth="1"/>
    <col min="3603" max="3604" width="3.90625" customWidth="1"/>
    <col min="3605" max="3840" width="9"/>
    <col min="3841" max="3841" width="1.6328125" customWidth="1"/>
    <col min="3842" max="3842" width="5.26953125" customWidth="1"/>
    <col min="3843" max="3843" width="26.453125" customWidth="1"/>
    <col min="3844" max="3844" width="10.90625" customWidth="1"/>
    <col min="3845" max="3845" width="10" customWidth="1"/>
    <col min="3846" max="3846" width="12.26953125" customWidth="1"/>
    <col min="3847" max="3847" width="11.26953125" customWidth="1"/>
    <col min="3848" max="3848" width="9.6328125" customWidth="1"/>
    <col min="3849" max="3849" width="3.6328125" customWidth="1"/>
    <col min="3850" max="3850" width="2.26953125" customWidth="1"/>
    <col min="3851" max="3851" width="9.7265625" customWidth="1"/>
    <col min="3852" max="3852" width="10.26953125" customWidth="1"/>
    <col min="3853" max="3853" width="15.08984375" customWidth="1"/>
    <col min="3854" max="3854" width="9.453125" customWidth="1"/>
    <col min="3855" max="3855" width="3.36328125" customWidth="1"/>
    <col min="3856" max="3856" width="11.7265625" customWidth="1"/>
    <col min="3857" max="3857" width="5.90625" customWidth="1"/>
    <col min="3858" max="3858" width="12.36328125" customWidth="1"/>
    <col min="3859" max="3860" width="3.90625" customWidth="1"/>
    <col min="3861" max="4096" width="9"/>
    <col min="4097" max="4097" width="1.6328125" customWidth="1"/>
    <col min="4098" max="4098" width="5.26953125" customWidth="1"/>
    <col min="4099" max="4099" width="26.453125" customWidth="1"/>
    <col min="4100" max="4100" width="10.90625" customWidth="1"/>
    <col min="4101" max="4101" width="10" customWidth="1"/>
    <col min="4102" max="4102" width="12.26953125" customWidth="1"/>
    <col min="4103" max="4103" width="11.26953125" customWidth="1"/>
    <col min="4104" max="4104" width="9.6328125" customWidth="1"/>
    <col min="4105" max="4105" width="3.6328125" customWidth="1"/>
    <col min="4106" max="4106" width="2.26953125" customWidth="1"/>
    <col min="4107" max="4107" width="9.7265625" customWidth="1"/>
    <col min="4108" max="4108" width="10.26953125" customWidth="1"/>
    <col min="4109" max="4109" width="15.08984375" customWidth="1"/>
    <col min="4110" max="4110" width="9.453125" customWidth="1"/>
    <col min="4111" max="4111" width="3.36328125" customWidth="1"/>
    <col min="4112" max="4112" width="11.7265625" customWidth="1"/>
    <col min="4113" max="4113" width="5.90625" customWidth="1"/>
    <col min="4114" max="4114" width="12.36328125" customWidth="1"/>
    <col min="4115" max="4116" width="3.90625" customWidth="1"/>
    <col min="4117" max="4352" width="9"/>
    <col min="4353" max="4353" width="1.6328125" customWidth="1"/>
    <col min="4354" max="4354" width="5.26953125" customWidth="1"/>
    <col min="4355" max="4355" width="26.453125" customWidth="1"/>
    <col min="4356" max="4356" width="10.90625" customWidth="1"/>
    <col min="4357" max="4357" width="10" customWidth="1"/>
    <col min="4358" max="4358" width="12.26953125" customWidth="1"/>
    <col min="4359" max="4359" width="11.26953125" customWidth="1"/>
    <col min="4360" max="4360" width="9.6328125" customWidth="1"/>
    <col min="4361" max="4361" width="3.6328125" customWidth="1"/>
    <col min="4362" max="4362" width="2.26953125" customWidth="1"/>
    <col min="4363" max="4363" width="9.7265625" customWidth="1"/>
    <col min="4364" max="4364" width="10.26953125" customWidth="1"/>
    <col min="4365" max="4365" width="15.08984375" customWidth="1"/>
    <col min="4366" max="4366" width="9.453125" customWidth="1"/>
    <col min="4367" max="4367" width="3.36328125" customWidth="1"/>
    <col min="4368" max="4368" width="11.7265625" customWidth="1"/>
    <col min="4369" max="4369" width="5.90625" customWidth="1"/>
    <col min="4370" max="4370" width="12.36328125" customWidth="1"/>
    <col min="4371" max="4372" width="3.90625" customWidth="1"/>
    <col min="4373" max="4608" width="9"/>
    <col min="4609" max="4609" width="1.6328125" customWidth="1"/>
    <col min="4610" max="4610" width="5.26953125" customWidth="1"/>
    <col min="4611" max="4611" width="26.453125" customWidth="1"/>
    <col min="4612" max="4612" width="10.90625" customWidth="1"/>
    <col min="4613" max="4613" width="10" customWidth="1"/>
    <col min="4614" max="4614" width="12.26953125" customWidth="1"/>
    <col min="4615" max="4615" width="11.26953125" customWidth="1"/>
    <col min="4616" max="4616" width="9.6328125" customWidth="1"/>
    <col min="4617" max="4617" width="3.6328125" customWidth="1"/>
    <col min="4618" max="4618" width="2.26953125" customWidth="1"/>
    <col min="4619" max="4619" width="9.7265625" customWidth="1"/>
    <col min="4620" max="4620" width="10.26953125" customWidth="1"/>
    <col min="4621" max="4621" width="15.08984375" customWidth="1"/>
    <col min="4622" max="4622" width="9.453125" customWidth="1"/>
    <col min="4623" max="4623" width="3.36328125" customWidth="1"/>
    <col min="4624" max="4624" width="11.7265625" customWidth="1"/>
    <col min="4625" max="4625" width="5.90625" customWidth="1"/>
    <col min="4626" max="4626" width="12.36328125" customWidth="1"/>
    <col min="4627" max="4628" width="3.90625" customWidth="1"/>
    <col min="4629" max="4864" width="9"/>
    <col min="4865" max="4865" width="1.6328125" customWidth="1"/>
    <col min="4866" max="4866" width="5.26953125" customWidth="1"/>
    <col min="4867" max="4867" width="26.453125" customWidth="1"/>
    <col min="4868" max="4868" width="10.90625" customWidth="1"/>
    <col min="4869" max="4869" width="10" customWidth="1"/>
    <col min="4870" max="4870" width="12.26953125" customWidth="1"/>
    <col min="4871" max="4871" width="11.26953125" customWidth="1"/>
    <col min="4872" max="4872" width="9.6328125" customWidth="1"/>
    <col min="4873" max="4873" width="3.6328125" customWidth="1"/>
    <col min="4874" max="4874" width="2.26953125" customWidth="1"/>
    <col min="4875" max="4875" width="9.7265625" customWidth="1"/>
    <col min="4876" max="4876" width="10.26953125" customWidth="1"/>
    <col min="4877" max="4877" width="15.08984375" customWidth="1"/>
    <col min="4878" max="4878" width="9.453125" customWidth="1"/>
    <col min="4879" max="4879" width="3.36328125" customWidth="1"/>
    <col min="4880" max="4880" width="11.7265625" customWidth="1"/>
    <col min="4881" max="4881" width="5.90625" customWidth="1"/>
    <col min="4882" max="4882" width="12.36328125" customWidth="1"/>
    <col min="4883" max="4884" width="3.90625" customWidth="1"/>
    <col min="4885" max="5120" width="9"/>
    <col min="5121" max="5121" width="1.6328125" customWidth="1"/>
    <col min="5122" max="5122" width="5.26953125" customWidth="1"/>
    <col min="5123" max="5123" width="26.453125" customWidth="1"/>
    <col min="5124" max="5124" width="10.90625" customWidth="1"/>
    <col min="5125" max="5125" width="10" customWidth="1"/>
    <col min="5126" max="5126" width="12.26953125" customWidth="1"/>
    <col min="5127" max="5127" width="11.26953125" customWidth="1"/>
    <col min="5128" max="5128" width="9.6328125" customWidth="1"/>
    <col min="5129" max="5129" width="3.6328125" customWidth="1"/>
    <col min="5130" max="5130" width="2.26953125" customWidth="1"/>
    <col min="5131" max="5131" width="9.7265625" customWidth="1"/>
    <col min="5132" max="5132" width="10.26953125" customWidth="1"/>
    <col min="5133" max="5133" width="15.08984375" customWidth="1"/>
    <col min="5134" max="5134" width="9.453125" customWidth="1"/>
    <col min="5135" max="5135" width="3.36328125" customWidth="1"/>
    <col min="5136" max="5136" width="11.7265625" customWidth="1"/>
    <col min="5137" max="5137" width="5.90625" customWidth="1"/>
    <col min="5138" max="5138" width="12.36328125" customWidth="1"/>
    <col min="5139" max="5140" width="3.90625" customWidth="1"/>
    <col min="5141" max="5376" width="9"/>
    <col min="5377" max="5377" width="1.6328125" customWidth="1"/>
    <col min="5378" max="5378" width="5.26953125" customWidth="1"/>
    <col min="5379" max="5379" width="26.453125" customWidth="1"/>
    <col min="5380" max="5380" width="10.90625" customWidth="1"/>
    <col min="5381" max="5381" width="10" customWidth="1"/>
    <col min="5382" max="5382" width="12.26953125" customWidth="1"/>
    <col min="5383" max="5383" width="11.26953125" customWidth="1"/>
    <col min="5384" max="5384" width="9.6328125" customWidth="1"/>
    <col min="5385" max="5385" width="3.6328125" customWidth="1"/>
    <col min="5386" max="5386" width="2.26953125" customWidth="1"/>
    <col min="5387" max="5387" width="9.7265625" customWidth="1"/>
    <col min="5388" max="5388" width="10.26953125" customWidth="1"/>
    <col min="5389" max="5389" width="15.08984375" customWidth="1"/>
    <col min="5390" max="5390" width="9.453125" customWidth="1"/>
    <col min="5391" max="5391" width="3.36328125" customWidth="1"/>
    <col min="5392" max="5392" width="11.7265625" customWidth="1"/>
    <col min="5393" max="5393" width="5.90625" customWidth="1"/>
    <col min="5394" max="5394" width="12.36328125" customWidth="1"/>
    <col min="5395" max="5396" width="3.90625" customWidth="1"/>
    <col min="5397" max="5632" width="9"/>
    <col min="5633" max="5633" width="1.6328125" customWidth="1"/>
    <col min="5634" max="5634" width="5.26953125" customWidth="1"/>
    <col min="5635" max="5635" width="26.453125" customWidth="1"/>
    <col min="5636" max="5636" width="10.90625" customWidth="1"/>
    <col min="5637" max="5637" width="10" customWidth="1"/>
    <col min="5638" max="5638" width="12.26953125" customWidth="1"/>
    <col min="5639" max="5639" width="11.26953125" customWidth="1"/>
    <col min="5640" max="5640" width="9.6328125" customWidth="1"/>
    <col min="5641" max="5641" width="3.6328125" customWidth="1"/>
    <col min="5642" max="5642" width="2.26953125" customWidth="1"/>
    <col min="5643" max="5643" width="9.7265625" customWidth="1"/>
    <col min="5644" max="5644" width="10.26953125" customWidth="1"/>
    <col min="5645" max="5645" width="15.08984375" customWidth="1"/>
    <col min="5646" max="5646" width="9.453125" customWidth="1"/>
    <col min="5647" max="5647" width="3.36328125" customWidth="1"/>
    <col min="5648" max="5648" width="11.7265625" customWidth="1"/>
    <col min="5649" max="5649" width="5.90625" customWidth="1"/>
    <col min="5650" max="5650" width="12.36328125" customWidth="1"/>
    <col min="5651" max="5652" width="3.90625" customWidth="1"/>
    <col min="5653" max="5888" width="9"/>
    <col min="5889" max="5889" width="1.6328125" customWidth="1"/>
    <col min="5890" max="5890" width="5.26953125" customWidth="1"/>
    <col min="5891" max="5891" width="26.453125" customWidth="1"/>
    <col min="5892" max="5892" width="10.90625" customWidth="1"/>
    <col min="5893" max="5893" width="10" customWidth="1"/>
    <col min="5894" max="5894" width="12.26953125" customWidth="1"/>
    <col min="5895" max="5895" width="11.26953125" customWidth="1"/>
    <col min="5896" max="5896" width="9.6328125" customWidth="1"/>
    <col min="5897" max="5897" width="3.6328125" customWidth="1"/>
    <col min="5898" max="5898" width="2.26953125" customWidth="1"/>
    <col min="5899" max="5899" width="9.7265625" customWidth="1"/>
    <col min="5900" max="5900" width="10.26953125" customWidth="1"/>
    <col min="5901" max="5901" width="15.08984375" customWidth="1"/>
    <col min="5902" max="5902" width="9.453125" customWidth="1"/>
    <col min="5903" max="5903" width="3.36328125" customWidth="1"/>
    <col min="5904" max="5904" width="11.7265625" customWidth="1"/>
    <col min="5905" max="5905" width="5.90625" customWidth="1"/>
    <col min="5906" max="5906" width="12.36328125" customWidth="1"/>
    <col min="5907" max="5908" width="3.90625" customWidth="1"/>
    <col min="5909" max="6144" width="9"/>
    <col min="6145" max="6145" width="1.6328125" customWidth="1"/>
    <col min="6146" max="6146" width="5.26953125" customWidth="1"/>
    <col min="6147" max="6147" width="26.453125" customWidth="1"/>
    <col min="6148" max="6148" width="10.90625" customWidth="1"/>
    <col min="6149" max="6149" width="10" customWidth="1"/>
    <col min="6150" max="6150" width="12.26953125" customWidth="1"/>
    <col min="6151" max="6151" width="11.26953125" customWidth="1"/>
    <col min="6152" max="6152" width="9.6328125" customWidth="1"/>
    <col min="6153" max="6153" width="3.6328125" customWidth="1"/>
    <col min="6154" max="6154" width="2.26953125" customWidth="1"/>
    <col min="6155" max="6155" width="9.7265625" customWidth="1"/>
    <col min="6156" max="6156" width="10.26953125" customWidth="1"/>
    <col min="6157" max="6157" width="15.08984375" customWidth="1"/>
    <col min="6158" max="6158" width="9.453125" customWidth="1"/>
    <col min="6159" max="6159" width="3.36328125" customWidth="1"/>
    <col min="6160" max="6160" width="11.7265625" customWidth="1"/>
    <col min="6161" max="6161" width="5.90625" customWidth="1"/>
    <col min="6162" max="6162" width="12.36328125" customWidth="1"/>
    <col min="6163" max="6164" width="3.90625" customWidth="1"/>
    <col min="6165" max="6400" width="9"/>
    <col min="6401" max="6401" width="1.6328125" customWidth="1"/>
    <col min="6402" max="6402" width="5.26953125" customWidth="1"/>
    <col min="6403" max="6403" width="26.453125" customWidth="1"/>
    <col min="6404" max="6404" width="10.90625" customWidth="1"/>
    <col min="6405" max="6405" width="10" customWidth="1"/>
    <col min="6406" max="6406" width="12.26953125" customWidth="1"/>
    <col min="6407" max="6407" width="11.26953125" customWidth="1"/>
    <col min="6408" max="6408" width="9.6328125" customWidth="1"/>
    <col min="6409" max="6409" width="3.6328125" customWidth="1"/>
    <col min="6410" max="6410" width="2.26953125" customWidth="1"/>
    <col min="6411" max="6411" width="9.7265625" customWidth="1"/>
    <col min="6412" max="6412" width="10.26953125" customWidth="1"/>
    <col min="6413" max="6413" width="15.08984375" customWidth="1"/>
    <col min="6414" max="6414" width="9.453125" customWidth="1"/>
    <col min="6415" max="6415" width="3.36328125" customWidth="1"/>
    <col min="6416" max="6416" width="11.7265625" customWidth="1"/>
    <col min="6417" max="6417" width="5.90625" customWidth="1"/>
    <col min="6418" max="6418" width="12.36328125" customWidth="1"/>
    <col min="6419" max="6420" width="3.90625" customWidth="1"/>
    <col min="6421" max="6656" width="9"/>
    <col min="6657" max="6657" width="1.6328125" customWidth="1"/>
    <col min="6658" max="6658" width="5.26953125" customWidth="1"/>
    <col min="6659" max="6659" width="26.453125" customWidth="1"/>
    <col min="6660" max="6660" width="10.90625" customWidth="1"/>
    <col min="6661" max="6661" width="10" customWidth="1"/>
    <col min="6662" max="6662" width="12.26953125" customWidth="1"/>
    <col min="6663" max="6663" width="11.26953125" customWidth="1"/>
    <col min="6664" max="6664" width="9.6328125" customWidth="1"/>
    <col min="6665" max="6665" width="3.6328125" customWidth="1"/>
    <col min="6666" max="6666" width="2.26953125" customWidth="1"/>
    <col min="6667" max="6667" width="9.7265625" customWidth="1"/>
    <col min="6668" max="6668" width="10.26953125" customWidth="1"/>
    <col min="6669" max="6669" width="15.08984375" customWidth="1"/>
    <col min="6670" max="6670" width="9.453125" customWidth="1"/>
    <col min="6671" max="6671" width="3.36328125" customWidth="1"/>
    <col min="6672" max="6672" width="11.7265625" customWidth="1"/>
    <col min="6673" max="6673" width="5.90625" customWidth="1"/>
    <col min="6674" max="6674" width="12.36328125" customWidth="1"/>
    <col min="6675" max="6676" width="3.90625" customWidth="1"/>
    <col min="6677" max="6912" width="9"/>
    <col min="6913" max="6913" width="1.6328125" customWidth="1"/>
    <col min="6914" max="6914" width="5.26953125" customWidth="1"/>
    <col min="6915" max="6915" width="26.453125" customWidth="1"/>
    <col min="6916" max="6916" width="10.90625" customWidth="1"/>
    <col min="6917" max="6917" width="10" customWidth="1"/>
    <col min="6918" max="6918" width="12.26953125" customWidth="1"/>
    <col min="6919" max="6919" width="11.26953125" customWidth="1"/>
    <col min="6920" max="6920" width="9.6328125" customWidth="1"/>
    <col min="6921" max="6921" width="3.6328125" customWidth="1"/>
    <col min="6922" max="6922" width="2.26953125" customWidth="1"/>
    <col min="6923" max="6923" width="9.7265625" customWidth="1"/>
    <col min="6924" max="6924" width="10.26953125" customWidth="1"/>
    <col min="6925" max="6925" width="15.08984375" customWidth="1"/>
    <col min="6926" max="6926" width="9.453125" customWidth="1"/>
    <col min="6927" max="6927" width="3.36328125" customWidth="1"/>
    <col min="6928" max="6928" width="11.7265625" customWidth="1"/>
    <col min="6929" max="6929" width="5.90625" customWidth="1"/>
    <col min="6930" max="6930" width="12.36328125" customWidth="1"/>
    <col min="6931" max="6932" width="3.90625" customWidth="1"/>
    <col min="6933" max="7168" width="9"/>
    <col min="7169" max="7169" width="1.6328125" customWidth="1"/>
    <col min="7170" max="7170" width="5.26953125" customWidth="1"/>
    <col min="7171" max="7171" width="26.453125" customWidth="1"/>
    <col min="7172" max="7172" width="10.90625" customWidth="1"/>
    <col min="7173" max="7173" width="10" customWidth="1"/>
    <col min="7174" max="7174" width="12.26953125" customWidth="1"/>
    <col min="7175" max="7175" width="11.26953125" customWidth="1"/>
    <col min="7176" max="7176" width="9.6328125" customWidth="1"/>
    <col min="7177" max="7177" width="3.6328125" customWidth="1"/>
    <col min="7178" max="7178" width="2.26953125" customWidth="1"/>
    <col min="7179" max="7179" width="9.7265625" customWidth="1"/>
    <col min="7180" max="7180" width="10.26953125" customWidth="1"/>
    <col min="7181" max="7181" width="15.08984375" customWidth="1"/>
    <col min="7182" max="7182" width="9.453125" customWidth="1"/>
    <col min="7183" max="7183" width="3.36328125" customWidth="1"/>
    <col min="7184" max="7184" width="11.7265625" customWidth="1"/>
    <col min="7185" max="7185" width="5.90625" customWidth="1"/>
    <col min="7186" max="7186" width="12.36328125" customWidth="1"/>
    <col min="7187" max="7188" width="3.90625" customWidth="1"/>
    <col min="7189" max="7424" width="9"/>
    <col min="7425" max="7425" width="1.6328125" customWidth="1"/>
    <col min="7426" max="7426" width="5.26953125" customWidth="1"/>
    <col min="7427" max="7427" width="26.453125" customWidth="1"/>
    <col min="7428" max="7428" width="10.90625" customWidth="1"/>
    <col min="7429" max="7429" width="10" customWidth="1"/>
    <col min="7430" max="7430" width="12.26953125" customWidth="1"/>
    <col min="7431" max="7431" width="11.26953125" customWidth="1"/>
    <col min="7432" max="7432" width="9.6328125" customWidth="1"/>
    <col min="7433" max="7433" width="3.6328125" customWidth="1"/>
    <col min="7434" max="7434" width="2.26953125" customWidth="1"/>
    <col min="7435" max="7435" width="9.7265625" customWidth="1"/>
    <col min="7436" max="7436" width="10.26953125" customWidth="1"/>
    <col min="7437" max="7437" width="15.08984375" customWidth="1"/>
    <col min="7438" max="7438" width="9.453125" customWidth="1"/>
    <col min="7439" max="7439" width="3.36328125" customWidth="1"/>
    <col min="7440" max="7440" width="11.7265625" customWidth="1"/>
    <col min="7441" max="7441" width="5.90625" customWidth="1"/>
    <col min="7442" max="7442" width="12.36328125" customWidth="1"/>
    <col min="7443" max="7444" width="3.90625" customWidth="1"/>
    <col min="7445" max="7680" width="9"/>
    <col min="7681" max="7681" width="1.6328125" customWidth="1"/>
    <col min="7682" max="7682" width="5.26953125" customWidth="1"/>
    <col min="7683" max="7683" width="26.453125" customWidth="1"/>
    <col min="7684" max="7684" width="10.90625" customWidth="1"/>
    <col min="7685" max="7685" width="10" customWidth="1"/>
    <col min="7686" max="7686" width="12.26953125" customWidth="1"/>
    <col min="7687" max="7687" width="11.26953125" customWidth="1"/>
    <col min="7688" max="7688" width="9.6328125" customWidth="1"/>
    <col min="7689" max="7689" width="3.6328125" customWidth="1"/>
    <col min="7690" max="7690" width="2.26953125" customWidth="1"/>
    <col min="7691" max="7691" width="9.7265625" customWidth="1"/>
    <col min="7692" max="7692" width="10.26953125" customWidth="1"/>
    <col min="7693" max="7693" width="15.08984375" customWidth="1"/>
    <col min="7694" max="7694" width="9.453125" customWidth="1"/>
    <col min="7695" max="7695" width="3.36328125" customWidth="1"/>
    <col min="7696" max="7696" width="11.7265625" customWidth="1"/>
    <col min="7697" max="7697" width="5.90625" customWidth="1"/>
    <col min="7698" max="7698" width="12.36328125" customWidth="1"/>
    <col min="7699" max="7700" width="3.90625" customWidth="1"/>
    <col min="7701" max="7936" width="9"/>
    <col min="7937" max="7937" width="1.6328125" customWidth="1"/>
    <col min="7938" max="7938" width="5.26953125" customWidth="1"/>
    <col min="7939" max="7939" width="26.453125" customWidth="1"/>
    <col min="7940" max="7940" width="10.90625" customWidth="1"/>
    <col min="7941" max="7941" width="10" customWidth="1"/>
    <col min="7942" max="7942" width="12.26953125" customWidth="1"/>
    <col min="7943" max="7943" width="11.26953125" customWidth="1"/>
    <col min="7944" max="7944" width="9.6328125" customWidth="1"/>
    <col min="7945" max="7945" width="3.6328125" customWidth="1"/>
    <col min="7946" max="7946" width="2.26953125" customWidth="1"/>
    <col min="7947" max="7947" width="9.7265625" customWidth="1"/>
    <col min="7948" max="7948" width="10.26953125" customWidth="1"/>
    <col min="7949" max="7949" width="15.08984375" customWidth="1"/>
    <col min="7950" max="7950" width="9.453125" customWidth="1"/>
    <col min="7951" max="7951" width="3.36328125" customWidth="1"/>
    <col min="7952" max="7952" width="11.7265625" customWidth="1"/>
    <col min="7953" max="7953" width="5.90625" customWidth="1"/>
    <col min="7954" max="7954" width="12.36328125" customWidth="1"/>
    <col min="7955" max="7956" width="3.90625" customWidth="1"/>
    <col min="7957" max="8192" width="9"/>
    <col min="8193" max="8193" width="1.6328125" customWidth="1"/>
    <col min="8194" max="8194" width="5.26953125" customWidth="1"/>
    <col min="8195" max="8195" width="26.453125" customWidth="1"/>
    <col min="8196" max="8196" width="10.90625" customWidth="1"/>
    <col min="8197" max="8197" width="10" customWidth="1"/>
    <col min="8198" max="8198" width="12.26953125" customWidth="1"/>
    <col min="8199" max="8199" width="11.26953125" customWidth="1"/>
    <col min="8200" max="8200" width="9.6328125" customWidth="1"/>
    <col min="8201" max="8201" width="3.6328125" customWidth="1"/>
    <col min="8202" max="8202" width="2.26953125" customWidth="1"/>
    <col min="8203" max="8203" width="9.7265625" customWidth="1"/>
    <col min="8204" max="8204" width="10.26953125" customWidth="1"/>
    <col min="8205" max="8205" width="15.08984375" customWidth="1"/>
    <col min="8206" max="8206" width="9.453125" customWidth="1"/>
    <col min="8207" max="8207" width="3.36328125" customWidth="1"/>
    <col min="8208" max="8208" width="11.7265625" customWidth="1"/>
    <col min="8209" max="8209" width="5.90625" customWidth="1"/>
    <col min="8210" max="8210" width="12.36328125" customWidth="1"/>
    <col min="8211" max="8212" width="3.90625" customWidth="1"/>
    <col min="8213" max="8448" width="9"/>
    <col min="8449" max="8449" width="1.6328125" customWidth="1"/>
    <col min="8450" max="8450" width="5.26953125" customWidth="1"/>
    <col min="8451" max="8451" width="26.453125" customWidth="1"/>
    <col min="8452" max="8452" width="10.90625" customWidth="1"/>
    <col min="8453" max="8453" width="10" customWidth="1"/>
    <col min="8454" max="8454" width="12.26953125" customWidth="1"/>
    <col min="8455" max="8455" width="11.26953125" customWidth="1"/>
    <col min="8456" max="8456" width="9.6328125" customWidth="1"/>
    <col min="8457" max="8457" width="3.6328125" customWidth="1"/>
    <col min="8458" max="8458" width="2.26953125" customWidth="1"/>
    <col min="8459" max="8459" width="9.7265625" customWidth="1"/>
    <col min="8460" max="8460" width="10.26953125" customWidth="1"/>
    <col min="8461" max="8461" width="15.08984375" customWidth="1"/>
    <col min="8462" max="8462" width="9.453125" customWidth="1"/>
    <col min="8463" max="8463" width="3.36328125" customWidth="1"/>
    <col min="8464" max="8464" width="11.7265625" customWidth="1"/>
    <col min="8465" max="8465" width="5.90625" customWidth="1"/>
    <col min="8466" max="8466" width="12.36328125" customWidth="1"/>
    <col min="8467" max="8468" width="3.90625" customWidth="1"/>
    <col min="8469" max="8704" width="9"/>
    <col min="8705" max="8705" width="1.6328125" customWidth="1"/>
    <col min="8706" max="8706" width="5.26953125" customWidth="1"/>
    <col min="8707" max="8707" width="26.453125" customWidth="1"/>
    <col min="8708" max="8708" width="10.90625" customWidth="1"/>
    <col min="8709" max="8709" width="10" customWidth="1"/>
    <col min="8710" max="8710" width="12.26953125" customWidth="1"/>
    <col min="8711" max="8711" width="11.26953125" customWidth="1"/>
    <col min="8712" max="8712" width="9.6328125" customWidth="1"/>
    <col min="8713" max="8713" width="3.6328125" customWidth="1"/>
    <col min="8714" max="8714" width="2.26953125" customWidth="1"/>
    <col min="8715" max="8715" width="9.7265625" customWidth="1"/>
    <col min="8716" max="8716" width="10.26953125" customWidth="1"/>
    <col min="8717" max="8717" width="15.08984375" customWidth="1"/>
    <col min="8718" max="8718" width="9.453125" customWidth="1"/>
    <col min="8719" max="8719" width="3.36328125" customWidth="1"/>
    <col min="8720" max="8720" width="11.7265625" customWidth="1"/>
    <col min="8721" max="8721" width="5.90625" customWidth="1"/>
    <col min="8722" max="8722" width="12.36328125" customWidth="1"/>
    <col min="8723" max="8724" width="3.90625" customWidth="1"/>
    <col min="8725" max="8960" width="9"/>
    <col min="8961" max="8961" width="1.6328125" customWidth="1"/>
    <col min="8962" max="8962" width="5.26953125" customWidth="1"/>
    <col min="8963" max="8963" width="26.453125" customWidth="1"/>
    <col min="8964" max="8964" width="10.90625" customWidth="1"/>
    <col min="8965" max="8965" width="10" customWidth="1"/>
    <col min="8966" max="8966" width="12.26953125" customWidth="1"/>
    <col min="8967" max="8967" width="11.26953125" customWidth="1"/>
    <col min="8968" max="8968" width="9.6328125" customWidth="1"/>
    <col min="8969" max="8969" width="3.6328125" customWidth="1"/>
    <col min="8970" max="8970" width="2.26953125" customWidth="1"/>
    <col min="8971" max="8971" width="9.7265625" customWidth="1"/>
    <col min="8972" max="8972" width="10.26953125" customWidth="1"/>
    <col min="8973" max="8973" width="15.08984375" customWidth="1"/>
    <col min="8974" max="8974" width="9.453125" customWidth="1"/>
    <col min="8975" max="8975" width="3.36328125" customWidth="1"/>
    <col min="8976" max="8976" width="11.7265625" customWidth="1"/>
    <col min="8977" max="8977" width="5.90625" customWidth="1"/>
    <col min="8978" max="8978" width="12.36328125" customWidth="1"/>
    <col min="8979" max="8980" width="3.90625" customWidth="1"/>
    <col min="8981" max="9216" width="9"/>
    <col min="9217" max="9217" width="1.6328125" customWidth="1"/>
    <col min="9218" max="9218" width="5.26953125" customWidth="1"/>
    <col min="9219" max="9219" width="26.453125" customWidth="1"/>
    <col min="9220" max="9220" width="10.90625" customWidth="1"/>
    <col min="9221" max="9221" width="10" customWidth="1"/>
    <col min="9222" max="9222" width="12.26953125" customWidth="1"/>
    <col min="9223" max="9223" width="11.26953125" customWidth="1"/>
    <col min="9224" max="9224" width="9.6328125" customWidth="1"/>
    <col min="9225" max="9225" width="3.6328125" customWidth="1"/>
    <col min="9226" max="9226" width="2.26953125" customWidth="1"/>
    <col min="9227" max="9227" width="9.7265625" customWidth="1"/>
    <col min="9228" max="9228" width="10.26953125" customWidth="1"/>
    <col min="9229" max="9229" width="15.08984375" customWidth="1"/>
    <col min="9230" max="9230" width="9.453125" customWidth="1"/>
    <col min="9231" max="9231" width="3.36328125" customWidth="1"/>
    <col min="9232" max="9232" width="11.7265625" customWidth="1"/>
    <col min="9233" max="9233" width="5.90625" customWidth="1"/>
    <col min="9234" max="9234" width="12.36328125" customWidth="1"/>
    <col min="9235" max="9236" width="3.90625" customWidth="1"/>
    <col min="9237" max="9472" width="9"/>
    <col min="9473" max="9473" width="1.6328125" customWidth="1"/>
    <col min="9474" max="9474" width="5.26953125" customWidth="1"/>
    <col min="9475" max="9475" width="26.453125" customWidth="1"/>
    <col min="9476" max="9476" width="10.90625" customWidth="1"/>
    <col min="9477" max="9477" width="10" customWidth="1"/>
    <col min="9478" max="9478" width="12.26953125" customWidth="1"/>
    <col min="9479" max="9479" width="11.26953125" customWidth="1"/>
    <col min="9480" max="9480" width="9.6328125" customWidth="1"/>
    <col min="9481" max="9481" width="3.6328125" customWidth="1"/>
    <col min="9482" max="9482" width="2.26953125" customWidth="1"/>
    <col min="9483" max="9483" width="9.7265625" customWidth="1"/>
    <col min="9484" max="9484" width="10.26953125" customWidth="1"/>
    <col min="9485" max="9485" width="15.08984375" customWidth="1"/>
    <col min="9486" max="9486" width="9.453125" customWidth="1"/>
    <col min="9487" max="9487" width="3.36328125" customWidth="1"/>
    <col min="9488" max="9488" width="11.7265625" customWidth="1"/>
    <col min="9489" max="9489" width="5.90625" customWidth="1"/>
    <col min="9490" max="9490" width="12.36328125" customWidth="1"/>
    <col min="9491" max="9492" width="3.90625" customWidth="1"/>
    <col min="9493" max="9728" width="9"/>
    <col min="9729" max="9729" width="1.6328125" customWidth="1"/>
    <col min="9730" max="9730" width="5.26953125" customWidth="1"/>
    <col min="9731" max="9731" width="26.453125" customWidth="1"/>
    <col min="9732" max="9732" width="10.90625" customWidth="1"/>
    <col min="9733" max="9733" width="10" customWidth="1"/>
    <col min="9734" max="9734" width="12.26953125" customWidth="1"/>
    <col min="9735" max="9735" width="11.26953125" customWidth="1"/>
    <col min="9736" max="9736" width="9.6328125" customWidth="1"/>
    <col min="9737" max="9737" width="3.6328125" customWidth="1"/>
    <col min="9738" max="9738" width="2.26953125" customWidth="1"/>
    <col min="9739" max="9739" width="9.7265625" customWidth="1"/>
    <col min="9740" max="9740" width="10.26953125" customWidth="1"/>
    <col min="9741" max="9741" width="15.08984375" customWidth="1"/>
    <col min="9742" max="9742" width="9.453125" customWidth="1"/>
    <col min="9743" max="9743" width="3.36328125" customWidth="1"/>
    <col min="9744" max="9744" width="11.7265625" customWidth="1"/>
    <col min="9745" max="9745" width="5.90625" customWidth="1"/>
    <col min="9746" max="9746" width="12.36328125" customWidth="1"/>
    <col min="9747" max="9748" width="3.90625" customWidth="1"/>
    <col min="9749" max="9984" width="9"/>
    <col min="9985" max="9985" width="1.6328125" customWidth="1"/>
    <col min="9986" max="9986" width="5.26953125" customWidth="1"/>
    <col min="9987" max="9987" width="26.453125" customWidth="1"/>
    <col min="9988" max="9988" width="10.90625" customWidth="1"/>
    <col min="9989" max="9989" width="10" customWidth="1"/>
    <col min="9990" max="9990" width="12.26953125" customWidth="1"/>
    <col min="9991" max="9991" width="11.26953125" customWidth="1"/>
    <col min="9992" max="9992" width="9.6328125" customWidth="1"/>
    <col min="9993" max="9993" width="3.6328125" customWidth="1"/>
    <col min="9994" max="9994" width="2.26953125" customWidth="1"/>
    <col min="9995" max="9995" width="9.7265625" customWidth="1"/>
    <col min="9996" max="9996" width="10.26953125" customWidth="1"/>
    <col min="9997" max="9997" width="15.08984375" customWidth="1"/>
    <col min="9998" max="9998" width="9.453125" customWidth="1"/>
    <col min="9999" max="9999" width="3.36328125" customWidth="1"/>
    <col min="10000" max="10000" width="11.7265625" customWidth="1"/>
    <col min="10001" max="10001" width="5.90625" customWidth="1"/>
    <col min="10002" max="10002" width="12.36328125" customWidth="1"/>
    <col min="10003" max="10004" width="3.90625" customWidth="1"/>
    <col min="10005" max="10240" width="9"/>
    <col min="10241" max="10241" width="1.6328125" customWidth="1"/>
    <col min="10242" max="10242" width="5.26953125" customWidth="1"/>
    <col min="10243" max="10243" width="26.453125" customWidth="1"/>
    <col min="10244" max="10244" width="10.90625" customWidth="1"/>
    <col min="10245" max="10245" width="10" customWidth="1"/>
    <col min="10246" max="10246" width="12.26953125" customWidth="1"/>
    <col min="10247" max="10247" width="11.26953125" customWidth="1"/>
    <col min="10248" max="10248" width="9.6328125" customWidth="1"/>
    <col min="10249" max="10249" width="3.6328125" customWidth="1"/>
    <col min="10250" max="10250" width="2.26953125" customWidth="1"/>
    <col min="10251" max="10251" width="9.7265625" customWidth="1"/>
    <col min="10252" max="10252" width="10.26953125" customWidth="1"/>
    <col min="10253" max="10253" width="15.08984375" customWidth="1"/>
    <col min="10254" max="10254" width="9.453125" customWidth="1"/>
    <col min="10255" max="10255" width="3.36328125" customWidth="1"/>
    <col min="10256" max="10256" width="11.7265625" customWidth="1"/>
    <col min="10257" max="10257" width="5.90625" customWidth="1"/>
    <col min="10258" max="10258" width="12.36328125" customWidth="1"/>
    <col min="10259" max="10260" width="3.90625" customWidth="1"/>
    <col min="10261" max="10496" width="9"/>
    <col min="10497" max="10497" width="1.6328125" customWidth="1"/>
    <col min="10498" max="10498" width="5.26953125" customWidth="1"/>
    <col min="10499" max="10499" width="26.453125" customWidth="1"/>
    <col min="10500" max="10500" width="10.90625" customWidth="1"/>
    <col min="10501" max="10501" width="10" customWidth="1"/>
    <col min="10502" max="10502" width="12.26953125" customWidth="1"/>
    <col min="10503" max="10503" width="11.26953125" customWidth="1"/>
    <col min="10504" max="10504" width="9.6328125" customWidth="1"/>
    <col min="10505" max="10505" width="3.6328125" customWidth="1"/>
    <col min="10506" max="10506" width="2.26953125" customWidth="1"/>
    <col min="10507" max="10507" width="9.7265625" customWidth="1"/>
    <col min="10508" max="10508" width="10.26953125" customWidth="1"/>
    <col min="10509" max="10509" width="15.08984375" customWidth="1"/>
    <col min="10510" max="10510" width="9.453125" customWidth="1"/>
    <col min="10511" max="10511" width="3.36328125" customWidth="1"/>
    <col min="10512" max="10512" width="11.7265625" customWidth="1"/>
    <col min="10513" max="10513" width="5.90625" customWidth="1"/>
    <col min="10514" max="10514" width="12.36328125" customWidth="1"/>
    <col min="10515" max="10516" width="3.90625" customWidth="1"/>
    <col min="10517" max="10752" width="9"/>
    <col min="10753" max="10753" width="1.6328125" customWidth="1"/>
    <col min="10754" max="10754" width="5.26953125" customWidth="1"/>
    <col min="10755" max="10755" width="26.453125" customWidth="1"/>
    <col min="10756" max="10756" width="10.90625" customWidth="1"/>
    <col min="10757" max="10757" width="10" customWidth="1"/>
    <col min="10758" max="10758" width="12.26953125" customWidth="1"/>
    <col min="10759" max="10759" width="11.26953125" customWidth="1"/>
    <col min="10760" max="10760" width="9.6328125" customWidth="1"/>
    <col min="10761" max="10761" width="3.6328125" customWidth="1"/>
    <col min="10762" max="10762" width="2.26953125" customWidth="1"/>
    <col min="10763" max="10763" width="9.7265625" customWidth="1"/>
    <col min="10764" max="10764" width="10.26953125" customWidth="1"/>
    <col min="10765" max="10765" width="15.08984375" customWidth="1"/>
    <col min="10766" max="10766" width="9.453125" customWidth="1"/>
    <col min="10767" max="10767" width="3.36328125" customWidth="1"/>
    <col min="10768" max="10768" width="11.7265625" customWidth="1"/>
    <col min="10769" max="10769" width="5.90625" customWidth="1"/>
    <col min="10770" max="10770" width="12.36328125" customWidth="1"/>
    <col min="10771" max="10772" width="3.90625" customWidth="1"/>
    <col min="10773" max="11008" width="9"/>
    <col min="11009" max="11009" width="1.6328125" customWidth="1"/>
    <col min="11010" max="11010" width="5.26953125" customWidth="1"/>
    <col min="11011" max="11011" width="26.453125" customWidth="1"/>
    <col min="11012" max="11012" width="10.90625" customWidth="1"/>
    <col min="11013" max="11013" width="10" customWidth="1"/>
    <col min="11014" max="11014" width="12.26953125" customWidth="1"/>
    <col min="11015" max="11015" width="11.26953125" customWidth="1"/>
    <col min="11016" max="11016" width="9.6328125" customWidth="1"/>
    <col min="11017" max="11017" width="3.6328125" customWidth="1"/>
    <col min="11018" max="11018" width="2.26953125" customWidth="1"/>
    <col min="11019" max="11019" width="9.7265625" customWidth="1"/>
    <col min="11020" max="11020" width="10.26953125" customWidth="1"/>
    <col min="11021" max="11021" width="15.08984375" customWidth="1"/>
    <col min="11022" max="11022" width="9.453125" customWidth="1"/>
    <col min="11023" max="11023" width="3.36328125" customWidth="1"/>
    <col min="11024" max="11024" width="11.7265625" customWidth="1"/>
    <col min="11025" max="11025" width="5.90625" customWidth="1"/>
    <col min="11026" max="11026" width="12.36328125" customWidth="1"/>
    <col min="11027" max="11028" width="3.90625" customWidth="1"/>
    <col min="11029" max="11264" width="9"/>
    <col min="11265" max="11265" width="1.6328125" customWidth="1"/>
    <col min="11266" max="11266" width="5.26953125" customWidth="1"/>
    <col min="11267" max="11267" width="26.453125" customWidth="1"/>
    <col min="11268" max="11268" width="10.90625" customWidth="1"/>
    <col min="11269" max="11269" width="10" customWidth="1"/>
    <col min="11270" max="11270" width="12.26953125" customWidth="1"/>
    <col min="11271" max="11271" width="11.26953125" customWidth="1"/>
    <col min="11272" max="11272" width="9.6328125" customWidth="1"/>
    <col min="11273" max="11273" width="3.6328125" customWidth="1"/>
    <col min="11274" max="11274" width="2.26953125" customWidth="1"/>
    <col min="11275" max="11275" width="9.7265625" customWidth="1"/>
    <col min="11276" max="11276" width="10.26953125" customWidth="1"/>
    <col min="11277" max="11277" width="15.08984375" customWidth="1"/>
    <col min="11278" max="11278" width="9.453125" customWidth="1"/>
    <col min="11279" max="11279" width="3.36328125" customWidth="1"/>
    <col min="11280" max="11280" width="11.7265625" customWidth="1"/>
    <col min="11281" max="11281" width="5.90625" customWidth="1"/>
    <col min="11282" max="11282" width="12.36328125" customWidth="1"/>
    <col min="11283" max="11284" width="3.90625" customWidth="1"/>
    <col min="11285" max="11520" width="9"/>
    <col min="11521" max="11521" width="1.6328125" customWidth="1"/>
    <col min="11522" max="11522" width="5.26953125" customWidth="1"/>
    <col min="11523" max="11523" width="26.453125" customWidth="1"/>
    <col min="11524" max="11524" width="10.90625" customWidth="1"/>
    <col min="11525" max="11525" width="10" customWidth="1"/>
    <col min="11526" max="11526" width="12.26953125" customWidth="1"/>
    <col min="11527" max="11527" width="11.26953125" customWidth="1"/>
    <col min="11528" max="11528" width="9.6328125" customWidth="1"/>
    <col min="11529" max="11529" width="3.6328125" customWidth="1"/>
    <col min="11530" max="11530" width="2.26953125" customWidth="1"/>
    <col min="11531" max="11531" width="9.7265625" customWidth="1"/>
    <col min="11532" max="11532" width="10.26953125" customWidth="1"/>
    <col min="11533" max="11533" width="15.08984375" customWidth="1"/>
    <col min="11534" max="11534" width="9.453125" customWidth="1"/>
    <col min="11535" max="11535" width="3.36328125" customWidth="1"/>
    <col min="11536" max="11536" width="11.7265625" customWidth="1"/>
    <col min="11537" max="11537" width="5.90625" customWidth="1"/>
    <col min="11538" max="11538" width="12.36328125" customWidth="1"/>
    <col min="11539" max="11540" width="3.90625" customWidth="1"/>
    <col min="11541" max="11776" width="9"/>
    <col min="11777" max="11777" width="1.6328125" customWidth="1"/>
    <col min="11778" max="11778" width="5.26953125" customWidth="1"/>
    <col min="11779" max="11779" width="26.453125" customWidth="1"/>
    <col min="11780" max="11780" width="10.90625" customWidth="1"/>
    <col min="11781" max="11781" width="10" customWidth="1"/>
    <col min="11782" max="11782" width="12.26953125" customWidth="1"/>
    <col min="11783" max="11783" width="11.26953125" customWidth="1"/>
    <col min="11784" max="11784" width="9.6328125" customWidth="1"/>
    <col min="11785" max="11785" width="3.6328125" customWidth="1"/>
    <col min="11786" max="11786" width="2.26953125" customWidth="1"/>
    <col min="11787" max="11787" width="9.7265625" customWidth="1"/>
    <col min="11788" max="11788" width="10.26953125" customWidth="1"/>
    <col min="11789" max="11789" width="15.08984375" customWidth="1"/>
    <col min="11790" max="11790" width="9.453125" customWidth="1"/>
    <col min="11791" max="11791" width="3.36328125" customWidth="1"/>
    <col min="11792" max="11792" width="11.7265625" customWidth="1"/>
    <col min="11793" max="11793" width="5.90625" customWidth="1"/>
    <col min="11794" max="11794" width="12.36328125" customWidth="1"/>
    <col min="11795" max="11796" width="3.90625" customWidth="1"/>
    <col min="11797" max="12032" width="9"/>
    <col min="12033" max="12033" width="1.6328125" customWidth="1"/>
    <col min="12034" max="12034" width="5.26953125" customWidth="1"/>
    <col min="12035" max="12035" width="26.453125" customWidth="1"/>
    <col min="12036" max="12036" width="10.90625" customWidth="1"/>
    <col min="12037" max="12037" width="10" customWidth="1"/>
    <col min="12038" max="12038" width="12.26953125" customWidth="1"/>
    <col min="12039" max="12039" width="11.26953125" customWidth="1"/>
    <col min="12040" max="12040" width="9.6328125" customWidth="1"/>
    <col min="12041" max="12041" width="3.6328125" customWidth="1"/>
    <col min="12042" max="12042" width="2.26953125" customWidth="1"/>
    <col min="12043" max="12043" width="9.7265625" customWidth="1"/>
    <col min="12044" max="12044" width="10.26953125" customWidth="1"/>
    <col min="12045" max="12045" width="15.08984375" customWidth="1"/>
    <col min="12046" max="12046" width="9.453125" customWidth="1"/>
    <col min="12047" max="12047" width="3.36328125" customWidth="1"/>
    <col min="12048" max="12048" width="11.7265625" customWidth="1"/>
    <col min="12049" max="12049" width="5.90625" customWidth="1"/>
    <col min="12050" max="12050" width="12.36328125" customWidth="1"/>
    <col min="12051" max="12052" width="3.90625" customWidth="1"/>
    <col min="12053" max="12288" width="9"/>
    <col min="12289" max="12289" width="1.6328125" customWidth="1"/>
    <col min="12290" max="12290" width="5.26953125" customWidth="1"/>
    <col min="12291" max="12291" width="26.453125" customWidth="1"/>
    <col min="12292" max="12292" width="10.90625" customWidth="1"/>
    <col min="12293" max="12293" width="10" customWidth="1"/>
    <col min="12294" max="12294" width="12.26953125" customWidth="1"/>
    <col min="12295" max="12295" width="11.26953125" customWidth="1"/>
    <col min="12296" max="12296" width="9.6328125" customWidth="1"/>
    <col min="12297" max="12297" width="3.6328125" customWidth="1"/>
    <col min="12298" max="12298" width="2.26953125" customWidth="1"/>
    <col min="12299" max="12299" width="9.7265625" customWidth="1"/>
    <col min="12300" max="12300" width="10.26953125" customWidth="1"/>
    <col min="12301" max="12301" width="15.08984375" customWidth="1"/>
    <col min="12302" max="12302" width="9.453125" customWidth="1"/>
    <col min="12303" max="12303" width="3.36328125" customWidth="1"/>
    <col min="12304" max="12304" width="11.7265625" customWidth="1"/>
    <col min="12305" max="12305" width="5.90625" customWidth="1"/>
    <col min="12306" max="12306" width="12.36328125" customWidth="1"/>
    <col min="12307" max="12308" width="3.90625" customWidth="1"/>
    <col min="12309" max="12544" width="9"/>
    <col min="12545" max="12545" width="1.6328125" customWidth="1"/>
    <col min="12546" max="12546" width="5.26953125" customWidth="1"/>
    <col min="12547" max="12547" width="26.453125" customWidth="1"/>
    <col min="12548" max="12548" width="10.90625" customWidth="1"/>
    <col min="12549" max="12549" width="10" customWidth="1"/>
    <col min="12550" max="12550" width="12.26953125" customWidth="1"/>
    <col min="12551" max="12551" width="11.26953125" customWidth="1"/>
    <col min="12552" max="12552" width="9.6328125" customWidth="1"/>
    <col min="12553" max="12553" width="3.6328125" customWidth="1"/>
    <col min="12554" max="12554" width="2.26953125" customWidth="1"/>
    <col min="12555" max="12555" width="9.7265625" customWidth="1"/>
    <col min="12556" max="12556" width="10.26953125" customWidth="1"/>
    <col min="12557" max="12557" width="15.08984375" customWidth="1"/>
    <col min="12558" max="12558" width="9.453125" customWidth="1"/>
    <col min="12559" max="12559" width="3.36328125" customWidth="1"/>
    <col min="12560" max="12560" width="11.7265625" customWidth="1"/>
    <col min="12561" max="12561" width="5.90625" customWidth="1"/>
    <col min="12562" max="12562" width="12.36328125" customWidth="1"/>
    <col min="12563" max="12564" width="3.90625" customWidth="1"/>
    <col min="12565" max="12800" width="9"/>
    <col min="12801" max="12801" width="1.6328125" customWidth="1"/>
    <col min="12802" max="12802" width="5.26953125" customWidth="1"/>
    <col min="12803" max="12803" width="26.453125" customWidth="1"/>
    <col min="12804" max="12804" width="10.90625" customWidth="1"/>
    <col min="12805" max="12805" width="10" customWidth="1"/>
    <col min="12806" max="12806" width="12.26953125" customWidth="1"/>
    <col min="12807" max="12807" width="11.26953125" customWidth="1"/>
    <col min="12808" max="12808" width="9.6328125" customWidth="1"/>
    <col min="12809" max="12809" width="3.6328125" customWidth="1"/>
    <col min="12810" max="12810" width="2.26953125" customWidth="1"/>
    <col min="12811" max="12811" width="9.7265625" customWidth="1"/>
    <col min="12812" max="12812" width="10.26953125" customWidth="1"/>
    <col min="12813" max="12813" width="15.08984375" customWidth="1"/>
    <col min="12814" max="12814" width="9.453125" customWidth="1"/>
    <col min="12815" max="12815" width="3.36328125" customWidth="1"/>
    <col min="12816" max="12816" width="11.7265625" customWidth="1"/>
    <col min="12817" max="12817" width="5.90625" customWidth="1"/>
    <col min="12818" max="12818" width="12.36328125" customWidth="1"/>
    <col min="12819" max="12820" width="3.90625" customWidth="1"/>
    <col min="12821" max="13056" width="9"/>
    <col min="13057" max="13057" width="1.6328125" customWidth="1"/>
    <col min="13058" max="13058" width="5.26953125" customWidth="1"/>
    <col min="13059" max="13059" width="26.453125" customWidth="1"/>
    <col min="13060" max="13060" width="10.90625" customWidth="1"/>
    <col min="13061" max="13061" width="10" customWidth="1"/>
    <col min="13062" max="13062" width="12.26953125" customWidth="1"/>
    <col min="13063" max="13063" width="11.26953125" customWidth="1"/>
    <col min="13064" max="13064" width="9.6328125" customWidth="1"/>
    <col min="13065" max="13065" width="3.6328125" customWidth="1"/>
    <col min="13066" max="13066" width="2.26953125" customWidth="1"/>
    <col min="13067" max="13067" width="9.7265625" customWidth="1"/>
    <col min="13068" max="13068" width="10.26953125" customWidth="1"/>
    <col min="13069" max="13069" width="15.08984375" customWidth="1"/>
    <col min="13070" max="13070" width="9.453125" customWidth="1"/>
    <col min="13071" max="13071" width="3.36328125" customWidth="1"/>
    <col min="13072" max="13072" width="11.7265625" customWidth="1"/>
    <col min="13073" max="13073" width="5.90625" customWidth="1"/>
    <col min="13074" max="13074" width="12.36328125" customWidth="1"/>
    <col min="13075" max="13076" width="3.90625" customWidth="1"/>
    <col min="13077" max="13312" width="9"/>
    <col min="13313" max="13313" width="1.6328125" customWidth="1"/>
    <col min="13314" max="13314" width="5.26953125" customWidth="1"/>
    <col min="13315" max="13315" width="26.453125" customWidth="1"/>
    <col min="13316" max="13316" width="10.90625" customWidth="1"/>
    <col min="13317" max="13317" width="10" customWidth="1"/>
    <col min="13318" max="13318" width="12.26953125" customWidth="1"/>
    <col min="13319" max="13319" width="11.26953125" customWidth="1"/>
    <col min="13320" max="13320" width="9.6328125" customWidth="1"/>
    <col min="13321" max="13321" width="3.6328125" customWidth="1"/>
    <col min="13322" max="13322" width="2.26953125" customWidth="1"/>
    <col min="13323" max="13323" width="9.7265625" customWidth="1"/>
    <col min="13324" max="13324" width="10.26953125" customWidth="1"/>
    <col min="13325" max="13325" width="15.08984375" customWidth="1"/>
    <col min="13326" max="13326" width="9.453125" customWidth="1"/>
    <col min="13327" max="13327" width="3.36328125" customWidth="1"/>
    <col min="13328" max="13328" width="11.7265625" customWidth="1"/>
    <col min="13329" max="13329" width="5.90625" customWidth="1"/>
    <col min="13330" max="13330" width="12.36328125" customWidth="1"/>
    <col min="13331" max="13332" width="3.90625" customWidth="1"/>
    <col min="13333" max="13568" width="9"/>
    <col min="13569" max="13569" width="1.6328125" customWidth="1"/>
    <col min="13570" max="13570" width="5.26953125" customWidth="1"/>
    <col min="13571" max="13571" width="26.453125" customWidth="1"/>
    <col min="13572" max="13572" width="10.90625" customWidth="1"/>
    <col min="13573" max="13573" width="10" customWidth="1"/>
    <col min="13574" max="13574" width="12.26953125" customWidth="1"/>
    <col min="13575" max="13575" width="11.26953125" customWidth="1"/>
    <col min="13576" max="13576" width="9.6328125" customWidth="1"/>
    <col min="13577" max="13577" width="3.6328125" customWidth="1"/>
    <col min="13578" max="13578" width="2.26953125" customWidth="1"/>
    <col min="13579" max="13579" width="9.7265625" customWidth="1"/>
    <col min="13580" max="13580" width="10.26953125" customWidth="1"/>
    <col min="13581" max="13581" width="15.08984375" customWidth="1"/>
    <col min="13582" max="13582" width="9.453125" customWidth="1"/>
    <col min="13583" max="13583" width="3.36328125" customWidth="1"/>
    <col min="13584" max="13584" width="11.7265625" customWidth="1"/>
    <col min="13585" max="13585" width="5.90625" customWidth="1"/>
    <col min="13586" max="13586" width="12.36328125" customWidth="1"/>
    <col min="13587" max="13588" width="3.90625" customWidth="1"/>
    <col min="13589" max="13824" width="9"/>
    <col min="13825" max="13825" width="1.6328125" customWidth="1"/>
    <col min="13826" max="13826" width="5.26953125" customWidth="1"/>
    <col min="13827" max="13827" width="26.453125" customWidth="1"/>
    <col min="13828" max="13828" width="10.90625" customWidth="1"/>
    <col min="13829" max="13829" width="10" customWidth="1"/>
    <col min="13830" max="13830" width="12.26953125" customWidth="1"/>
    <col min="13831" max="13831" width="11.26953125" customWidth="1"/>
    <col min="13832" max="13832" width="9.6328125" customWidth="1"/>
    <col min="13833" max="13833" width="3.6328125" customWidth="1"/>
    <col min="13834" max="13834" width="2.26953125" customWidth="1"/>
    <col min="13835" max="13835" width="9.7265625" customWidth="1"/>
    <col min="13836" max="13836" width="10.26953125" customWidth="1"/>
    <col min="13837" max="13837" width="15.08984375" customWidth="1"/>
    <col min="13838" max="13838" width="9.453125" customWidth="1"/>
    <col min="13839" max="13839" width="3.36328125" customWidth="1"/>
    <col min="13840" max="13840" width="11.7265625" customWidth="1"/>
    <col min="13841" max="13841" width="5.90625" customWidth="1"/>
    <col min="13842" max="13842" width="12.36328125" customWidth="1"/>
    <col min="13843" max="13844" width="3.90625" customWidth="1"/>
    <col min="13845" max="14080" width="9"/>
    <col min="14081" max="14081" width="1.6328125" customWidth="1"/>
    <col min="14082" max="14082" width="5.26953125" customWidth="1"/>
    <col min="14083" max="14083" width="26.453125" customWidth="1"/>
    <col min="14084" max="14084" width="10.90625" customWidth="1"/>
    <col min="14085" max="14085" width="10" customWidth="1"/>
    <col min="14086" max="14086" width="12.26953125" customWidth="1"/>
    <col min="14087" max="14087" width="11.26953125" customWidth="1"/>
    <col min="14088" max="14088" width="9.6328125" customWidth="1"/>
    <col min="14089" max="14089" width="3.6328125" customWidth="1"/>
    <col min="14090" max="14090" width="2.26953125" customWidth="1"/>
    <col min="14091" max="14091" width="9.7265625" customWidth="1"/>
    <col min="14092" max="14092" width="10.26953125" customWidth="1"/>
    <col min="14093" max="14093" width="15.08984375" customWidth="1"/>
    <col min="14094" max="14094" width="9.453125" customWidth="1"/>
    <col min="14095" max="14095" width="3.36328125" customWidth="1"/>
    <col min="14096" max="14096" width="11.7265625" customWidth="1"/>
    <col min="14097" max="14097" width="5.90625" customWidth="1"/>
    <col min="14098" max="14098" width="12.36328125" customWidth="1"/>
    <col min="14099" max="14100" width="3.90625" customWidth="1"/>
    <col min="14101" max="14336" width="9"/>
    <col min="14337" max="14337" width="1.6328125" customWidth="1"/>
    <col min="14338" max="14338" width="5.26953125" customWidth="1"/>
    <col min="14339" max="14339" width="26.453125" customWidth="1"/>
    <col min="14340" max="14340" width="10.90625" customWidth="1"/>
    <col min="14341" max="14341" width="10" customWidth="1"/>
    <col min="14342" max="14342" width="12.26953125" customWidth="1"/>
    <col min="14343" max="14343" width="11.26953125" customWidth="1"/>
    <col min="14344" max="14344" width="9.6328125" customWidth="1"/>
    <col min="14345" max="14345" width="3.6328125" customWidth="1"/>
    <col min="14346" max="14346" width="2.26953125" customWidth="1"/>
    <col min="14347" max="14347" width="9.7265625" customWidth="1"/>
    <col min="14348" max="14348" width="10.26953125" customWidth="1"/>
    <col min="14349" max="14349" width="15.08984375" customWidth="1"/>
    <col min="14350" max="14350" width="9.453125" customWidth="1"/>
    <col min="14351" max="14351" width="3.36328125" customWidth="1"/>
    <col min="14352" max="14352" width="11.7265625" customWidth="1"/>
    <col min="14353" max="14353" width="5.90625" customWidth="1"/>
    <col min="14354" max="14354" width="12.36328125" customWidth="1"/>
    <col min="14355" max="14356" width="3.90625" customWidth="1"/>
    <col min="14357" max="14592" width="9"/>
    <col min="14593" max="14593" width="1.6328125" customWidth="1"/>
    <col min="14594" max="14594" width="5.26953125" customWidth="1"/>
    <col min="14595" max="14595" width="26.453125" customWidth="1"/>
    <col min="14596" max="14596" width="10.90625" customWidth="1"/>
    <col min="14597" max="14597" width="10" customWidth="1"/>
    <col min="14598" max="14598" width="12.26953125" customWidth="1"/>
    <col min="14599" max="14599" width="11.26953125" customWidth="1"/>
    <col min="14600" max="14600" width="9.6328125" customWidth="1"/>
    <col min="14601" max="14601" width="3.6328125" customWidth="1"/>
    <col min="14602" max="14602" width="2.26953125" customWidth="1"/>
    <col min="14603" max="14603" width="9.7265625" customWidth="1"/>
    <col min="14604" max="14604" width="10.26953125" customWidth="1"/>
    <col min="14605" max="14605" width="15.08984375" customWidth="1"/>
    <col min="14606" max="14606" width="9.453125" customWidth="1"/>
    <col min="14607" max="14607" width="3.36328125" customWidth="1"/>
    <col min="14608" max="14608" width="11.7265625" customWidth="1"/>
    <col min="14609" max="14609" width="5.90625" customWidth="1"/>
    <col min="14610" max="14610" width="12.36328125" customWidth="1"/>
    <col min="14611" max="14612" width="3.90625" customWidth="1"/>
    <col min="14613" max="14848" width="9"/>
    <col min="14849" max="14849" width="1.6328125" customWidth="1"/>
    <col min="14850" max="14850" width="5.26953125" customWidth="1"/>
    <col min="14851" max="14851" width="26.453125" customWidth="1"/>
    <col min="14852" max="14852" width="10.90625" customWidth="1"/>
    <col min="14853" max="14853" width="10" customWidth="1"/>
    <col min="14854" max="14854" width="12.26953125" customWidth="1"/>
    <col min="14855" max="14855" width="11.26953125" customWidth="1"/>
    <col min="14856" max="14856" width="9.6328125" customWidth="1"/>
    <col min="14857" max="14857" width="3.6328125" customWidth="1"/>
    <col min="14858" max="14858" width="2.26953125" customWidth="1"/>
    <col min="14859" max="14859" width="9.7265625" customWidth="1"/>
    <col min="14860" max="14860" width="10.26953125" customWidth="1"/>
    <col min="14861" max="14861" width="15.08984375" customWidth="1"/>
    <col min="14862" max="14862" width="9.453125" customWidth="1"/>
    <col min="14863" max="14863" width="3.36328125" customWidth="1"/>
    <col min="14864" max="14864" width="11.7265625" customWidth="1"/>
    <col min="14865" max="14865" width="5.90625" customWidth="1"/>
    <col min="14866" max="14866" width="12.36328125" customWidth="1"/>
    <col min="14867" max="14868" width="3.90625" customWidth="1"/>
    <col min="14869" max="15104" width="9"/>
    <col min="15105" max="15105" width="1.6328125" customWidth="1"/>
    <col min="15106" max="15106" width="5.26953125" customWidth="1"/>
    <col min="15107" max="15107" width="26.453125" customWidth="1"/>
    <col min="15108" max="15108" width="10.90625" customWidth="1"/>
    <col min="15109" max="15109" width="10" customWidth="1"/>
    <col min="15110" max="15110" width="12.26953125" customWidth="1"/>
    <col min="15111" max="15111" width="11.26953125" customWidth="1"/>
    <col min="15112" max="15112" width="9.6328125" customWidth="1"/>
    <col min="15113" max="15113" width="3.6328125" customWidth="1"/>
    <col min="15114" max="15114" width="2.26953125" customWidth="1"/>
    <col min="15115" max="15115" width="9.7265625" customWidth="1"/>
    <col min="15116" max="15116" width="10.26953125" customWidth="1"/>
    <col min="15117" max="15117" width="15.08984375" customWidth="1"/>
    <col min="15118" max="15118" width="9.453125" customWidth="1"/>
    <col min="15119" max="15119" width="3.36328125" customWidth="1"/>
    <col min="15120" max="15120" width="11.7265625" customWidth="1"/>
    <col min="15121" max="15121" width="5.90625" customWidth="1"/>
    <col min="15122" max="15122" width="12.36328125" customWidth="1"/>
    <col min="15123" max="15124" width="3.90625" customWidth="1"/>
    <col min="15125" max="15360" width="9"/>
    <col min="15361" max="15361" width="1.6328125" customWidth="1"/>
    <col min="15362" max="15362" width="5.26953125" customWidth="1"/>
    <col min="15363" max="15363" width="26.453125" customWidth="1"/>
    <col min="15364" max="15364" width="10.90625" customWidth="1"/>
    <col min="15365" max="15365" width="10" customWidth="1"/>
    <col min="15366" max="15366" width="12.26953125" customWidth="1"/>
    <col min="15367" max="15367" width="11.26953125" customWidth="1"/>
    <col min="15368" max="15368" width="9.6328125" customWidth="1"/>
    <col min="15369" max="15369" width="3.6328125" customWidth="1"/>
    <col min="15370" max="15370" width="2.26953125" customWidth="1"/>
    <col min="15371" max="15371" width="9.7265625" customWidth="1"/>
    <col min="15372" max="15372" width="10.26953125" customWidth="1"/>
    <col min="15373" max="15373" width="15.08984375" customWidth="1"/>
    <col min="15374" max="15374" width="9.453125" customWidth="1"/>
    <col min="15375" max="15375" width="3.36328125" customWidth="1"/>
    <col min="15376" max="15376" width="11.7265625" customWidth="1"/>
    <col min="15377" max="15377" width="5.90625" customWidth="1"/>
    <col min="15378" max="15378" width="12.36328125" customWidth="1"/>
    <col min="15379" max="15380" width="3.90625" customWidth="1"/>
    <col min="15381" max="15616" width="9"/>
    <col min="15617" max="15617" width="1.6328125" customWidth="1"/>
    <col min="15618" max="15618" width="5.26953125" customWidth="1"/>
    <col min="15619" max="15619" width="26.453125" customWidth="1"/>
    <col min="15620" max="15620" width="10.90625" customWidth="1"/>
    <col min="15621" max="15621" width="10" customWidth="1"/>
    <col min="15622" max="15622" width="12.26953125" customWidth="1"/>
    <col min="15623" max="15623" width="11.26953125" customWidth="1"/>
    <col min="15624" max="15624" width="9.6328125" customWidth="1"/>
    <col min="15625" max="15625" width="3.6328125" customWidth="1"/>
    <col min="15626" max="15626" width="2.26953125" customWidth="1"/>
    <col min="15627" max="15627" width="9.7265625" customWidth="1"/>
    <col min="15628" max="15628" width="10.26953125" customWidth="1"/>
    <col min="15629" max="15629" width="15.08984375" customWidth="1"/>
    <col min="15630" max="15630" width="9.453125" customWidth="1"/>
    <col min="15631" max="15631" width="3.36328125" customWidth="1"/>
    <col min="15632" max="15632" width="11.7265625" customWidth="1"/>
    <col min="15633" max="15633" width="5.90625" customWidth="1"/>
    <col min="15634" max="15634" width="12.36328125" customWidth="1"/>
    <col min="15635" max="15636" width="3.90625" customWidth="1"/>
    <col min="15637" max="15872" width="9"/>
    <col min="15873" max="15873" width="1.6328125" customWidth="1"/>
    <col min="15874" max="15874" width="5.26953125" customWidth="1"/>
    <col min="15875" max="15875" width="26.453125" customWidth="1"/>
    <col min="15876" max="15876" width="10.90625" customWidth="1"/>
    <col min="15877" max="15877" width="10" customWidth="1"/>
    <col min="15878" max="15878" width="12.26953125" customWidth="1"/>
    <col min="15879" max="15879" width="11.26953125" customWidth="1"/>
    <col min="15880" max="15880" width="9.6328125" customWidth="1"/>
    <col min="15881" max="15881" width="3.6328125" customWidth="1"/>
    <col min="15882" max="15882" width="2.26953125" customWidth="1"/>
    <col min="15883" max="15883" width="9.7265625" customWidth="1"/>
    <col min="15884" max="15884" width="10.26953125" customWidth="1"/>
    <col min="15885" max="15885" width="15.08984375" customWidth="1"/>
    <col min="15886" max="15886" width="9.453125" customWidth="1"/>
    <col min="15887" max="15887" width="3.36328125" customWidth="1"/>
    <col min="15888" max="15888" width="11.7265625" customWidth="1"/>
    <col min="15889" max="15889" width="5.90625" customWidth="1"/>
    <col min="15890" max="15890" width="12.36328125" customWidth="1"/>
    <col min="15891" max="15892" width="3.90625" customWidth="1"/>
    <col min="15893" max="16128" width="9"/>
    <col min="16129" max="16129" width="1.6328125" customWidth="1"/>
    <col min="16130" max="16130" width="5.26953125" customWidth="1"/>
    <col min="16131" max="16131" width="26.453125" customWidth="1"/>
    <col min="16132" max="16132" width="10.90625" customWidth="1"/>
    <col min="16133" max="16133" width="10" customWidth="1"/>
    <col min="16134" max="16134" width="12.26953125" customWidth="1"/>
    <col min="16135" max="16135" width="11.26953125" customWidth="1"/>
    <col min="16136" max="16136" width="9.6328125" customWidth="1"/>
    <col min="16137" max="16137" width="3.6328125" customWidth="1"/>
    <col min="16138" max="16138" width="2.26953125" customWidth="1"/>
    <col min="16139" max="16139" width="9.7265625" customWidth="1"/>
    <col min="16140" max="16140" width="10.26953125" customWidth="1"/>
    <col min="16141" max="16141" width="15.08984375" customWidth="1"/>
    <col min="16142" max="16142" width="9.453125" customWidth="1"/>
    <col min="16143" max="16143" width="3.36328125" customWidth="1"/>
    <col min="16144" max="16144" width="11.7265625" customWidth="1"/>
    <col min="16145" max="16145" width="5.90625" customWidth="1"/>
    <col min="16146" max="16146" width="12.36328125" customWidth="1"/>
    <col min="16147" max="16148" width="3.90625" customWidth="1"/>
    <col min="16149" max="16384" width="9"/>
  </cols>
  <sheetData>
    <row r="1" spans="1:24" s="4" customFormat="1" ht="52.4" customHeight="1">
      <c r="A1" s="1"/>
      <c r="B1" s="682" t="s">
        <v>412</v>
      </c>
      <c r="C1" s="683"/>
      <c r="D1" s="683"/>
      <c r="E1" s="683"/>
      <c r="F1" s="683"/>
      <c r="G1" s="683"/>
      <c r="H1" s="683"/>
      <c r="I1" s="683"/>
      <c r="J1" s="683"/>
      <c r="K1" s="683"/>
      <c r="L1" s="2"/>
      <c r="M1" s="2"/>
      <c r="N1" s="2"/>
      <c r="O1" s="2"/>
      <c r="P1" s="3"/>
    </row>
    <row r="2" spans="1:24" ht="6.75" customHeight="1" thickBot="1">
      <c r="A2" s="5"/>
      <c r="B2" s="6"/>
      <c r="C2" s="6"/>
      <c r="D2" s="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8"/>
    </row>
    <row r="3" spans="1:24" ht="15.25" customHeight="1" thickBot="1">
      <c r="A3" s="5"/>
      <c r="B3" s="9" t="s">
        <v>146</v>
      </c>
      <c r="C3" s="10"/>
      <c r="D3" s="684" t="s">
        <v>0</v>
      </c>
      <c r="E3" s="685"/>
      <c r="F3" s="685"/>
      <c r="G3" s="686"/>
      <c r="H3" s="6"/>
      <c r="I3" s="6"/>
      <c r="J3" s="6"/>
      <c r="K3" s="6"/>
      <c r="L3" s="6"/>
      <c r="M3" s="6"/>
      <c r="N3" s="6"/>
      <c r="O3" s="6"/>
      <c r="P3" s="8"/>
    </row>
    <row r="4" spans="1:24" ht="3.25" customHeight="1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8"/>
    </row>
    <row r="5" spans="1:24" ht="12" customHeight="1">
      <c r="A5" s="5"/>
      <c r="B5" s="6"/>
      <c r="C5" s="11"/>
      <c r="D5" s="6"/>
      <c r="E5" s="6"/>
      <c r="F5" s="6"/>
      <c r="G5" s="6"/>
      <c r="H5" s="12" t="str">
        <f>"単位："&amp;入力シート!L24</f>
        <v>単位：億円</v>
      </c>
      <c r="I5" s="6"/>
      <c r="J5" s="6"/>
      <c r="K5" s="6"/>
      <c r="L5" s="6"/>
      <c r="M5" s="6"/>
      <c r="N5" s="6"/>
      <c r="O5" s="6"/>
      <c r="P5" s="8"/>
    </row>
    <row r="6" spans="1:24" ht="21.5" thickBot="1">
      <c r="A6" s="5"/>
      <c r="B6" s="13" t="s">
        <v>1</v>
      </c>
      <c r="C6" s="14"/>
      <c r="D6" s="13" t="s">
        <v>147</v>
      </c>
      <c r="E6" s="15"/>
      <c r="F6" s="16"/>
      <c r="G6" s="17" t="s">
        <v>148</v>
      </c>
      <c r="H6" s="18"/>
      <c r="I6" s="19"/>
      <c r="J6" s="6"/>
      <c r="K6" s="20"/>
      <c r="L6" s="21"/>
      <c r="M6" s="22"/>
      <c r="N6" s="22"/>
      <c r="O6" s="23"/>
      <c r="P6" s="24"/>
      <c r="Q6" s="25"/>
      <c r="R6" s="25"/>
      <c r="S6" s="25"/>
      <c r="T6" s="25"/>
      <c r="U6" s="25"/>
      <c r="V6" s="25"/>
    </row>
    <row r="7" spans="1:24" ht="28" customHeight="1" thickBot="1">
      <c r="A7" s="5"/>
      <c r="B7" s="26" t="s">
        <v>149</v>
      </c>
      <c r="C7" s="27" t="s">
        <v>150</v>
      </c>
      <c r="D7" s="28" t="s">
        <v>151</v>
      </c>
      <c r="E7" s="28" t="s">
        <v>152</v>
      </c>
      <c r="F7" s="28" t="s">
        <v>153</v>
      </c>
      <c r="G7" s="29" t="s">
        <v>154</v>
      </c>
      <c r="H7" s="30" t="s">
        <v>155</v>
      </c>
      <c r="I7" s="19"/>
      <c r="J7" s="6"/>
      <c r="K7" s="9" t="s">
        <v>156</v>
      </c>
      <c r="L7" s="21"/>
      <c r="M7" s="22"/>
      <c r="N7" s="22"/>
      <c r="O7" s="23"/>
      <c r="P7" s="24"/>
      <c r="Q7" s="31"/>
      <c r="R7" s="31"/>
      <c r="S7" s="31"/>
      <c r="T7" s="31"/>
      <c r="U7" s="31"/>
      <c r="V7" s="31"/>
      <c r="W7" s="31"/>
      <c r="X7" s="31"/>
    </row>
    <row r="8" spans="1:24" ht="19.75" customHeight="1" thickBot="1">
      <c r="A8" s="5"/>
      <c r="B8" s="32">
        <f>IF(C8="","",VLOOKUP(C8,C12:I82,7,FALSE))</f>
        <v>34</v>
      </c>
      <c r="C8" s="33" t="s">
        <v>3</v>
      </c>
      <c r="D8" s="34">
        <v>50</v>
      </c>
      <c r="E8" s="35">
        <v>10</v>
      </c>
      <c r="F8" s="36"/>
      <c r="G8" s="37" t="s">
        <v>546</v>
      </c>
      <c r="H8" s="38">
        <f>IF(SUM(D8:F8)=0,"",SUM(D8:F8))</f>
        <v>60</v>
      </c>
      <c r="I8" s="19"/>
      <c r="J8" s="6"/>
      <c r="K8" s="39" t="s">
        <v>4</v>
      </c>
      <c r="L8" s="40" t="s">
        <v>409</v>
      </c>
      <c r="M8" s="23"/>
      <c r="N8" s="23"/>
      <c r="O8" s="23"/>
      <c r="P8" s="24"/>
      <c r="Q8" s="31"/>
      <c r="R8" s="31"/>
      <c r="S8" s="31"/>
      <c r="T8" s="31"/>
      <c r="U8" s="31"/>
      <c r="V8" s="31"/>
      <c r="W8" s="31"/>
      <c r="X8" s="31"/>
    </row>
    <row r="9" spans="1:24" s="46" customFormat="1" ht="13.5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3"/>
      <c r="L9" s="43"/>
      <c r="M9" s="43"/>
      <c r="N9" s="43"/>
      <c r="O9" s="44"/>
      <c r="P9" s="45"/>
      <c r="Q9" s="31"/>
      <c r="R9" s="51" t="s">
        <v>392</v>
      </c>
      <c r="S9" s="51"/>
      <c r="T9" s="52"/>
      <c r="U9" s="31"/>
      <c r="V9" s="31"/>
      <c r="W9" s="31"/>
      <c r="X9" s="31"/>
    </row>
    <row r="10" spans="1:24" s="46" customFormat="1" ht="13.5" customHeight="1" thickBot="1">
      <c r="A10" s="41"/>
      <c r="B10" s="47" t="s">
        <v>157</v>
      </c>
      <c r="C10" s="42"/>
      <c r="D10" s="42"/>
      <c r="E10" s="42"/>
      <c r="F10" s="42"/>
      <c r="G10" s="42"/>
      <c r="H10" s="42"/>
      <c r="I10" s="42"/>
      <c r="J10" s="42"/>
      <c r="K10" s="687" t="s">
        <v>5</v>
      </c>
      <c r="L10" s="688"/>
      <c r="M10" s="48" t="s">
        <v>393</v>
      </c>
      <c r="N10" s="49">
        <v>0.490763</v>
      </c>
      <c r="O10" s="50"/>
      <c r="P10" s="45"/>
      <c r="Q10" s="31"/>
      <c r="R10" s="51">
        <v>0.490763</v>
      </c>
      <c r="S10" s="51" t="s">
        <v>397</v>
      </c>
      <c r="T10" s="52" t="s">
        <v>398</v>
      </c>
      <c r="U10" s="53"/>
      <c r="V10" s="31"/>
      <c r="W10" s="31"/>
      <c r="X10" s="31"/>
    </row>
    <row r="11" spans="1:24" s="46" customFormat="1" ht="13.5" customHeight="1" thickBot="1">
      <c r="A11" s="41"/>
      <c r="B11" s="54" t="s">
        <v>2</v>
      </c>
      <c r="C11" s="55" t="s">
        <v>6</v>
      </c>
      <c r="D11" s="56" t="s">
        <v>7</v>
      </c>
      <c r="E11" s="57"/>
      <c r="F11" s="57"/>
      <c r="G11" s="57"/>
      <c r="H11" s="58"/>
      <c r="I11" s="59" t="str">
        <f t="shared" ref="I11:I75" si="0">B11</f>
        <v>No.</v>
      </c>
      <c r="J11" s="42"/>
      <c r="K11" s="689"/>
      <c r="L11" s="690"/>
      <c r="M11" s="60" t="s">
        <v>394</v>
      </c>
      <c r="N11" s="61">
        <v>0.54541700000000004</v>
      </c>
      <c r="O11" s="50"/>
      <c r="P11" s="45"/>
      <c r="Q11" s="31"/>
      <c r="R11" s="51">
        <v>0.54541700000000004</v>
      </c>
      <c r="S11" s="51" t="s">
        <v>399</v>
      </c>
      <c r="T11" s="52" t="s">
        <v>400</v>
      </c>
      <c r="U11" s="53"/>
      <c r="V11" s="31"/>
      <c r="W11" s="31"/>
      <c r="X11" s="31"/>
    </row>
    <row r="12" spans="1:24" s="46" customFormat="1" ht="12" customHeight="1">
      <c r="A12" s="41"/>
      <c r="B12" s="62">
        <v>1</v>
      </c>
      <c r="C12" s="63" t="s">
        <v>8</v>
      </c>
      <c r="D12" s="64" t="s">
        <v>9</v>
      </c>
      <c r="E12" s="65"/>
      <c r="F12" s="65"/>
      <c r="G12" s="65"/>
      <c r="H12" s="66"/>
      <c r="I12" s="67">
        <f t="shared" si="0"/>
        <v>1</v>
      </c>
      <c r="J12" s="42"/>
      <c r="K12" s="689"/>
      <c r="L12" s="690"/>
      <c r="M12" s="68" t="s">
        <v>395</v>
      </c>
      <c r="N12" s="69">
        <v>0.50842699999999996</v>
      </c>
      <c r="O12" s="50"/>
      <c r="P12" s="45"/>
      <c r="Q12" s="31"/>
      <c r="R12" s="51">
        <v>0.50842699999999996</v>
      </c>
      <c r="S12" s="51" t="s">
        <v>401</v>
      </c>
      <c r="T12" s="52" t="s">
        <v>402</v>
      </c>
      <c r="U12" s="53"/>
      <c r="V12" s="31"/>
      <c r="W12" s="31"/>
      <c r="X12" s="31"/>
    </row>
    <row r="13" spans="1:24" s="46" customFormat="1" ht="12" customHeight="1">
      <c r="A13" s="41"/>
      <c r="B13" s="70">
        <v>2</v>
      </c>
      <c r="C13" s="63" t="s">
        <v>10</v>
      </c>
      <c r="D13" s="71" t="s">
        <v>11</v>
      </c>
      <c r="E13" s="72"/>
      <c r="F13" s="72"/>
      <c r="G13" s="72"/>
      <c r="H13" s="66"/>
      <c r="I13" s="73">
        <f t="shared" si="0"/>
        <v>2</v>
      </c>
      <c r="J13" s="42"/>
      <c r="K13" s="691"/>
      <c r="L13" s="692"/>
      <c r="M13" s="68" t="s">
        <v>396</v>
      </c>
      <c r="N13" s="69">
        <v>0.514262</v>
      </c>
      <c r="O13" s="50"/>
      <c r="P13" s="45"/>
      <c r="Q13" s="31"/>
      <c r="R13" s="51">
        <v>0.514262</v>
      </c>
      <c r="S13" s="51" t="s">
        <v>403</v>
      </c>
      <c r="T13" s="52" t="s">
        <v>404</v>
      </c>
      <c r="U13" s="53"/>
      <c r="V13" s="31"/>
      <c r="W13" s="31"/>
      <c r="X13" s="31"/>
    </row>
    <row r="14" spans="1:24" s="46" customFormat="1" ht="12" customHeight="1">
      <c r="A14" s="41"/>
      <c r="B14" s="70">
        <v>3</v>
      </c>
      <c r="C14" s="63" t="s">
        <v>12</v>
      </c>
      <c r="D14" s="74" t="s">
        <v>13</v>
      </c>
      <c r="E14" s="72"/>
      <c r="F14" s="72"/>
      <c r="G14" s="72"/>
      <c r="H14" s="66"/>
      <c r="I14" s="73">
        <f t="shared" si="0"/>
        <v>3</v>
      </c>
      <c r="J14" s="42"/>
      <c r="K14" s="693" t="s">
        <v>14</v>
      </c>
      <c r="L14" s="688"/>
      <c r="M14" s="75" t="s">
        <v>393</v>
      </c>
      <c r="N14" s="76">
        <v>0.57474099999999995</v>
      </c>
      <c r="O14" s="50"/>
      <c r="P14" s="45"/>
      <c r="Q14" s="31"/>
      <c r="R14" s="51">
        <v>0.57474099999999995</v>
      </c>
      <c r="S14" s="51" t="s">
        <v>405</v>
      </c>
      <c r="T14" s="52" t="s">
        <v>398</v>
      </c>
      <c r="U14" s="53"/>
      <c r="V14" s="31"/>
      <c r="W14" s="31"/>
      <c r="X14" s="31"/>
    </row>
    <row r="15" spans="1:24" s="46" customFormat="1" ht="12" customHeight="1">
      <c r="A15" s="41"/>
      <c r="B15" s="70">
        <v>4</v>
      </c>
      <c r="C15" s="63" t="s">
        <v>15</v>
      </c>
      <c r="D15" s="77" t="s">
        <v>16</v>
      </c>
      <c r="E15" s="72"/>
      <c r="F15" s="72"/>
      <c r="G15" s="72"/>
      <c r="H15" s="66"/>
      <c r="I15" s="73">
        <f t="shared" si="0"/>
        <v>4</v>
      </c>
      <c r="J15" s="42"/>
      <c r="K15" s="689"/>
      <c r="L15" s="690"/>
      <c r="M15" s="78" t="s">
        <v>394</v>
      </c>
      <c r="N15" s="79">
        <v>0.54481299999999999</v>
      </c>
      <c r="O15" s="50"/>
      <c r="P15" s="45"/>
      <c r="Q15" s="31"/>
      <c r="R15" s="51">
        <v>0.54481299999999999</v>
      </c>
      <c r="S15" s="51" t="s">
        <v>406</v>
      </c>
      <c r="T15" s="52" t="s">
        <v>400</v>
      </c>
      <c r="U15" s="53"/>
      <c r="V15" s="31"/>
      <c r="W15" s="31"/>
      <c r="X15" s="31"/>
    </row>
    <row r="16" spans="1:24" s="46" customFormat="1" ht="12" customHeight="1">
      <c r="A16" s="41"/>
      <c r="B16" s="70">
        <v>5</v>
      </c>
      <c r="C16" s="63" t="s">
        <v>17</v>
      </c>
      <c r="D16" s="80" t="s">
        <v>18</v>
      </c>
      <c r="E16" s="72"/>
      <c r="F16" s="72"/>
      <c r="G16" s="72"/>
      <c r="H16" s="66"/>
      <c r="I16" s="73">
        <f t="shared" si="0"/>
        <v>5</v>
      </c>
      <c r="J16" s="42"/>
      <c r="K16" s="689"/>
      <c r="L16" s="690"/>
      <c r="M16" s="68" t="s">
        <v>395</v>
      </c>
      <c r="N16" s="69">
        <v>0.56032300000000002</v>
      </c>
      <c r="O16" s="50"/>
      <c r="P16" s="45"/>
      <c r="Q16" s="31"/>
      <c r="R16" s="51">
        <v>0.56032300000000002</v>
      </c>
      <c r="S16" s="51" t="s">
        <v>407</v>
      </c>
      <c r="T16" s="52" t="s">
        <v>402</v>
      </c>
      <c r="U16" s="53"/>
      <c r="V16" s="31"/>
      <c r="W16" s="31"/>
      <c r="X16" s="31"/>
    </row>
    <row r="17" spans="1:24" s="46" customFormat="1" ht="12" customHeight="1">
      <c r="A17" s="41"/>
      <c r="B17" s="70">
        <v>6</v>
      </c>
      <c r="C17" s="63" t="s">
        <v>19</v>
      </c>
      <c r="D17" s="80" t="s">
        <v>20</v>
      </c>
      <c r="E17" s="72"/>
      <c r="F17" s="72"/>
      <c r="G17" s="72"/>
      <c r="H17" s="66"/>
      <c r="I17" s="73">
        <f t="shared" si="0"/>
        <v>6</v>
      </c>
      <c r="J17" s="42"/>
      <c r="K17" s="691"/>
      <c r="L17" s="692"/>
      <c r="M17" s="81" t="s">
        <v>396</v>
      </c>
      <c r="N17" s="82">
        <v>0.55996400000000002</v>
      </c>
      <c r="O17" s="50"/>
      <c r="P17" s="45"/>
      <c r="Q17" s="31"/>
      <c r="R17" s="31">
        <v>0.55996400000000002</v>
      </c>
      <c r="S17" s="31" t="s">
        <v>408</v>
      </c>
      <c r="T17" s="31" t="s">
        <v>404</v>
      </c>
      <c r="U17" s="53"/>
      <c r="V17" s="31"/>
      <c r="W17" s="31"/>
      <c r="X17" s="31"/>
    </row>
    <row r="18" spans="1:24" s="46" customFormat="1" ht="12" customHeight="1">
      <c r="A18" s="41"/>
      <c r="B18" s="70">
        <v>7</v>
      </c>
      <c r="C18" s="63" t="s">
        <v>21</v>
      </c>
      <c r="D18" s="77" t="s">
        <v>22</v>
      </c>
      <c r="E18" s="72"/>
      <c r="F18" s="72"/>
      <c r="G18" s="72"/>
      <c r="H18" s="66"/>
      <c r="I18" s="73">
        <f t="shared" si="0"/>
        <v>7</v>
      </c>
      <c r="J18" s="42"/>
      <c r="K18" s="83" t="s">
        <v>158</v>
      </c>
      <c r="L18" s="84"/>
      <c r="M18" s="84"/>
      <c r="N18" s="84"/>
      <c r="O18" s="85"/>
      <c r="P18" s="86"/>
      <c r="Q18" s="31"/>
      <c r="U18" s="31"/>
      <c r="V18" s="31"/>
      <c r="W18" s="31"/>
      <c r="X18" s="31"/>
    </row>
    <row r="19" spans="1:24" s="46" customFormat="1" ht="12" customHeight="1">
      <c r="A19" s="41"/>
      <c r="B19" s="70">
        <v>8</v>
      </c>
      <c r="C19" s="63" t="s">
        <v>23</v>
      </c>
      <c r="D19" s="80" t="s">
        <v>24</v>
      </c>
      <c r="E19" s="72"/>
      <c r="F19" s="72"/>
      <c r="G19" s="72"/>
      <c r="H19" s="66"/>
      <c r="I19" s="73">
        <f t="shared" si="0"/>
        <v>8</v>
      </c>
      <c r="J19" s="42"/>
      <c r="K19" s="83" t="s">
        <v>413</v>
      </c>
      <c r="L19" s="84"/>
      <c r="M19" s="84"/>
      <c r="N19" s="84"/>
      <c r="O19" s="84"/>
      <c r="P19" s="87"/>
      <c r="Q19" s="31"/>
      <c r="R19" s="31"/>
      <c r="S19" s="31"/>
      <c r="T19" s="31"/>
      <c r="U19" s="31"/>
      <c r="V19" s="31"/>
      <c r="W19" s="31"/>
      <c r="X19" s="31"/>
    </row>
    <row r="20" spans="1:24" s="46" customFormat="1" ht="12" customHeight="1">
      <c r="A20" s="41"/>
      <c r="B20" s="70">
        <v>9</v>
      </c>
      <c r="C20" s="63" t="s">
        <v>25</v>
      </c>
      <c r="D20" s="80" t="s">
        <v>26</v>
      </c>
      <c r="E20" s="72"/>
      <c r="F20" s="72"/>
      <c r="G20" s="72"/>
      <c r="H20" s="66"/>
      <c r="I20" s="73">
        <f t="shared" si="0"/>
        <v>9</v>
      </c>
      <c r="J20" s="42"/>
      <c r="K20" s="84"/>
      <c r="L20" s="84"/>
      <c r="M20" s="84"/>
      <c r="N20" s="84"/>
      <c r="O20" s="84"/>
      <c r="P20" s="24"/>
      <c r="Q20" s="31"/>
      <c r="R20" s="31"/>
      <c r="S20" s="31"/>
      <c r="T20" s="31"/>
      <c r="U20" s="31"/>
      <c r="V20" s="31"/>
      <c r="W20" s="31"/>
      <c r="X20" s="31"/>
    </row>
    <row r="21" spans="1:24" s="46" customFormat="1" ht="12" customHeight="1">
      <c r="A21" s="41"/>
      <c r="B21" s="70">
        <v>10</v>
      </c>
      <c r="C21" s="63" t="s">
        <v>27</v>
      </c>
      <c r="D21" s="80" t="s">
        <v>28</v>
      </c>
      <c r="E21" s="72"/>
      <c r="F21" s="72"/>
      <c r="G21" s="72"/>
      <c r="H21" s="66"/>
      <c r="I21" s="73">
        <f t="shared" si="0"/>
        <v>10</v>
      </c>
      <c r="J21" s="42"/>
      <c r="K21" s="88"/>
      <c r="L21" s="88"/>
      <c r="M21" s="88"/>
      <c r="N21" s="88"/>
      <c r="O21" s="23"/>
      <c r="P21" s="24"/>
      <c r="Q21" s="31"/>
      <c r="R21" s="31"/>
      <c r="S21" s="31"/>
      <c r="T21" s="31"/>
      <c r="U21" s="31"/>
      <c r="V21" s="31"/>
      <c r="W21" s="31"/>
      <c r="X21" s="31"/>
    </row>
    <row r="22" spans="1:24" s="46" customFormat="1" ht="12" customHeight="1">
      <c r="A22" s="41"/>
      <c r="B22" s="70">
        <v>11</v>
      </c>
      <c r="C22" s="63" t="s">
        <v>29</v>
      </c>
      <c r="D22" s="80" t="s">
        <v>30</v>
      </c>
      <c r="E22" s="72"/>
      <c r="F22" s="72"/>
      <c r="G22" s="72"/>
      <c r="H22" s="66"/>
      <c r="I22" s="73">
        <f t="shared" si="0"/>
        <v>11</v>
      </c>
      <c r="J22" s="42"/>
      <c r="K22" s="9" t="s">
        <v>31</v>
      </c>
      <c r="L22" s="88"/>
      <c r="M22" s="88"/>
      <c r="N22" s="88"/>
      <c r="O22" s="23"/>
      <c r="P22" s="24"/>
      <c r="Q22" s="31"/>
      <c r="R22" s="31"/>
      <c r="S22" s="31"/>
      <c r="T22" s="31"/>
      <c r="U22" s="31"/>
      <c r="V22" s="31"/>
      <c r="W22" s="31"/>
      <c r="X22" s="31"/>
    </row>
    <row r="23" spans="1:24" s="46" customFormat="1" ht="12" customHeight="1" thickBot="1">
      <c r="A23" s="41"/>
      <c r="B23" s="70">
        <v>12</v>
      </c>
      <c r="C23" s="63" t="s">
        <v>32</v>
      </c>
      <c r="D23" s="80" t="s">
        <v>33</v>
      </c>
      <c r="E23" s="72"/>
      <c r="F23" s="72"/>
      <c r="G23" s="72"/>
      <c r="H23" s="66"/>
      <c r="I23" s="73">
        <f t="shared" si="0"/>
        <v>12</v>
      </c>
      <c r="J23" s="42"/>
      <c r="K23" s="88"/>
      <c r="L23" s="88"/>
      <c r="M23" s="88"/>
      <c r="N23" s="88"/>
      <c r="O23" s="23"/>
      <c r="P23" s="24"/>
      <c r="Q23" s="31"/>
      <c r="R23" s="31"/>
      <c r="S23" s="31"/>
      <c r="T23" s="31"/>
      <c r="U23" s="31"/>
      <c r="V23" s="31"/>
      <c r="W23" s="31"/>
      <c r="X23" s="31"/>
    </row>
    <row r="24" spans="1:24" s="46" customFormat="1" ht="15.25" customHeight="1" thickBot="1">
      <c r="A24" s="41"/>
      <c r="B24" s="89">
        <v>13</v>
      </c>
      <c r="C24" s="90" t="s">
        <v>34</v>
      </c>
      <c r="D24" s="91" t="s">
        <v>35</v>
      </c>
      <c r="E24" s="92"/>
      <c r="F24" s="92"/>
      <c r="G24" s="92"/>
      <c r="H24" s="93"/>
      <c r="I24" s="73">
        <f t="shared" si="0"/>
        <v>13</v>
      </c>
      <c r="J24" s="42"/>
      <c r="K24" s="39" t="s">
        <v>4</v>
      </c>
      <c r="L24" s="94" t="s">
        <v>36</v>
      </c>
      <c r="M24" s="88"/>
      <c r="N24" s="88"/>
      <c r="O24" s="88"/>
      <c r="P24" s="24"/>
    </row>
    <row r="25" spans="1:24" s="46" customFormat="1" ht="12" customHeight="1">
      <c r="A25" s="41"/>
      <c r="B25" s="70">
        <v>14</v>
      </c>
      <c r="C25" s="63" t="s">
        <v>37</v>
      </c>
      <c r="D25" s="80" t="s">
        <v>38</v>
      </c>
      <c r="E25" s="72"/>
      <c r="F25" s="72"/>
      <c r="G25" s="72"/>
      <c r="H25" s="66"/>
      <c r="I25" s="73">
        <f t="shared" si="0"/>
        <v>14</v>
      </c>
      <c r="J25" s="42"/>
      <c r="K25" s="88"/>
      <c r="L25" s="88"/>
      <c r="M25" s="88"/>
      <c r="N25" s="88"/>
      <c r="O25" s="23"/>
      <c r="P25" s="24"/>
    </row>
    <row r="26" spans="1:24" s="46" customFormat="1" ht="12" customHeight="1">
      <c r="A26" s="41"/>
      <c r="B26" s="70">
        <v>15</v>
      </c>
      <c r="C26" s="63" t="s">
        <v>39</v>
      </c>
      <c r="D26" s="80" t="s">
        <v>40</v>
      </c>
      <c r="E26" s="72"/>
      <c r="F26" s="72"/>
      <c r="G26" s="72"/>
      <c r="H26" s="66"/>
      <c r="I26" s="73">
        <f t="shared" si="0"/>
        <v>15</v>
      </c>
      <c r="J26" s="42"/>
      <c r="K26" s="88"/>
      <c r="L26" s="88"/>
      <c r="M26" s="88"/>
      <c r="N26" s="88"/>
      <c r="O26" s="23"/>
      <c r="P26" s="24"/>
    </row>
    <row r="27" spans="1:24" s="46" customFormat="1" ht="12" customHeight="1">
      <c r="A27" s="41"/>
      <c r="B27" s="70">
        <v>16</v>
      </c>
      <c r="C27" s="63" t="s">
        <v>41</v>
      </c>
      <c r="D27" s="74" t="s">
        <v>42</v>
      </c>
      <c r="E27" s="72"/>
      <c r="F27" s="72"/>
      <c r="G27" s="72"/>
      <c r="H27" s="66"/>
      <c r="I27" s="73">
        <f t="shared" si="0"/>
        <v>16</v>
      </c>
      <c r="J27" s="42"/>
      <c r="K27" s="88"/>
      <c r="L27" s="95"/>
      <c r="M27" s="96" t="s">
        <v>36</v>
      </c>
      <c r="N27" s="97">
        <v>100</v>
      </c>
      <c r="O27" s="23"/>
      <c r="P27" s="24"/>
    </row>
    <row r="28" spans="1:24" s="46" customFormat="1" ht="12" customHeight="1">
      <c r="A28" s="41"/>
      <c r="B28" s="70">
        <v>17</v>
      </c>
      <c r="C28" s="63" t="s">
        <v>43</v>
      </c>
      <c r="D28" s="77" t="s">
        <v>44</v>
      </c>
      <c r="E28" s="72"/>
      <c r="F28" s="72"/>
      <c r="G28" s="72"/>
      <c r="H28" s="66"/>
      <c r="I28" s="73">
        <f t="shared" si="0"/>
        <v>17</v>
      </c>
      <c r="J28" s="42"/>
      <c r="K28" s="88"/>
      <c r="L28" s="98" t="s">
        <v>45</v>
      </c>
      <c r="M28" s="96" t="s">
        <v>46</v>
      </c>
      <c r="N28" s="97">
        <v>10</v>
      </c>
      <c r="O28" s="23"/>
      <c r="P28" s="24"/>
    </row>
    <row r="29" spans="1:24" s="46" customFormat="1" ht="12" customHeight="1">
      <c r="A29" s="41"/>
      <c r="B29" s="70">
        <v>18</v>
      </c>
      <c r="C29" s="63" t="s">
        <v>47</v>
      </c>
      <c r="D29" s="80" t="s">
        <v>48</v>
      </c>
      <c r="E29" s="72"/>
      <c r="F29" s="72"/>
      <c r="G29" s="72"/>
      <c r="H29" s="66"/>
      <c r="I29" s="73">
        <f t="shared" si="0"/>
        <v>18</v>
      </c>
      <c r="J29" s="42"/>
      <c r="K29" s="88"/>
      <c r="L29" s="99">
        <f>VLOOKUP(L24,M27:N33,2,FALSE)</f>
        <v>100</v>
      </c>
      <c r="M29" s="96" t="s">
        <v>49</v>
      </c>
      <c r="N29" s="97">
        <v>1</v>
      </c>
      <c r="O29" s="23"/>
      <c r="P29" s="24"/>
    </row>
    <row r="30" spans="1:24" s="46" customFormat="1" ht="12" customHeight="1">
      <c r="A30" s="41"/>
      <c r="B30" s="70">
        <v>19</v>
      </c>
      <c r="C30" s="63" t="s">
        <v>50</v>
      </c>
      <c r="D30" s="80" t="s">
        <v>51</v>
      </c>
      <c r="E30" s="72"/>
      <c r="F30" s="72"/>
      <c r="G30" s="72"/>
      <c r="H30" s="66"/>
      <c r="I30" s="73">
        <f t="shared" si="0"/>
        <v>19</v>
      </c>
      <c r="J30" s="42"/>
      <c r="K30" s="88"/>
      <c r="L30" s="95"/>
      <c r="M30" s="96" t="s">
        <v>52</v>
      </c>
      <c r="N30" s="97">
        <v>0.1</v>
      </c>
      <c r="O30" s="23"/>
      <c r="P30" s="24"/>
    </row>
    <row r="31" spans="1:24" s="46" customFormat="1" ht="12" customHeight="1">
      <c r="A31" s="41"/>
      <c r="B31" s="70">
        <v>20</v>
      </c>
      <c r="C31" s="63" t="s">
        <v>53</v>
      </c>
      <c r="D31" s="77" t="s">
        <v>54</v>
      </c>
      <c r="E31" s="72"/>
      <c r="F31" s="72"/>
      <c r="G31" s="72"/>
      <c r="H31" s="66"/>
      <c r="I31" s="73">
        <f t="shared" si="0"/>
        <v>20</v>
      </c>
      <c r="J31" s="42"/>
      <c r="K31" s="88"/>
      <c r="L31" s="95"/>
      <c r="M31" s="96" t="s">
        <v>55</v>
      </c>
      <c r="N31" s="97">
        <v>0.01</v>
      </c>
      <c r="O31" s="23"/>
      <c r="P31" s="24"/>
    </row>
    <row r="32" spans="1:24" s="46" customFormat="1" ht="12" customHeight="1">
      <c r="A32" s="41"/>
      <c r="B32" s="70">
        <v>21</v>
      </c>
      <c r="C32" s="63" t="s">
        <v>56</v>
      </c>
      <c r="D32" s="80" t="s">
        <v>57</v>
      </c>
      <c r="E32" s="72"/>
      <c r="F32" s="72"/>
      <c r="G32" s="72"/>
      <c r="H32" s="66"/>
      <c r="I32" s="73">
        <f t="shared" si="0"/>
        <v>21</v>
      </c>
      <c r="J32" s="42"/>
      <c r="K32" s="88"/>
      <c r="L32" s="95"/>
      <c r="M32" s="96" t="s">
        <v>58</v>
      </c>
      <c r="N32" s="97">
        <v>1E-3</v>
      </c>
      <c r="O32" s="23"/>
      <c r="P32" s="24"/>
    </row>
    <row r="33" spans="1:16" s="46" customFormat="1" ht="12" customHeight="1">
      <c r="A33" s="41"/>
      <c r="B33" s="70">
        <v>22</v>
      </c>
      <c r="C33" s="63" t="s">
        <v>59</v>
      </c>
      <c r="D33" s="80" t="s">
        <v>60</v>
      </c>
      <c r="E33" s="72"/>
      <c r="F33" s="72"/>
      <c r="G33" s="72"/>
      <c r="H33" s="66"/>
      <c r="I33" s="73">
        <f t="shared" si="0"/>
        <v>22</v>
      </c>
      <c r="J33" s="42"/>
      <c r="K33" s="88"/>
      <c r="L33" s="95"/>
      <c r="M33" s="96" t="s">
        <v>61</v>
      </c>
      <c r="N33" s="97">
        <v>9.9999999999999995E-7</v>
      </c>
      <c r="O33" s="23"/>
      <c r="P33" s="24"/>
    </row>
    <row r="34" spans="1:16" s="46" customFormat="1" ht="12" customHeight="1">
      <c r="A34" s="41"/>
      <c r="B34" s="70">
        <v>23</v>
      </c>
      <c r="C34" s="63" t="s">
        <v>62</v>
      </c>
      <c r="D34" s="80" t="s">
        <v>63</v>
      </c>
      <c r="E34" s="72"/>
      <c r="F34" s="72"/>
      <c r="G34" s="72"/>
      <c r="H34" s="66"/>
      <c r="I34" s="73">
        <f t="shared" si="0"/>
        <v>23</v>
      </c>
      <c r="J34" s="42"/>
      <c r="K34" s="88"/>
      <c r="L34" s="88"/>
      <c r="M34" s="23"/>
      <c r="N34" s="23"/>
      <c r="O34" s="23"/>
      <c r="P34" s="24"/>
    </row>
    <row r="35" spans="1:16" s="46" customFormat="1" ht="12" customHeight="1">
      <c r="A35" s="41"/>
      <c r="B35" s="70">
        <v>24</v>
      </c>
      <c r="C35" s="63" t="s">
        <v>64</v>
      </c>
      <c r="D35" s="80" t="s">
        <v>65</v>
      </c>
      <c r="E35" s="72"/>
      <c r="F35" s="72"/>
      <c r="G35" s="72"/>
      <c r="H35" s="66"/>
      <c r="I35" s="73">
        <f t="shared" si="0"/>
        <v>24</v>
      </c>
      <c r="J35" s="42"/>
      <c r="K35" s="23"/>
      <c r="L35" s="23"/>
      <c r="M35" s="23"/>
      <c r="N35" s="23"/>
      <c r="O35" s="23"/>
      <c r="P35" s="24"/>
    </row>
    <row r="36" spans="1:16" s="46" customFormat="1" ht="12" customHeight="1">
      <c r="A36" s="41"/>
      <c r="B36" s="70">
        <v>25</v>
      </c>
      <c r="C36" s="63" t="s">
        <v>66</v>
      </c>
      <c r="D36" s="80" t="s">
        <v>67</v>
      </c>
      <c r="E36" s="72"/>
      <c r="F36" s="72"/>
      <c r="G36" s="72"/>
      <c r="H36" s="66"/>
      <c r="I36" s="73">
        <f t="shared" si="0"/>
        <v>25</v>
      </c>
      <c r="J36" s="42"/>
      <c r="K36" s="100" t="s">
        <v>159</v>
      </c>
      <c r="L36" s="23"/>
      <c r="M36" s="23"/>
      <c r="N36" s="23"/>
      <c r="O36" s="23"/>
      <c r="P36" s="24"/>
    </row>
    <row r="37" spans="1:16" s="46" customFormat="1" ht="12" customHeight="1" thickBot="1">
      <c r="A37" s="41"/>
      <c r="B37" s="70">
        <v>26</v>
      </c>
      <c r="C37" s="63" t="s">
        <v>68</v>
      </c>
      <c r="D37" s="80" t="s">
        <v>69</v>
      </c>
      <c r="E37" s="72"/>
      <c r="F37" s="72"/>
      <c r="G37" s="72"/>
      <c r="H37" s="66"/>
      <c r="I37" s="73">
        <f t="shared" si="0"/>
        <v>26</v>
      </c>
      <c r="J37" s="42"/>
      <c r="K37" s="23"/>
      <c r="L37" s="23"/>
      <c r="M37" s="23"/>
      <c r="N37" s="23"/>
      <c r="O37" s="23"/>
      <c r="P37" s="24"/>
    </row>
    <row r="38" spans="1:16" s="46" customFormat="1" ht="12" customHeight="1">
      <c r="A38" s="41"/>
      <c r="B38" s="70">
        <v>27</v>
      </c>
      <c r="C38" s="63" t="s">
        <v>70</v>
      </c>
      <c r="D38" s="80" t="s">
        <v>71</v>
      </c>
      <c r="E38" s="72"/>
      <c r="F38" s="72"/>
      <c r="G38" s="72"/>
      <c r="H38" s="66"/>
      <c r="I38" s="73">
        <f t="shared" si="0"/>
        <v>27</v>
      </c>
      <c r="J38" s="42"/>
      <c r="K38" s="694" t="s">
        <v>160</v>
      </c>
      <c r="L38" s="695"/>
      <c r="M38" s="695"/>
      <c r="N38" s="695"/>
      <c r="O38" s="696"/>
      <c r="P38" s="24"/>
    </row>
    <row r="39" spans="1:16" s="46" customFormat="1" ht="12" customHeight="1">
      <c r="A39" s="41"/>
      <c r="B39" s="70">
        <v>28</v>
      </c>
      <c r="C39" s="63" t="s">
        <v>72</v>
      </c>
      <c r="D39" s="80" t="s">
        <v>73</v>
      </c>
      <c r="E39" s="72"/>
      <c r="F39" s="72"/>
      <c r="G39" s="72"/>
      <c r="H39" s="66"/>
      <c r="I39" s="73">
        <f t="shared" si="0"/>
        <v>28</v>
      </c>
      <c r="J39" s="42"/>
      <c r="K39" s="697"/>
      <c r="L39" s="698"/>
      <c r="M39" s="698"/>
      <c r="N39" s="698"/>
      <c r="O39" s="699"/>
      <c r="P39" s="24"/>
    </row>
    <row r="40" spans="1:16" s="46" customFormat="1" ht="12" customHeight="1">
      <c r="A40" s="41"/>
      <c r="B40" s="70">
        <v>71</v>
      </c>
      <c r="C40" s="63" t="s">
        <v>410</v>
      </c>
      <c r="D40" s="71" t="s">
        <v>411</v>
      </c>
      <c r="E40" s="72"/>
      <c r="F40" s="72"/>
      <c r="G40" s="72"/>
      <c r="H40" s="66"/>
      <c r="I40" s="73">
        <f t="shared" si="0"/>
        <v>71</v>
      </c>
      <c r="J40" s="42"/>
      <c r="K40" s="697"/>
      <c r="L40" s="698"/>
      <c r="M40" s="698"/>
      <c r="N40" s="698"/>
      <c r="O40" s="699"/>
      <c r="P40" s="24"/>
    </row>
    <row r="41" spans="1:16" s="46" customFormat="1" ht="12" customHeight="1">
      <c r="A41" s="41"/>
      <c r="B41" s="70">
        <v>29</v>
      </c>
      <c r="C41" s="63" t="s">
        <v>74</v>
      </c>
      <c r="D41" s="71" t="s">
        <v>75</v>
      </c>
      <c r="E41" s="72"/>
      <c r="F41" s="72"/>
      <c r="G41" s="72"/>
      <c r="H41" s="66"/>
      <c r="I41" s="73">
        <f t="shared" si="0"/>
        <v>29</v>
      </c>
      <c r="J41" s="42"/>
      <c r="K41" s="697"/>
      <c r="L41" s="698"/>
      <c r="M41" s="698"/>
      <c r="N41" s="698"/>
      <c r="O41" s="699"/>
      <c r="P41" s="24"/>
    </row>
    <row r="42" spans="1:16" s="46" customFormat="1" ht="12" customHeight="1">
      <c r="A42" s="41"/>
      <c r="B42" s="70">
        <v>30</v>
      </c>
      <c r="C42" s="63" t="s">
        <v>76</v>
      </c>
      <c r="D42" s="74" t="s">
        <v>77</v>
      </c>
      <c r="E42" s="72"/>
      <c r="F42" s="72"/>
      <c r="G42" s="72"/>
      <c r="H42" s="66"/>
      <c r="I42" s="73">
        <f t="shared" si="0"/>
        <v>30</v>
      </c>
      <c r="J42" s="42"/>
      <c r="K42" s="697"/>
      <c r="L42" s="698"/>
      <c r="M42" s="698"/>
      <c r="N42" s="698"/>
      <c r="O42" s="699"/>
      <c r="P42" s="24"/>
    </row>
    <row r="43" spans="1:16" s="46" customFormat="1" ht="12" customHeight="1">
      <c r="A43" s="41"/>
      <c r="B43" s="70">
        <v>31</v>
      </c>
      <c r="C43" s="63" t="s">
        <v>78</v>
      </c>
      <c r="D43" s="77" t="s">
        <v>79</v>
      </c>
      <c r="E43" s="72"/>
      <c r="F43" s="72"/>
      <c r="G43" s="72"/>
      <c r="H43" s="66"/>
      <c r="I43" s="73">
        <f t="shared" si="0"/>
        <v>31</v>
      </c>
      <c r="J43" s="42"/>
      <c r="K43" s="697"/>
      <c r="L43" s="698"/>
      <c r="M43" s="698"/>
      <c r="N43" s="698"/>
      <c r="O43" s="699"/>
      <c r="P43" s="24"/>
    </row>
    <row r="44" spans="1:16" s="46" customFormat="1" ht="12" customHeight="1">
      <c r="A44" s="41"/>
      <c r="B44" s="70">
        <v>32</v>
      </c>
      <c r="C44" s="63" t="s">
        <v>80</v>
      </c>
      <c r="D44" s="80" t="s">
        <v>81</v>
      </c>
      <c r="E44" s="72"/>
      <c r="F44" s="72"/>
      <c r="G44" s="72"/>
      <c r="H44" s="66"/>
      <c r="I44" s="73">
        <f t="shared" si="0"/>
        <v>32</v>
      </c>
      <c r="J44" s="42"/>
      <c r="K44" s="697"/>
      <c r="L44" s="698"/>
      <c r="M44" s="698"/>
      <c r="N44" s="698"/>
      <c r="O44" s="699"/>
      <c r="P44" s="24"/>
    </row>
    <row r="45" spans="1:16" s="46" customFormat="1" ht="12" customHeight="1">
      <c r="A45" s="41"/>
      <c r="B45" s="70">
        <v>33</v>
      </c>
      <c r="C45" s="63" t="s">
        <v>82</v>
      </c>
      <c r="D45" s="101" t="s">
        <v>83</v>
      </c>
      <c r="E45" s="72"/>
      <c r="F45" s="72"/>
      <c r="G45" s="72"/>
      <c r="H45" s="66"/>
      <c r="I45" s="73">
        <f t="shared" si="0"/>
        <v>33</v>
      </c>
      <c r="J45" s="42"/>
      <c r="K45" s="697"/>
      <c r="L45" s="698"/>
      <c r="M45" s="698"/>
      <c r="N45" s="698"/>
      <c r="O45" s="699"/>
      <c r="P45" s="24"/>
    </row>
    <row r="46" spans="1:16" s="46" customFormat="1" ht="12" customHeight="1">
      <c r="A46" s="41"/>
      <c r="B46" s="70">
        <v>34</v>
      </c>
      <c r="C46" s="63" t="s">
        <v>3</v>
      </c>
      <c r="D46" s="102" t="s">
        <v>84</v>
      </c>
      <c r="E46" s="72"/>
      <c r="F46" s="72"/>
      <c r="G46" s="72"/>
      <c r="H46" s="66"/>
      <c r="I46" s="73">
        <f t="shared" si="0"/>
        <v>34</v>
      </c>
      <c r="J46" s="42"/>
      <c r="K46" s="697"/>
      <c r="L46" s="698"/>
      <c r="M46" s="698"/>
      <c r="N46" s="698"/>
      <c r="O46" s="699"/>
      <c r="P46" s="24"/>
    </row>
    <row r="47" spans="1:16" s="46" customFormat="1" ht="12" customHeight="1">
      <c r="A47" s="41"/>
      <c r="B47" s="70">
        <v>35</v>
      </c>
      <c r="C47" s="63" t="s">
        <v>85</v>
      </c>
      <c r="D47" s="102" t="s">
        <v>86</v>
      </c>
      <c r="E47" s="72"/>
      <c r="F47" s="72"/>
      <c r="G47" s="72"/>
      <c r="H47" s="66"/>
      <c r="I47" s="73">
        <f t="shared" si="0"/>
        <v>35</v>
      </c>
      <c r="J47" s="42"/>
      <c r="K47" s="697"/>
      <c r="L47" s="698"/>
      <c r="M47" s="698"/>
      <c r="N47" s="698"/>
      <c r="O47" s="699"/>
      <c r="P47" s="24"/>
    </row>
    <row r="48" spans="1:16" s="46" customFormat="1" ht="12" customHeight="1">
      <c r="A48" s="41"/>
      <c r="B48" s="70">
        <v>36</v>
      </c>
      <c r="C48" s="63" t="s">
        <v>87</v>
      </c>
      <c r="D48" s="102" t="s">
        <v>88</v>
      </c>
      <c r="E48" s="72"/>
      <c r="F48" s="72"/>
      <c r="G48" s="72"/>
      <c r="H48" s="66"/>
      <c r="I48" s="73">
        <f t="shared" si="0"/>
        <v>36</v>
      </c>
      <c r="J48" s="42"/>
      <c r="K48" s="697"/>
      <c r="L48" s="698"/>
      <c r="M48" s="698"/>
      <c r="N48" s="698"/>
      <c r="O48" s="699"/>
      <c r="P48" s="24"/>
    </row>
    <row r="49" spans="1:16" s="46" customFormat="1" ht="12" customHeight="1">
      <c r="A49" s="41"/>
      <c r="B49" s="70">
        <v>37</v>
      </c>
      <c r="C49" s="63" t="s">
        <v>89</v>
      </c>
      <c r="D49" s="102" t="s">
        <v>90</v>
      </c>
      <c r="E49" s="72"/>
      <c r="F49" s="72"/>
      <c r="G49" s="72"/>
      <c r="H49" s="66"/>
      <c r="I49" s="73">
        <f t="shared" si="0"/>
        <v>37</v>
      </c>
      <c r="J49" s="42"/>
      <c r="K49" s="697"/>
      <c r="L49" s="698"/>
      <c r="M49" s="698"/>
      <c r="N49" s="698"/>
      <c r="O49" s="699"/>
      <c r="P49" s="24"/>
    </row>
    <row r="50" spans="1:16" s="46" customFormat="1" ht="12" customHeight="1">
      <c r="A50" s="41"/>
      <c r="B50" s="70">
        <v>38</v>
      </c>
      <c r="C50" s="63" t="s">
        <v>91</v>
      </c>
      <c r="D50" s="102" t="s">
        <v>92</v>
      </c>
      <c r="E50" s="72"/>
      <c r="F50" s="72"/>
      <c r="G50" s="72"/>
      <c r="H50" s="66"/>
      <c r="I50" s="73">
        <f t="shared" si="0"/>
        <v>38</v>
      </c>
      <c r="J50" s="42"/>
      <c r="K50" s="697"/>
      <c r="L50" s="698"/>
      <c r="M50" s="698"/>
      <c r="N50" s="698"/>
      <c r="O50" s="699"/>
      <c r="P50" s="24"/>
    </row>
    <row r="51" spans="1:16" s="46" customFormat="1" ht="12" customHeight="1">
      <c r="A51" s="41"/>
      <c r="B51" s="70">
        <v>39</v>
      </c>
      <c r="C51" s="63" t="s">
        <v>93</v>
      </c>
      <c r="D51" s="102" t="s">
        <v>94</v>
      </c>
      <c r="E51" s="72"/>
      <c r="F51" s="72"/>
      <c r="G51" s="72"/>
      <c r="H51" s="66"/>
      <c r="I51" s="73">
        <f t="shared" si="0"/>
        <v>39</v>
      </c>
      <c r="J51" s="42"/>
      <c r="K51" s="697"/>
      <c r="L51" s="698"/>
      <c r="M51" s="698"/>
      <c r="N51" s="698"/>
      <c r="O51" s="699"/>
      <c r="P51" s="24"/>
    </row>
    <row r="52" spans="1:16" s="46" customFormat="1" ht="12" customHeight="1" thickBot="1">
      <c r="A52" s="41"/>
      <c r="B52" s="70">
        <v>40</v>
      </c>
      <c r="C52" s="63" t="s">
        <v>95</v>
      </c>
      <c r="D52" s="102" t="s">
        <v>96</v>
      </c>
      <c r="E52" s="72"/>
      <c r="F52" s="72"/>
      <c r="G52" s="72"/>
      <c r="H52" s="66"/>
      <c r="I52" s="73">
        <f t="shared" si="0"/>
        <v>40</v>
      </c>
      <c r="J52" s="42"/>
      <c r="K52" s="700"/>
      <c r="L52" s="701"/>
      <c r="M52" s="701"/>
      <c r="N52" s="701"/>
      <c r="O52" s="702"/>
      <c r="P52" s="24"/>
    </row>
    <row r="53" spans="1:16" s="46" customFormat="1" ht="12" customHeight="1">
      <c r="A53" s="41"/>
      <c r="B53" s="70">
        <v>41</v>
      </c>
      <c r="C53" s="63" t="s">
        <v>97</v>
      </c>
      <c r="D53" s="101" t="s">
        <v>98</v>
      </c>
      <c r="E53" s="72"/>
      <c r="F53" s="72"/>
      <c r="G53" s="72"/>
      <c r="H53" s="66"/>
      <c r="I53" s="73">
        <f t="shared" si="0"/>
        <v>41</v>
      </c>
      <c r="J53" s="42"/>
      <c r="K53" s="103"/>
      <c r="L53" s="23"/>
      <c r="M53" s="23"/>
      <c r="N53" s="23"/>
      <c r="O53" s="23"/>
      <c r="P53" s="24"/>
    </row>
    <row r="54" spans="1:16" s="46" customFormat="1" ht="12" customHeight="1" thickBot="1">
      <c r="A54" s="41"/>
      <c r="B54" s="70">
        <v>42</v>
      </c>
      <c r="C54" s="63" t="s">
        <v>99</v>
      </c>
      <c r="D54" s="102" t="s">
        <v>100</v>
      </c>
      <c r="E54" s="72"/>
      <c r="F54" s="72"/>
      <c r="G54" s="72"/>
      <c r="H54" s="66"/>
      <c r="I54" s="73">
        <f t="shared" si="0"/>
        <v>42</v>
      </c>
      <c r="J54" s="42"/>
      <c r="K54" s="104"/>
      <c r="L54" s="104"/>
      <c r="M54" s="104"/>
      <c r="N54" s="104"/>
      <c r="O54" s="104"/>
      <c r="P54" s="105"/>
    </row>
    <row r="55" spans="1:16" s="46" customFormat="1" ht="12" customHeight="1">
      <c r="A55" s="41"/>
      <c r="B55" s="70">
        <v>43</v>
      </c>
      <c r="C55" s="63" t="s">
        <v>432</v>
      </c>
      <c r="D55" s="102" t="s">
        <v>161</v>
      </c>
      <c r="E55" s="72"/>
      <c r="F55" s="72"/>
      <c r="G55" s="72"/>
      <c r="H55" s="66"/>
      <c r="I55" s="73">
        <f t="shared" si="0"/>
        <v>43</v>
      </c>
      <c r="J55" s="106"/>
    </row>
    <row r="56" spans="1:16" s="46" customFormat="1" ht="12" customHeight="1">
      <c r="A56" s="41"/>
      <c r="B56" s="70">
        <v>44</v>
      </c>
      <c r="C56" s="63" t="s">
        <v>101</v>
      </c>
      <c r="D56" s="102" t="s">
        <v>162</v>
      </c>
      <c r="E56" s="72"/>
      <c r="F56" s="72"/>
      <c r="G56" s="72"/>
      <c r="H56" s="66"/>
      <c r="I56" s="73">
        <f t="shared" si="0"/>
        <v>44</v>
      </c>
      <c r="J56" s="106"/>
    </row>
    <row r="57" spans="1:16" s="46" customFormat="1" ht="12" customHeight="1">
      <c r="A57" s="41"/>
      <c r="B57" s="70">
        <v>45</v>
      </c>
      <c r="C57" s="63" t="s">
        <v>102</v>
      </c>
      <c r="D57" s="102" t="s">
        <v>163</v>
      </c>
      <c r="E57" s="72"/>
      <c r="F57" s="72"/>
      <c r="G57" s="72"/>
      <c r="H57" s="66"/>
      <c r="I57" s="73">
        <f t="shared" si="0"/>
        <v>45</v>
      </c>
      <c r="J57" s="106"/>
    </row>
    <row r="58" spans="1:16" s="46" customFormat="1" ht="12" customHeight="1">
      <c r="A58" s="41"/>
      <c r="B58" s="70">
        <v>46</v>
      </c>
      <c r="C58" s="63" t="s">
        <v>103</v>
      </c>
      <c r="D58" s="102" t="s">
        <v>164</v>
      </c>
      <c r="E58" s="72"/>
      <c r="F58" s="72"/>
      <c r="G58" s="72"/>
      <c r="H58" s="66"/>
      <c r="I58" s="73">
        <f t="shared" si="0"/>
        <v>46</v>
      </c>
      <c r="J58" s="106"/>
    </row>
    <row r="59" spans="1:16" s="46" customFormat="1" ht="12" customHeight="1">
      <c r="A59" s="41"/>
      <c r="B59" s="70">
        <v>47</v>
      </c>
      <c r="C59" s="63" t="s">
        <v>104</v>
      </c>
      <c r="D59" s="102" t="s">
        <v>105</v>
      </c>
      <c r="E59" s="72"/>
      <c r="F59" s="72"/>
      <c r="G59" s="72"/>
      <c r="H59" s="66"/>
      <c r="I59" s="73">
        <f t="shared" si="0"/>
        <v>47</v>
      </c>
      <c r="J59" s="106"/>
    </row>
    <row r="60" spans="1:16" s="46" customFormat="1" ht="12" customHeight="1">
      <c r="A60" s="41"/>
      <c r="B60" s="70">
        <v>48</v>
      </c>
      <c r="C60" s="63" t="s">
        <v>432</v>
      </c>
      <c r="D60" s="102" t="s">
        <v>165</v>
      </c>
      <c r="E60" s="72"/>
      <c r="F60" s="72"/>
      <c r="G60" s="72"/>
      <c r="H60" s="66"/>
      <c r="I60" s="73">
        <f t="shared" si="0"/>
        <v>48</v>
      </c>
      <c r="J60" s="106"/>
    </row>
    <row r="61" spans="1:16" s="46" customFormat="1" ht="12" customHeight="1">
      <c r="A61" s="41"/>
      <c r="B61" s="70">
        <v>49</v>
      </c>
      <c r="C61" s="63" t="s">
        <v>389</v>
      </c>
      <c r="D61" s="102" t="s">
        <v>390</v>
      </c>
      <c r="E61" s="72"/>
      <c r="F61" s="72"/>
      <c r="G61" s="72"/>
      <c r="H61" s="66"/>
      <c r="I61" s="73">
        <f t="shared" si="0"/>
        <v>49</v>
      </c>
      <c r="J61" s="106"/>
    </row>
    <row r="62" spans="1:16" s="46" customFormat="1" ht="12" customHeight="1">
      <c r="A62" s="41"/>
      <c r="B62" s="70">
        <v>50</v>
      </c>
      <c r="C62" s="63" t="s">
        <v>106</v>
      </c>
      <c r="D62" s="80" t="s">
        <v>107</v>
      </c>
      <c r="E62" s="72"/>
      <c r="F62" s="72"/>
      <c r="G62" s="72"/>
      <c r="H62" s="66"/>
      <c r="I62" s="73">
        <f t="shared" si="0"/>
        <v>50</v>
      </c>
      <c r="J62" s="106"/>
    </row>
    <row r="63" spans="1:16" s="46" customFormat="1" ht="12" customHeight="1">
      <c r="A63" s="41"/>
      <c r="B63" s="70">
        <v>51</v>
      </c>
      <c r="C63" s="107" t="s">
        <v>108</v>
      </c>
      <c r="D63" s="77" t="s">
        <v>109</v>
      </c>
      <c r="E63" s="72"/>
      <c r="F63" s="72"/>
      <c r="G63" s="72"/>
      <c r="H63" s="66"/>
      <c r="I63" s="73">
        <f t="shared" si="0"/>
        <v>51</v>
      </c>
      <c r="J63" s="106"/>
    </row>
    <row r="64" spans="1:16" s="46" customFormat="1" ht="12" customHeight="1">
      <c r="A64" s="41"/>
      <c r="B64" s="70">
        <v>52</v>
      </c>
      <c r="C64" s="63" t="s">
        <v>110</v>
      </c>
      <c r="D64" s="80" t="s">
        <v>111</v>
      </c>
      <c r="E64" s="72"/>
      <c r="F64" s="72"/>
      <c r="G64" s="72"/>
      <c r="H64" s="66"/>
      <c r="I64" s="73">
        <f t="shared" si="0"/>
        <v>52</v>
      </c>
      <c r="J64" s="106"/>
    </row>
    <row r="65" spans="1:10" s="46" customFormat="1" ht="12" customHeight="1">
      <c r="A65" s="41"/>
      <c r="B65" s="70">
        <v>53</v>
      </c>
      <c r="C65" s="63" t="s">
        <v>112</v>
      </c>
      <c r="D65" s="101" t="s">
        <v>113</v>
      </c>
      <c r="E65" s="72"/>
      <c r="F65" s="72"/>
      <c r="G65" s="72"/>
      <c r="H65" s="66"/>
      <c r="I65" s="73">
        <f t="shared" si="0"/>
        <v>53</v>
      </c>
      <c r="J65" s="106"/>
    </row>
    <row r="66" spans="1:10" s="46" customFormat="1" ht="12" customHeight="1">
      <c r="A66" s="41"/>
      <c r="B66" s="70">
        <v>54</v>
      </c>
      <c r="C66" s="63" t="s">
        <v>388</v>
      </c>
      <c r="D66" s="101" t="s">
        <v>391</v>
      </c>
      <c r="E66" s="72"/>
      <c r="F66" s="72"/>
      <c r="G66" s="72"/>
      <c r="H66" s="66"/>
      <c r="I66" s="73">
        <f t="shared" si="0"/>
        <v>54</v>
      </c>
      <c r="J66" s="106"/>
    </row>
    <row r="67" spans="1:10" s="46" customFormat="1" ht="12" customHeight="1">
      <c r="A67" s="41"/>
      <c r="B67" s="70">
        <v>55</v>
      </c>
      <c r="C67" s="63" t="s">
        <v>114</v>
      </c>
      <c r="D67" s="80" t="s">
        <v>115</v>
      </c>
      <c r="E67" s="72"/>
      <c r="F67" s="72"/>
      <c r="G67" s="72"/>
      <c r="H67" s="66"/>
      <c r="I67" s="73">
        <f t="shared" si="0"/>
        <v>55</v>
      </c>
      <c r="J67" s="106"/>
    </row>
    <row r="68" spans="1:10" s="46" customFormat="1" ht="12" customHeight="1">
      <c r="A68" s="41"/>
      <c r="B68" s="70">
        <v>56</v>
      </c>
      <c r="C68" s="63" t="s">
        <v>116</v>
      </c>
      <c r="D68" s="80" t="s">
        <v>117</v>
      </c>
      <c r="E68" s="72"/>
      <c r="F68" s="72"/>
      <c r="G68" s="72"/>
      <c r="H68" s="108"/>
      <c r="I68" s="73">
        <f t="shared" si="0"/>
        <v>56</v>
      </c>
      <c r="J68" s="106"/>
    </row>
    <row r="69" spans="1:10" s="46" customFormat="1" ht="12" customHeight="1">
      <c r="A69" s="41"/>
      <c r="B69" s="70">
        <v>57</v>
      </c>
      <c r="C69" s="63" t="s">
        <v>118</v>
      </c>
      <c r="D69" s="80" t="s">
        <v>119</v>
      </c>
      <c r="E69" s="72"/>
      <c r="F69" s="72"/>
      <c r="G69" s="72"/>
      <c r="H69" s="66"/>
      <c r="I69" s="73">
        <f t="shared" si="0"/>
        <v>57</v>
      </c>
      <c r="J69" s="106"/>
    </row>
    <row r="70" spans="1:10" s="46" customFormat="1" ht="12" customHeight="1">
      <c r="A70" s="41"/>
      <c r="B70" s="70">
        <v>58</v>
      </c>
      <c r="C70" s="63" t="s">
        <v>120</v>
      </c>
      <c r="D70" s="80" t="s">
        <v>121</v>
      </c>
      <c r="E70" s="72"/>
      <c r="F70" s="72"/>
      <c r="G70" s="72"/>
      <c r="H70" s="66"/>
      <c r="I70" s="73">
        <f t="shared" si="0"/>
        <v>58</v>
      </c>
      <c r="J70" s="106"/>
    </row>
    <row r="71" spans="1:10" s="46" customFormat="1" ht="12" customHeight="1">
      <c r="A71" s="41"/>
      <c r="B71" s="70">
        <v>59</v>
      </c>
      <c r="C71" s="63" t="s">
        <v>122</v>
      </c>
      <c r="D71" s="80" t="s">
        <v>123</v>
      </c>
      <c r="E71" s="72"/>
      <c r="F71" s="72"/>
      <c r="G71" s="72"/>
      <c r="H71" s="66"/>
      <c r="I71" s="73">
        <f t="shared" si="0"/>
        <v>59</v>
      </c>
      <c r="J71" s="106"/>
    </row>
    <row r="72" spans="1:10" s="46" customFormat="1" ht="12" customHeight="1">
      <c r="A72" s="41"/>
      <c r="B72" s="70">
        <v>60</v>
      </c>
      <c r="C72" s="63" t="s">
        <v>124</v>
      </c>
      <c r="D72" s="80" t="s">
        <v>125</v>
      </c>
      <c r="E72" s="72"/>
      <c r="F72" s="72"/>
      <c r="G72" s="72"/>
      <c r="H72" s="66"/>
      <c r="I72" s="73">
        <f t="shared" si="0"/>
        <v>60</v>
      </c>
      <c r="J72" s="106"/>
    </row>
    <row r="73" spans="1:10" s="46" customFormat="1" ht="12" customHeight="1">
      <c r="A73" s="41"/>
      <c r="B73" s="70">
        <v>61</v>
      </c>
      <c r="C73" s="63" t="s">
        <v>126</v>
      </c>
      <c r="D73" s="80" t="s">
        <v>127</v>
      </c>
      <c r="E73" s="72"/>
      <c r="F73" s="72"/>
      <c r="G73" s="72"/>
      <c r="H73" s="66"/>
      <c r="I73" s="73">
        <f t="shared" si="0"/>
        <v>61</v>
      </c>
      <c r="J73" s="106"/>
    </row>
    <row r="74" spans="1:10" s="46" customFormat="1" ht="12" customHeight="1">
      <c r="A74" s="41"/>
      <c r="B74" s="70">
        <v>62</v>
      </c>
      <c r="C74" s="63" t="s">
        <v>128</v>
      </c>
      <c r="D74" s="80" t="s">
        <v>129</v>
      </c>
      <c r="E74" s="72"/>
      <c r="F74" s="72"/>
      <c r="G74" s="72"/>
      <c r="H74" s="66"/>
      <c r="I74" s="73">
        <f t="shared" si="0"/>
        <v>62</v>
      </c>
      <c r="J74" s="106"/>
    </row>
    <row r="75" spans="1:10" s="46" customFormat="1" ht="12" customHeight="1">
      <c r="A75" s="41"/>
      <c r="B75" s="70">
        <v>63</v>
      </c>
      <c r="C75" s="63" t="s">
        <v>130</v>
      </c>
      <c r="D75" s="80" t="s">
        <v>131</v>
      </c>
      <c r="E75" s="72"/>
      <c r="F75" s="72"/>
      <c r="G75" s="72"/>
      <c r="H75" s="66"/>
      <c r="I75" s="73">
        <f t="shared" si="0"/>
        <v>63</v>
      </c>
      <c r="J75" s="106"/>
    </row>
    <row r="76" spans="1:10" s="46" customFormat="1" ht="12" customHeight="1">
      <c r="A76" s="41"/>
      <c r="B76" s="70">
        <v>64</v>
      </c>
      <c r="C76" s="63" t="s">
        <v>132</v>
      </c>
      <c r="D76" s="74" t="s">
        <v>133</v>
      </c>
      <c r="E76" s="72"/>
      <c r="F76" s="72"/>
      <c r="G76" s="72"/>
      <c r="H76" s="66"/>
      <c r="I76" s="73">
        <f t="shared" ref="I76:I82" si="1">B76</f>
        <v>64</v>
      </c>
      <c r="J76" s="106"/>
    </row>
    <row r="77" spans="1:10" s="46" customFormat="1" ht="12" customHeight="1">
      <c r="A77" s="41"/>
      <c r="B77" s="70">
        <v>65</v>
      </c>
      <c r="C77" s="63" t="s">
        <v>134</v>
      </c>
      <c r="D77" s="77" t="s">
        <v>135</v>
      </c>
      <c r="E77" s="72"/>
      <c r="F77" s="72"/>
      <c r="G77" s="72"/>
      <c r="H77" s="66"/>
      <c r="I77" s="73">
        <f t="shared" si="1"/>
        <v>65</v>
      </c>
      <c r="J77" s="106"/>
    </row>
    <row r="78" spans="1:10" s="46" customFormat="1" ht="12" customHeight="1">
      <c r="A78" s="41"/>
      <c r="B78" s="70">
        <v>66</v>
      </c>
      <c r="C78" s="63" t="s">
        <v>136</v>
      </c>
      <c r="D78" s="77" t="s">
        <v>137</v>
      </c>
      <c r="E78" s="72"/>
      <c r="F78" s="72"/>
      <c r="G78" s="72"/>
      <c r="H78" s="66"/>
      <c r="I78" s="73">
        <f t="shared" si="1"/>
        <v>66</v>
      </c>
      <c r="J78" s="106"/>
    </row>
    <row r="79" spans="1:10" s="46" customFormat="1" ht="12" customHeight="1">
      <c r="A79" s="41"/>
      <c r="B79" s="70">
        <v>67</v>
      </c>
      <c r="C79" s="63" t="s">
        <v>138</v>
      </c>
      <c r="D79" s="77" t="s">
        <v>139</v>
      </c>
      <c r="E79" s="72"/>
      <c r="F79" s="72"/>
      <c r="G79" s="72"/>
      <c r="H79" s="66"/>
      <c r="I79" s="73">
        <f t="shared" si="1"/>
        <v>67</v>
      </c>
      <c r="J79" s="106"/>
    </row>
    <row r="80" spans="1:10" s="46" customFormat="1" ht="12" customHeight="1">
      <c r="A80" s="41"/>
      <c r="B80" s="70">
        <v>68</v>
      </c>
      <c r="C80" s="63" t="s">
        <v>140</v>
      </c>
      <c r="D80" s="77" t="s">
        <v>141</v>
      </c>
      <c r="E80" s="72"/>
      <c r="F80" s="72"/>
      <c r="G80" s="72"/>
      <c r="H80" s="66"/>
      <c r="I80" s="73">
        <f t="shared" si="1"/>
        <v>68</v>
      </c>
      <c r="J80" s="106"/>
    </row>
    <row r="81" spans="1:17" s="46" customFormat="1" ht="12" customHeight="1">
      <c r="A81" s="41"/>
      <c r="B81" s="70">
        <v>69</v>
      </c>
      <c r="C81" s="63" t="s">
        <v>142</v>
      </c>
      <c r="D81" s="77" t="s">
        <v>143</v>
      </c>
      <c r="E81" s="72"/>
      <c r="F81" s="72"/>
      <c r="G81" s="72"/>
      <c r="H81" s="66"/>
      <c r="I81" s="73">
        <f t="shared" si="1"/>
        <v>69</v>
      </c>
      <c r="J81" s="106"/>
    </row>
    <row r="82" spans="1:17" s="46" customFormat="1" ht="12" customHeight="1" thickBot="1">
      <c r="A82" s="41"/>
      <c r="B82" s="109">
        <v>70</v>
      </c>
      <c r="C82" s="110" t="s">
        <v>144</v>
      </c>
      <c r="D82" s="111" t="s">
        <v>145</v>
      </c>
      <c r="E82" s="112"/>
      <c r="F82" s="112"/>
      <c r="G82" s="112"/>
      <c r="H82" s="113"/>
      <c r="I82" s="114">
        <f t="shared" si="1"/>
        <v>70</v>
      </c>
      <c r="J82" s="106"/>
    </row>
    <row r="83" spans="1:17" s="46" customFormat="1" ht="12" customHeight="1">
      <c r="A83" s="41"/>
      <c r="B83" s="42"/>
      <c r="C83" s="11" t="s">
        <v>166</v>
      </c>
      <c r="D83" s="42"/>
      <c r="E83" s="42"/>
      <c r="F83" s="42"/>
      <c r="G83" s="42"/>
      <c r="H83" s="42"/>
      <c r="I83" s="115" t="s">
        <v>167</v>
      </c>
      <c r="J83" s="106"/>
    </row>
    <row r="84" spans="1:17" s="46" customFormat="1" ht="12" customHeight="1">
      <c r="A84" s="41"/>
      <c r="B84" s="42"/>
      <c r="C84" s="11" t="s">
        <v>168</v>
      </c>
      <c r="D84" s="42" t="s">
        <v>169</v>
      </c>
      <c r="E84" s="42"/>
      <c r="F84" s="42"/>
      <c r="G84" s="42"/>
      <c r="H84" s="42"/>
      <c r="I84" s="116" t="s">
        <v>170</v>
      </c>
      <c r="J84" s="106"/>
    </row>
    <row r="85" spans="1:17" s="46" customFormat="1" ht="12" customHeight="1">
      <c r="A85" s="41"/>
      <c r="B85" s="42"/>
      <c r="C85" s="11" t="s">
        <v>171</v>
      </c>
      <c r="D85" s="42" t="s">
        <v>172</v>
      </c>
      <c r="E85" s="42"/>
      <c r="F85" s="42"/>
      <c r="G85" s="42"/>
      <c r="H85" s="42"/>
      <c r="I85" s="42"/>
      <c r="J85" s="106"/>
    </row>
    <row r="86" spans="1:17" s="46" customFormat="1" ht="12" customHeight="1">
      <c r="A86" s="41"/>
      <c r="B86" s="42"/>
      <c r="C86" s="11" t="s">
        <v>173</v>
      </c>
      <c r="D86" s="42" t="s">
        <v>174</v>
      </c>
      <c r="E86" s="42"/>
      <c r="F86" s="42"/>
      <c r="G86" s="42"/>
      <c r="H86" s="42"/>
      <c r="I86" s="42"/>
      <c r="J86" s="106"/>
    </row>
    <row r="87" spans="1:17" s="46" customFormat="1" ht="12" customHeight="1">
      <c r="A87" s="41"/>
      <c r="B87" s="42"/>
      <c r="C87" s="11" t="s">
        <v>175</v>
      </c>
      <c r="D87" s="42" t="s">
        <v>176</v>
      </c>
      <c r="E87" s="42"/>
      <c r="F87" s="42"/>
      <c r="G87" s="42"/>
      <c r="H87" s="42"/>
      <c r="I87" s="42"/>
      <c r="J87" s="106"/>
    </row>
    <row r="88" spans="1:17" s="46" customFormat="1" ht="12" customHeight="1">
      <c r="A88" s="41"/>
      <c r="B88" s="42"/>
      <c r="C88" s="11" t="s">
        <v>177</v>
      </c>
      <c r="D88" s="42" t="s">
        <v>178</v>
      </c>
      <c r="E88" s="42"/>
      <c r="F88" s="42"/>
      <c r="G88" s="42"/>
      <c r="H88" s="117"/>
      <c r="I88" s="42"/>
      <c r="J88" s="106"/>
    </row>
    <row r="89" spans="1:17" s="46" customFormat="1" ht="12" customHeight="1">
      <c r="A89" s="41"/>
      <c r="B89" s="42"/>
      <c r="C89" s="11" t="s">
        <v>179</v>
      </c>
      <c r="D89" s="42" t="s">
        <v>180</v>
      </c>
      <c r="E89" s="42"/>
      <c r="F89" s="42"/>
      <c r="G89" s="42"/>
      <c r="H89" s="42"/>
      <c r="I89" s="42"/>
      <c r="J89" s="106"/>
    </row>
    <row r="90" spans="1:17" s="46" customFormat="1" ht="12" customHeight="1">
      <c r="A90" s="41"/>
      <c r="B90" s="42"/>
      <c r="C90" s="11" t="s">
        <v>181</v>
      </c>
      <c r="D90" s="42" t="s">
        <v>182</v>
      </c>
      <c r="E90" s="42"/>
      <c r="F90" s="42"/>
      <c r="G90" s="42"/>
      <c r="H90" s="42"/>
      <c r="I90" s="42"/>
      <c r="J90" s="106"/>
    </row>
    <row r="91" spans="1:17" s="46" customFormat="1" ht="12" customHeight="1">
      <c r="A91" s="41"/>
      <c r="B91" s="42"/>
      <c r="C91" s="11" t="s">
        <v>183</v>
      </c>
      <c r="D91" s="42" t="s">
        <v>184</v>
      </c>
      <c r="E91" s="42"/>
      <c r="F91" s="42"/>
      <c r="G91" s="42"/>
      <c r="H91" s="42"/>
      <c r="I91" s="42"/>
      <c r="J91" s="106"/>
    </row>
    <row r="92" spans="1:17" ht="7.5" customHeight="1" thickBot="1">
      <c r="A92" s="118"/>
      <c r="B92" s="119"/>
      <c r="C92" s="119"/>
      <c r="D92" s="119"/>
      <c r="E92" s="119"/>
      <c r="F92" s="119"/>
      <c r="G92" s="119"/>
      <c r="H92" s="119"/>
      <c r="I92" s="119"/>
      <c r="J92" s="120"/>
      <c r="K92" s="46"/>
      <c r="L92" s="46"/>
      <c r="M92" s="46"/>
      <c r="N92" s="46"/>
      <c r="O92" s="46"/>
      <c r="P92" s="46"/>
      <c r="Q92" s="46"/>
    </row>
    <row r="93" spans="1:17">
      <c r="K93" s="46"/>
      <c r="L93" s="46"/>
      <c r="M93" s="46"/>
      <c r="N93" s="46"/>
      <c r="O93" s="46"/>
      <c r="P93" s="46"/>
      <c r="Q93" s="46"/>
    </row>
    <row r="94" spans="1:17">
      <c r="K94" s="46"/>
      <c r="L94" s="46"/>
      <c r="M94" s="46"/>
      <c r="N94" s="46"/>
      <c r="O94" s="46"/>
      <c r="P94" s="46"/>
      <c r="Q94" s="46"/>
    </row>
    <row r="95" spans="1:17">
      <c r="K95" s="46"/>
      <c r="L95" s="46"/>
      <c r="M95" s="46"/>
      <c r="N95" s="46"/>
      <c r="O95" s="46"/>
      <c r="P95" s="46"/>
    </row>
  </sheetData>
  <mergeCells count="5">
    <mergeCell ref="B1:K1"/>
    <mergeCell ref="D3:G3"/>
    <mergeCell ref="K10:L13"/>
    <mergeCell ref="K14:L17"/>
    <mergeCell ref="K38:O52"/>
  </mergeCells>
  <phoneticPr fontId="2"/>
  <pageMargins left="0.7" right="0.7" top="0.75" bottom="0.75" header="0.3" footer="0.3"/>
  <pageSetup paperSize="9" scale="57" fitToHeight="0" orientation="portrait" r:id="rId1"/>
  <drawing r:id="rId2"/>
  <legacyDrawing r:id="rId3"/>
  <controls>
    <mc:AlternateContent xmlns:mc="http://schemas.openxmlformats.org/markup-compatibility/2006">
      <mc:Choice Requires="x14">
        <control shapeId="1026" r:id="rId4" name="ComboBox21">
          <controlPr locked="0" defaultSize="0" autoLine="0" linkedCell="C8" listFillRange="C12:D82" r:id="rId5">
            <anchor moveWithCells="1">
              <from>
                <xdr:col>2</xdr:col>
                <xdr:colOff>0</xdr:colOff>
                <xdr:row>6</xdr:row>
                <xdr:rowOff>342900</xdr:rowOff>
              </from>
              <to>
                <xdr:col>2</xdr:col>
                <xdr:colOff>2057400</xdr:colOff>
                <xdr:row>8</xdr:row>
                <xdr:rowOff>12700</xdr:rowOff>
              </to>
            </anchor>
          </controlPr>
        </control>
      </mc:Choice>
      <mc:Fallback>
        <control shapeId="1026" r:id="rId4" name="ComboBox21"/>
      </mc:Fallback>
    </mc:AlternateContent>
    <mc:AlternateContent xmlns:mc="http://schemas.openxmlformats.org/markup-compatibility/2006">
      <mc:Choice Requires="x14">
        <control shapeId="1027" r:id="rId6" name="ComboBox22">
          <controlPr locked="0" defaultSize="0" autoLine="0" linkedCell="G8" listFillRange="I83:I84" r:id="rId7">
            <anchor moveWithCells="1">
              <from>
                <xdr:col>6</xdr:col>
                <xdr:colOff>0</xdr:colOff>
                <xdr:row>7</xdr:row>
                <xdr:rowOff>12700</xdr:rowOff>
              </from>
              <to>
                <xdr:col>6</xdr:col>
                <xdr:colOff>869950</xdr:colOff>
                <xdr:row>8</xdr:row>
                <xdr:rowOff>57150</xdr:rowOff>
              </to>
            </anchor>
          </controlPr>
        </control>
      </mc:Choice>
      <mc:Fallback>
        <control shapeId="1027" r:id="rId6" name="ComboBox22"/>
      </mc:Fallback>
    </mc:AlternateContent>
    <mc:AlternateContent xmlns:mc="http://schemas.openxmlformats.org/markup-compatibility/2006">
      <mc:Choice Requires="x14">
        <control shapeId="1029" r:id="rId8" name="ComboBox23">
          <controlPr locked="0" defaultSize="0" autoLine="0" linkedCell="L8" listFillRange="N10:N17" r:id="rId9">
            <anchor moveWithCells="1">
              <from>
                <xdr:col>11</xdr:col>
                <xdr:colOff>12700</xdr:colOff>
                <xdr:row>6</xdr:row>
                <xdr:rowOff>279400</xdr:rowOff>
              </from>
              <to>
                <xdr:col>12</xdr:col>
                <xdr:colOff>1130300</xdr:colOff>
                <xdr:row>8</xdr:row>
                <xdr:rowOff>88900</xdr:rowOff>
              </to>
            </anchor>
          </controlPr>
        </control>
      </mc:Choice>
      <mc:Fallback>
        <control shapeId="1029" r:id="rId8" name="ComboBox23"/>
      </mc:Fallback>
    </mc:AlternateContent>
    <mc:AlternateContent xmlns:mc="http://schemas.openxmlformats.org/markup-compatibility/2006">
      <mc:Choice Requires="x14">
        <control shapeId="1031" r:id="rId10" name="ComboBox24">
          <controlPr locked="0" defaultSize="0" autoLine="0" linkedCell="L24" listFillRange="M27:M33" r:id="rId11">
            <anchor moveWithCells="1">
              <from>
                <xdr:col>11</xdr:col>
                <xdr:colOff>0</xdr:colOff>
                <xdr:row>22</xdr:row>
                <xdr:rowOff>76200</xdr:rowOff>
              </from>
              <to>
                <xdr:col>12</xdr:col>
                <xdr:colOff>819150</xdr:colOff>
                <xdr:row>25</xdr:row>
                <xdr:rowOff>12700</xdr:rowOff>
              </to>
            </anchor>
          </controlPr>
        </control>
      </mc:Choice>
      <mc:Fallback>
        <control shapeId="1031" r:id="rId10" name="ComboBox24"/>
      </mc:Fallback>
    </mc:AlternateContent>
  </control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pageSetUpPr fitToPage="1"/>
  </sheetPr>
  <dimension ref="B1:BV58"/>
  <sheetViews>
    <sheetView showGridLines="0" zoomScale="70" zoomScaleNormal="70" workbookViewId="0"/>
  </sheetViews>
  <sheetFormatPr defaultRowHeight="14"/>
  <cols>
    <col min="1" max="1" width="1.6328125" style="509" customWidth="1"/>
    <col min="2" max="2" width="3.26953125" style="509" customWidth="1"/>
    <col min="3" max="3" width="22.453125" style="509" customWidth="1"/>
    <col min="4" max="74" width="9" style="509" customWidth="1"/>
    <col min="75" max="257" width="9" style="509"/>
    <col min="258" max="258" width="1.6328125" style="509" customWidth="1"/>
    <col min="259" max="259" width="3.26953125" style="509" customWidth="1"/>
    <col min="260" max="260" width="22.453125" style="509" customWidth="1"/>
    <col min="261" max="330" width="9" style="509" customWidth="1"/>
    <col min="331" max="513" width="9" style="509"/>
    <col min="514" max="514" width="1.6328125" style="509" customWidth="1"/>
    <col min="515" max="515" width="3.26953125" style="509" customWidth="1"/>
    <col min="516" max="516" width="22.453125" style="509" customWidth="1"/>
    <col min="517" max="586" width="9" style="509" customWidth="1"/>
    <col min="587" max="769" width="9" style="509"/>
    <col min="770" max="770" width="1.6328125" style="509" customWidth="1"/>
    <col min="771" max="771" width="3.26953125" style="509" customWidth="1"/>
    <col min="772" max="772" width="22.453125" style="509" customWidth="1"/>
    <col min="773" max="842" width="9" style="509" customWidth="1"/>
    <col min="843" max="1025" width="9" style="509"/>
    <col min="1026" max="1026" width="1.6328125" style="509" customWidth="1"/>
    <col min="1027" max="1027" width="3.26953125" style="509" customWidth="1"/>
    <col min="1028" max="1028" width="22.453125" style="509" customWidth="1"/>
    <col min="1029" max="1098" width="9" style="509" customWidth="1"/>
    <col min="1099" max="1281" width="9" style="509"/>
    <col min="1282" max="1282" width="1.6328125" style="509" customWidth="1"/>
    <col min="1283" max="1283" width="3.26953125" style="509" customWidth="1"/>
    <col min="1284" max="1284" width="22.453125" style="509" customWidth="1"/>
    <col min="1285" max="1354" width="9" style="509" customWidth="1"/>
    <col min="1355" max="1537" width="9" style="509"/>
    <col min="1538" max="1538" width="1.6328125" style="509" customWidth="1"/>
    <col min="1539" max="1539" width="3.26953125" style="509" customWidth="1"/>
    <col min="1540" max="1540" width="22.453125" style="509" customWidth="1"/>
    <col min="1541" max="1610" width="9" style="509" customWidth="1"/>
    <col min="1611" max="1793" width="9" style="509"/>
    <col min="1794" max="1794" width="1.6328125" style="509" customWidth="1"/>
    <col min="1795" max="1795" width="3.26953125" style="509" customWidth="1"/>
    <col min="1796" max="1796" width="22.453125" style="509" customWidth="1"/>
    <col min="1797" max="1866" width="9" style="509" customWidth="1"/>
    <col min="1867" max="2049" width="9" style="509"/>
    <col min="2050" max="2050" width="1.6328125" style="509" customWidth="1"/>
    <col min="2051" max="2051" width="3.26953125" style="509" customWidth="1"/>
    <col min="2052" max="2052" width="22.453125" style="509" customWidth="1"/>
    <col min="2053" max="2122" width="9" style="509" customWidth="1"/>
    <col min="2123" max="2305" width="9" style="509"/>
    <col min="2306" max="2306" width="1.6328125" style="509" customWidth="1"/>
    <col min="2307" max="2307" width="3.26953125" style="509" customWidth="1"/>
    <col min="2308" max="2308" width="22.453125" style="509" customWidth="1"/>
    <col min="2309" max="2378" width="9" style="509" customWidth="1"/>
    <col min="2379" max="2561" width="9" style="509"/>
    <col min="2562" max="2562" width="1.6328125" style="509" customWidth="1"/>
    <col min="2563" max="2563" width="3.26953125" style="509" customWidth="1"/>
    <col min="2564" max="2564" width="22.453125" style="509" customWidth="1"/>
    <col min="2565" max="2634" width="9" style="509" customWidth="1"/>
    <col min="2635" max="2817" width="9" style="509"/>
    <col min="2818" max="2818" width="1.6328125" style="509" customWidth="1"/>
    <col min="2819" max="2819" width="3.26953125" style="509" customWidth="1"/>
    <col min="2820" max="2820" width="22.453125" style="509" customWidth="1"/>
    <col min="2821" max="2890" width="9" style="509" customWidth="1"/>
    <col min="2891" max="3073" width="9" style="509"/>
    <col min="3074" max="3074" width="1.6328125" style="509" customWidth="1"/>
    <col min="3075" max="3075" width="3.26953125" style="509" customWidth="1"/>
    <col min="3076" max="3076" width="22.453125" style="509" customWidth="1"/>
    <col min="3077" max="3146" width="9" style="509" customWidth="1"/>
    <col min="3147" max="3329" width="9" style="509"/>
    <col min="3330" max="3330" width="1.6328125" style="509" customWidth="1"/>
    <col min="3331" max="3331" width="3.26953125" style="509" customWidth="1"/>
    <col min="3332" max="3332" width="22.453125" style="509" customWidth="1"/>
    <col min="3333" max="3402" width="9" style="509" customWidth="1"/>
    <col min="3403" max="3585" width="9" style="509"/>
    <col min="3586" max="3586" width="1.6328125" style="509" customWidth="1"/>
    <col min="3587" max="3587" width="3.26953125" style="509" customWidth="1"/>
    <col min="3588" max="3588" width="22.453125" style="509" customWidth="1"/>
    <col min="3589" max="3658" width="9" style="509" customWidth="1"/>
    <col min="3659" max="3841" width="9" style="509"/>
    <col min="3842" max="3842" width="1.6328125" style="509" customWidth="1"/>
    <col min="3843" max="3843" width="3.26953125" style="509" customWidth="1"/>
    <col min="3844" max="3844" width="22.453125" style="509" customWidth="1"/>
    <col min="3845" max="3914" width="9" style="509" customWidth="1"/>
    <col min="3915" max="4097" width="9" style="509"/>
    <col min="4098" max="4098" width="1.6328125" style="509" customWidth="1"/>
    <col min="4099" max="4099" width="3.26953125" style="509" customWidth="1"/>
    <col min="4100" max="4100" width="22.453125" style="509" customWidth="1"/>
    <col min="4101" max="4170" width="9" style="509" customWidth="1"/>
    <col min="4171" max="4353" width="9" style="509"/>
    <col min="4354" max="4354" width="1.6328125" style="509" customWidth="1"/>
    <col min="4355" max="4355" width="3.26953125" style="509" customWidth="1"/>
    <col min="4356" max="4356" width="22.453125" style="509" customWidth="1"/>
    <col min="4357" max="4426" width="9" style="509" customWidth="1"/>
    <col min="4427" max="4609" width="9" style="509"/>
    <col min="4610" max="4610" width="1.6328125" style="509" customWidth="1"/>
    <col min="4611" max="4611" width="3.26953125" style="509" customWidth="1"/>
    <col min="4612" max="4612" width="22.453125" style="509" customWidth="1"/>
    <col min="4613" max="4682" width="9" style="509" customWidth="1"/>
    <col min="4683" max="4865" width="9" style="509"/>
    <col min="4866" max="4866" width="1.6328125" style="509" customWidth="1"/>
    <col min="4867" max="4867" width="3.26953125" style="509" customWidth="1"/>
    <col min="4868" max="4868" width="22.453125" style="509" customWidth="1"/>
    <col min="4869" max="4938" width="9" style="509" customWidth="1"/>
    <col min="4939" max="5121" width="9" style="509"/>
    <col min="5122" max="5122" width="1.6328125" style="509" customWidth="1"/>
    <col min="5123" max="5123" width="3.26953125" style="509" customWidth="1"/>
    <col min="5124" max="5124" width="22.453125" style="509" customWidth="1"/>
    <col min="5125" max="5194" width="9" style="509" customWidth="1"/>
    <col min="5195" max="5377" width="9" style="509"/>
    <col min="5378" max="5378" width="1.6328125" style="509" customWidth="1"/>
    <col min="5379" max="5379" width="3.26953125" style="509" customWidth="1"/>
    <col min="5380" max="5380" width="22.453125" style="509" customWidth="1"/>
    <col min="5381" max="5450" width="9" style="509" customWidth="1"/>
    <col min="5451" max="5633" width="9" style="509"/>
    <col min="5634" max="5634" width="1.6328125" style="509" customWidth="1"/>
    <col min="5635" max="5635" width="3.26953125" style="509" customWidth="1"/>
    <col min="5636" max="5636" width="22.453125" style="509" customWidth="1"/>
    <col min="5637" max="5706" width="9" style="509" customWidth="1"/>
    <col min="5707" max="5889" width="9" style="509"/>
    <col min="5890" max="5890" width="1.6328125" style="509" customWidth="1"/>
    <col min="5891" max="5891" width="3.26953125" style="509" customWidth="1"/>
    <col min="5892" max="5892" width="22.453125" style="509" customWidth="1"/>
    <col min="5893" max="5962" width="9" style="509" customWidth="1"/>
    <col min="5963" max="6145" width="9" style="509"/>
    <col min="6146" max="6146" width="1.6328125" style="509" customWidth="1"/>
    <col min="6147" max="6147" width="3.26953125" style="509" customWidth="1"/>
    <col min="6148" max="6148" width="22.453125" style="509" customWidth="1"/>
    <col min="6149" max="6218" width="9" style="509" customWidth="1"/>
    <col min="6219" max="6401" width="9" style="509"/>
    <col min="6402" max="6402" width="1.6328125" style="509" customWidth="1"/>
    <col min="6403" max="6403" width="3.26953125" style="509" customWidth="1"/>
    <col min="6404" max="6404" width="22.453125" style="509" customWidth="1"/>
    <col min="6405" max="6474" width="9" style="509" customWidth="1"/>
    <col min="6475" max="6657" width="9" style="509"/>
    <col min="6658" max="6658" width="1.6328125" style="509" customWidth="1"/>
    <col min="6659" max="6659" width="3.26953125" style="509" customWidth="1"/>
    <col min="6660" max="6660" width="22.453125" style="509" customWidth="1"/>
    <col min="6661" max="6730" width="9" style="509" customWidth="1"/>
    <col min="6731" max="6913" width="9" style="509"/>
    <col min="6914" max="6914" width="1.6328125" style="509" customWidth="1"/>
    <col min="6915" max="6915" width="3.26953125" style="509" customWidth="1"/>
    <col min="6916" max="6916" width="22.453125" style="509" customWidth="1"/>
    <col min="6917" max="6986" width="9" style="509" customWidth="1"/>
    <col min="6987" max="7169" width="9" style="509"/>
    <col min="7170" max="7170" width="1.6328125" style="509" customWidth="1"/>
    <col min="7171" max="7171" width="3.26953125" style="509" customWidth="1"/>
    <col min="7172" max="7172" width="22.453125" style="509" customWidth="1"/>
    <col min="7173" max="7242" width="9" style="509" customWidth="1"/>
    <col min="7243" max="7425" width="9" style="509"/>
    <col min="7426" max="7426" width="1.6328125" style="509" customWidth="1"/>
    <col min="7427" max="7427" width="3.26953125" style="509" customWidth="1"/>
    <col min="7428" max="7428" width="22.453125" style="509" customWidth="1"/>
    <col min="7429" max="7498" width="9" style="509" customWidth="1"/>
    <col min="7499" max="7681" width="9" style="509"/>
    <col min="7682" max="7682" width="1.6328125" style="509" customWidth="1"/>
    <col min="7683" max="7683" width="3.26953125" style="509" customWidth="1"/>
    <col min="7684" max="7684" width="22.453125" style="509" customWidth="1"/>
    <col min="7685" max="7754" width="9" style="509" customWidth="1"/>
    <col min="7755" max="7937" width="9" style="509"/>
    <col min="7938" max="7938" width="1.6328125" style="509" customWidth="1"/>
    <col min="7939" max="7939" width="3.26953125" style="509" customWidth="1"/>
    <col min="7940" max="7940" width="22.453125" style="509" customWidth="1"/>
    <col min="7941" max="8010" width="9" style="509" customWidth="1"/>
    <col min="8011" max="8193" width="9" style="509"/>
    <col min="8194" max="8194" width="1.6328125" style="509" customWidth="1"/>
    <col min="8195" max="8195" width="3.26953125" style="509" customWidth="1"/>
    <col min="8196" max="8196" width="22.453125" style="509" customWidth="1"/>
    <col min="8197" max="8266" width="9" style="509" customWidth="1"/>
    <col min="8267" max="8449" width="9" style="509"/>
    <col min="8450" max="8450" width="1.6328125" style="509" customWidth="1"/>
    <col min="8451" max="8451" width="3.26953125" style="509" customWidth="1"/>
    <col min="8452" max="8452" width="22.453125" style="509" customWidth="1"/>
    <col min="8453" max="8522" width="9" style="509" customWidth="1"/>
    <col min="8523" max="8705" width="9" style="509"/>
    <col min="8706" max="8706" width="1.6328125" style="509" customWidth="1"/>
    <col min="8707" max="8707" width="3.26953125" style="509" customWidth="1"/>
    <col min="8708" max="8708" width="22.453125" style="509" customWidth="1"/>
    <col min="8709" max="8778" width="9" style="509" customWidth="1"/>
    <col min="8779" max="8961" width="9" style="509"/>
    <col min="8962" max="8962" width="1.6328125" style="509" customWidth="1"/>
    <col min="8963" max="8963" width="3.26953125" style="509" customWidth="1"/>
    <col min="8964" max="8964" width="22.453125" style="509" customWidth="1"/>
    <col min="8965" max="9034" width="9" style="509" customWidth="1"/>
    <col min="9035" max="9217" width="9" style="509"/>
    <col min="9218" max="9218" width="1.6328125" style="509" customWidth="1"/>
    <col min="9219" max="9219" width="3.26953125" style="509" customWidth="1"/>
    <col min="9220" max="9220" width="22.453125" style="509" customWidth="1"/>
    <col min="9221" max="9290" width="9" style="509" customWidth="1"/>
    <col min="9291" max="9473" width="9" style="509"/>
    <col min="9474" max="9474" width="1.6328125" style="509" customWidth="1"/>
    <col min="9475" max="9475" width="3.26953125" style="509" customWidth="1"/>
    <col min="9476" max="9476" width="22.453125" style="509" customWidth="1"/>
    <col min="9477" max="9546" width="9" style="509" customWidth="1"/>
    <col min="9547" max="9729" width="9" style="509"/>
    <col min="9730" max="9730" width="1.6328125" style="509" customWidth="1"/>
    <col min="9731" max="9731" width="3.26953125" style="509" customWidth="1"/>
    <col min="9732" max="9732" width="22.453125" style="509" customWidth="1"/>
    <col min="9733" max="9802" width="9" style="509" customWidth="1"/>
    <col min="9803" max="9985" width="9" style="509"/>
    <col min="9986" max="9986" width="1.6328125" style="509" customWidth="1"/>
    <col min="9987" max="9987" width="3.26953125" style="509" customWidth="1"/>
    <col min="9988" max="9988" width="22.453125" style="509" customWidth="1"/>
    <col min="9989" max="10058" width="9" style="509" customWidth="1"/>
    <col min="10059" max="10241" width="9" style="509"/>
    <col min="10242" max="10242" width="1.6328125" style="509" customWidth="1"/>
    <col min="10243" max="10243" width="3.26953125" style="509" customWidth="1"/>
    <col min="10244" max="10244" width="22.453125" style="509" customWidth="1"/>
    <col min="10245" max="10314" width="9" style="509" customWidth="1"/>
    <col min="10315" max="10497" width="9" style="509"/>
    <col min="10498" max="10498" width="1.6328125" style="509" customWidth="1"/>
    <col min="10499" max="10499" width="3.26953125" style="509" customWidth="1"/>
    <col min="10500" max="10500" width="22.453125" style="509" customWidth="1"/>
    <col min="10501" max="10570" width="9" style="509" customWidth="1"/>
    <col min="10571" max="10753" width="9" style="509"/>
    <col min="10754" max="10754" width="1.6328125" style="509" customWidth="1"/>
    <col min="10755" max="10755" width="3.26953125" style="509" customWidth="1"/>
    <col min="10756" max="10756" width="22.453125" style="509" customWidth="1"/>
    <col min="10757" max="10826" width="9" style="509" customWidth="1"/>
    <col min="10827" max="11009" width="9" style="509"/>
    <col min="11010" max="11010" width="1.6328125" style="509" customWidth="1"/>
    <col min="11011" max="11011" width="3.26953125" style="509" customWidth="1"/>
    <col min="11012" max="11012" width="22.453125" style="509" customWidth="1"/>
    <col min="11013" max="11082" width="9" style="509" customWidth="1"/>
    <col min="11083" max="11265" width="9" style="509"/>
    <col min="11266" max="11266" width="1.6328125" style="509" customWidth="1"/>
    <col min="11267" max="11267" width="3.26953125" style="509" customWidth="1"/>
    <col min="11268" max="11268" width="22.453125" style="509" customWidth="1"/>
    <col min="11269" max="11338" width="9" style="509" customWidth="1"/>
    <col min="11339" max="11521" width="9" style="509"/>
    <col min="11522" max="11522" width="1.6328125" style="509" customWidth="1"/>
    <col min="11523" max="11523" width="3.26953125" style="509" customWidth="1"/>
    <col min="11524" max="11524" width="22.453125" style="509" customWidth="1"/>
    <col min="11525" max="11594" width="9" style="509" customWidth="1"/>
    <col min="11595" max="11777" width="9" style="509"/>
    <col min="11778" max="11778" width="1.6328125" style="509" customWidth="1"/>
    <col min="11779" max="11779" width="3.26953125" style="509" customWidth="1"/>
    <col min="11780" max="11780" width="22.453125" style="509" customWidth="1"/>
    <col min="11781" max="11850" width="9" style="509" customWidth="1"/>
    <col min="11851" max="12033" width="9" style="509"/>
    <col min="12034" max="12034" width="1.6328125" style="509" customWidth="1"/>
    <col min="12035" max="12035" width="3.26953125" style="509" customWidth="1"/>
    <col min="12036" max="12036" width="22.453125" style="509" customWidth="1"/>
    <col min="12037" max="12106" width="9" style="509" customWidth="1"/>
    <col min="12107" max="12289" width="9" style="509"/>
    <col min="12290" max="12290" width="1.6328125" style="509" customWidth="1"/>
    <col min="12291" max="12291" width="3.26953125" style="509" customWidth="1"/>
    <col min="12292" max="12292" width="22.453125" style="509" customWidth="1"/>
    <col min="12293" max="12362" width="9" style="509" customWidth="1"/>
    <col min="12363" max="12545" width="9" style="509"/>
    <col min="12546" max="12546" width="1.6328125" style="509" customWidth="1"/>
    <col min="12547" max="12547" width="3.26953125" style="509" customWidth="1"/>
    <col min="12548" max="12548" width="22.453125" style="509" customWidth="1"/>
    <col min="12549" max="12618" width="9" style="509" customWidth="1"/>
    <col min="12619" max="12801" width="9" style="509"/>
    <col min="12802" max="12802" width="1.6328125" style="509" customWidth="1"/>
    <col min="12803" max="12803" width="3.26953125" style="509" customWidth="1"/>
    <col min="12804" max="12804" width="22.453125" style="509" customWidth="1"/>
    <col min="12805" max="12874" width="9" style="509" customWidth="1"/>
    <col min="12875" max="13057" width="9" style="509"/>
    <col min="13058" max="13058" width="1.6328125" style="509" customWidth="1"/>
    <col min="13059" max="13059" width="3.26953125" style="509" customWidth="1"/>
    <col min="13060" max="13060" width="22.453125" style="509" customWidth="1"/>
    <col min="13061" max="13130" width="9" style="509" customWidth="1"/>
    <col min="13131" max="13313" width="9" style="509"/>
    <col min="13314" max="13314" width="1.6328125" style="509" customWidth="1"/>
    <col min="13315" max="13315" width="3.26953125" style="509" customWidth="1"/>
    <col min="13316" max="13316" width="22.453125" style="509" customWidth="1"/>
    <col min="13317" max="13386" width="9" style="509" customWidth="1"/>
    <col min="13387" max="13569" width="9" style="509"/>
    <col min="13570" max="13570" width="1.6328125" style="509" customWidth="1"/>
    <col min="13571" max="13571" width="3.26953125" style="509" customWidth="1"/>
    <col min="13572" max="13572" width="22.453125" style="509" customWidth="1"/>
    <col min="13573" max="13642" width="9" style="509" customWidth="1"/>
    <col min="13643" max="13825" width="9" style="509"/>
    <col min="13826" max="13826" width="1.6328125" style="509" customWidth="1"/>
    <col min="13827" max="13827" width="3.26953125" style="509" customWidth="1"/>
    <col min="13828" max="13828" width="22.453125" style="509" customWidth="1"/>
    <col min="13829" max="13898" width="9" style="509" customWidth="1"/>
    <col min="13899" max="14081" width="9" style="509"/>
    <col min="14082" max="14082" width="1.6328125" style="509" customWidth="1"/>
    <col min="14083" max="14083" width="3.26953125" style="509" customWidth="1"/>
    <col min="14084" max="14084" width="22.453125" style="509" customWidth="1"/>
    <col min="14085" max="14154" width="9" style="509" customWidth="1"/>
    <col min="14155" max="14337" width="9" style="509"/>
    <col min="14338" max="14338" width="1.6328125" style="509" customWidth="1"/>
    <col min="14339" max="14339" width="3.26953125" style="509" customWidth="1"/>
    <col min="14340" max="14340" width="22.453125" style="509" customWidth="1"/>
    <col min="14341" max="14410" width="9" style="509" customWidth="1"/>
    <col min="14411" max="14593" width="9" style="509"/>
    <col min="14594" max="14594" width="1.6328125" style="509" customWidth="1"/>
    <col min="14595" max="14595" width="3.26953125" style="509" customWidth="1"/>
    <col min="14596" max="14596" width="22.453125" style="509" customWidth="1"/>
    <col min="14597" max="14666" width="9" style="509" customWidth="1"/>
    <col min="14667" max="14849" width="9" style="509"/>
    <col min="14850" max="14850" width="1.6328125" style="509" customWidth="1"/>
    <col min="14851" max="14851" width="3.26953125" style="509" customWidth="1"/>
    <col min="14852" max="14852" width="22.453125" style="509" customWidth="1"/>
    <col min="14853" max="14922" width="9" style="509" customWidth="1"/>
    <col min="14923" max="15105" width="9" style="509"/>
    <col min="15106" max="15106" width="1.6328125" style="509" customWidth="1"/>
    <col min="15107" max="15107" width="3.26953125" style="509" customWidth="1"/>
    <col min="15108" max="15108" width="22.453125" style="509" customWidth="1"/>
    <col min="15109" max="15178" width="9" style="509" customWidth="1"/>
    <col min="15179" max="15361" width="9" style="509"/>
    <col min="15362" max="15362" width="1.6328125" style="509" customWidth="1"/>
    <col min="15363" max="15363" width="3.26953125" style="509" customWidth="1"/>
    <col min="15364" max="15364" width="22.453125" style="509" customWidth="1"/>
    <col min="15365" max="15434" width="9" style="509" customWidth="1"/>
    <col min="15435" max="15617" width="9" style="509"/>
    <col min="15618" max="15618" width="1.6328125" style="509" customWidth="1"/>
    <col min="15619" max="15619" width="3.26953125" style="509" customWidth="1"/>
    <col min="15620" max="15620" width="22.453125" style="509" customWidth="1"/>
    <col min="15621" max="15690" width="9" style="509" customWidth="1"/>
    <col min="15691" max="15873" width="9" style="509"/>
    <col min="15874" max="15874" width="1.6328125" style="509" customWidth="1"/>
    <col min="15875" max="15875" width="3.26953125" style="509" customWidth="1"/>
    <col min="15876" max="15876" width="22.453125" style="509" customWidth="1"/>
    <col min="15877" max="15946" width="9" style="509" customWidth="1"/>
    <col min="15947" max="16129" width="9" style="509"/>
    <col min="16130" max="16130" width="1.6328125" style="509" customWidth="1"/>
    <col min="16131" max="16131" width="3.26953125" style="509" customWidth="1"/>
    <col min="16132" max="16132" width="22.453125" style="509" customWidth="1"/>
    <col min="16133" max="16202" width="9" style="509" customWidth="1"/>
    <col min="16203" max="16384" width="9" style="509"/>
  </cols>
  <sheetData>
    <row r="1" spans="2:74">
      <c r="B1" s="506" t="s">
        <v>386</v>
      </c>
      <c r="C1" s="507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  <c r="AF1" s="508"/>
      <c r="AG1" s="508"/>
      <c r="AH1" s="508"/>
      <c r="AI1" s="508"/>
      <c r="AJ1" s="508"/>
      <c r="AK1" s="508"/>
      <c r="AL1" s="508"/>
      <c r="AM1" s="508"/>
      <c r="AN1" s="508"/>
      <c r="AO1" s="508"/>
      <c r="AP1" s="508"/>
      <c r="AQ1" s="508"/>
      <c r="AR1" s="508"/>
      <c r="AS1" s="508"/>
      <c r="AT1" s="508"/>
      <c r="AU1" s="508"/>
      <c r="AV1" s="508"/>
      <c r="AW1" s="508"/>
      <c r="AX1" s="508"/>
      <c r="AY1" s="508"/>
      <c r="AZ1" s="508"/>
      <c r="BA1" s="508"/>
      <c r="BB1" s="508"/>
      <c r="BC1" s="508"/>
      <c r="BD1" s="508"/>
      <c r="BE1" s="508"/>
      <c r="BF1" s="508"/>
      <c r="BG1" s="508"/>
      <c r="BH1" s="508"/>
      <c r="BI1" s="508"/>
      <c r="BJ1" s="508"/>
      <c r="BK1" s="508"/>
      <c r="BL1" s="508"/>
      <c r="BM1" s="508"/>
      <c r="BN1" s="508"/>
      <c r="BO1" s="508"/>
      <c r="BP1" s="508"/>
      <c r="BQ1" s="508"/>
      <c r="BR1" s="508"/>
      <c r="BS1" s="508"/>
      <c r="BT1" s="508"/>
      <c r="BU1" s="508"/>
      <c r="BV1" s="508"/>
    </row>
    <row r="2" spans="2:74" ht="14.5" thickBot="1">
      <c r="B2" s="510"/>
      <c r="C2" s="511"/>
      <c r="D2" s="512"/>
      <c r="E2" s="513"/>
      <c r="F2" s="512"/>
      <c r="G2" s="513"/>
      <c r="H2" s="513"/>
      <c r="I2" s="513"/>
      <c r="J2" s="513"/>
      <c r="K2" s="513"/>
      <c r="L2" s="513"/>
      <c r="M2" s="512"/>
      <c r="N2" s="513"/>
      <c r="O2" s="513"/>
      <c r="P2" s="512"/>
      <c r="Q2" s="512"/>
      <c r="R2" s="512"/>
      <c r="S2" s="512"/>
      <c r="T2" s="512"/>
      <c r="U2" s="512"/>
      <c r="V2" s="512"/>
      <c r="W2" s="513"/>
      <c r="X2" s="513"/>
      <c r="Y2" s="513"/>
      <c r="Z2" s="513"/>
      <c r="AA2" s="512"/>
      <c r="AB2" s="513"/>
      <c r="AC2" s="513"/>
      <c r="AD2" s="513"/>
      <c r="AE2" s="513"/>
      <c r="AF2" s="513"/>
      <c r="AG2" s="513"/>
      <c r="AH2" s="513"/>
      <c r="AI2" s="513"/>
      <c r="AJ2" s="513"/>
      <c r="AK2" s="512"/>
      <c r="AL2" s="513"/>
      <c r="AM2" s="512"/>
      <c r="AN2" s="513"/>
      <c r="AO2" s="512"/>
      <c r="AP2" s="512"/>
      <c r="AQ2" s="513"/>
      <c r="AR2" s="512"/>
      <c r="AS2" s="512"/>
      <c r="AT2" s="513"/>
      <c r="AU2" s="512"/>
      <c r="AV2" s="513"/>
      <c r="AW2" s="512"/>
      <c r="AX2" s="513"/>
      <c r="AY2" s="513"/>
      <c r="AZ2" s="513"/>
      <c r="BA2" s="513"/>
      <c r="BB2" s="513"/>
      <c r="BC2" s="513"/>
      <c r="BD2" s="512"/>
      <c r="BE2" s="513"/>
      <c r="BF2" s="513"/>
      <c r="BG2" s="512"/>
      <c r="BH2" s="512"/>
      <c r="BI2" s="512"/>
      <c r="BJ2" s="512"/>
      <c r="BK2" s="512"/>
      <c r="BL2" s="512"/>
      <c r="BM2" s="512"/>
      <c r="BN2" s="513"/>
      <c r="BO2" s="513"/>
      <c r="BP2" s="513"/>
      <c r="BQ2" s="513"/>
      <c r="BR2" s="512"/>
      <c r="BS2" s="513"/>
      <c r="BT2" s="513"/>
      <c r="BU2" s="512"/>
      <c r="BV2" s="513"/>
    </row>
    <row r="3" spans="2:74">
      <c r="B3" s="808" t="s">
        <v>387</v>
      </c>
      <c r="C3" s="809"/>
      <c r="D3" s="514">
        <v>1</v>
      </c>
      <c r="E3" s="515">
        <v>2</v>
      </c>
      <c r="F3" s="515">
        <v>3</v>
      </c>
      <c r="G3" s="515">
        <v>4</v>
      </c>
      <c r="H3" s="515">
        <v>5</v>
      </c>
      <c r="I3" s="515">
        <v>6</v>
      </c>
      <c r="J3" s="515">
        <v>7</v>
      </c>
      <c r="K3" s="515">
        <v>8</v>
      </c>
      <c r="L3" s="515">
        <v>9</v>
      </c>
      <c r="M3" s="515">
        <v>10</v>
      </c>
      <c r="N3" s="515">
        <v>11</v>
      </c>
      <c r="O3" s="515">
        <v>12</v>
      </c>
      <c r="P3" s="515">
        <v>13</v>
      </c>
      <c r="Q3" s="515">
        <v>14</v>
      </c>
      <c r="R3" s="515">
        <v>15</v>
      </c>
      <c r="S3" s="515">
        <v>16</v>
      </c>
      <c r="T3" s="515">
        <v>17</v>
      </c>
      <c r="U3" s="515">
        <v>18</v>
      </c>
      <c r="V3" s="515">
        <v>19</v>
      </c>
      <c r="W3" s="515">
        <v>20</v>
      </c>
      <c r="X3" s="515">
        <v>21</v>
      </c>
      <c r="Y3" s="515">
        <v>22</v>
      </c>
      <c r="Z3" s="515">
        <v>23</v>
      </c>
      <c r="AA3" s="515">
        <v>24</v>
      </c>
      <c r="AB3" s="515">
        <v>25</v>
      </c>
      <c r="AC3" s="515">
        <v>26</v>
      </c>
      <c r="AD3" s="515">
        <v>27</v>
      </c>
      <c r="AE3" s="515">
        <v>28</v>
      </c>
      <c r="AF3" s="515" t="s">
        <v>434</v>
      </c>
      <c r="AG3" s="515">
        <v>29</v>
      </c>
      <c r="AH3" s="515">
        <v>30</v>
      </c>
      <c r="AI3" s="515">
        <v>31</v>
      </c>
      <c r="AJ3" s="515">
        <v>32</v>
      </c>
      <c r="AK3" s="515">
        <v>33</v>
      </c>
      <c r="AL3" s="515">
        <v>34</v>
      </c>
      <c r="AM3" s="515">
        <v>35</v>
      </c>
      <c r="AN3" s="515">
        <v>36</v>
      </c>
      <c r="AO3" s="515">
        <v>37</v>
      </c>
      <c r="AP3" s="515">
        <v>38</v>
      </c>
      <c r="AQ3" s="515">
        <v>39</v>
      </c>
      <c r="AR3" s="515">
        <v>40</v>
      </c>
      <c r="AS3" s="515">
        <v>41</v>
      </c>
      <c r="AT3" s="516">
        <v>42</v>
      </c>
      <c r="AU3" s="517">
        <v>43</v>
      </c>
      <c r="AV3" s="515">
        <v>44</v>
      </c>
      <c r="AW3" s="515">
        <v>45</v>
      </c>
      <c r="AX3" s="515">
        <v>46</v>
      </c>
      <c r="AY3" s="515">
        <v>47</v>
      </c>
      <c r="AZ3" s="515">
        <v>48</v>
      </c>
      <c r="BA3" s="515">
        <v>49</v>
      </c>
      <c r="BB3" s="515">
        <v>50</v>
      </c>
      <c r="BC3" s="515">
        <v>51</v>
      </c>
      <c r="BD3" s="515">
        <v>52</v>
      </c>
      <c r="BE3" s="515">
        <v>53</v>
      </c>
      <c r="BF3" s="515">
        <v>54</v>
      </c>
      <c r="BG3" s="515">
        <v>55</v>
      </c>
      <c r="BH3" s="515">
        <v>56</v>
      </c>
      <c r="BI3" s="515">
        <v>57</v>
      </c>
      <c r="BJ3" s="515">
        <v>58</v>
      </c>
      <c r="BK3" s="515">
        <v>59</v>
      </c>
      <c r="BL3" s="515">
        <v>60</v>
      </c>
      <c r="BM3" s="515">
        <v>61</v>
      </c>
      <c r="BN3" s="515">
        <v>62</v>
      </c>
      <c r="BO3" s="515">
        <v>63</v>
      </c>
      <c r="BP3" s="515">
        <v>64</v>
      </c>
      <c r="BQ3" s="515">
        <v>65</v>
      </c>
      <c r="BR3" s="515">
        <v>66</v>
      </c>
      <c r="BS3" s="515">
        <v>67</v>
      </c>
      <c r="BT3" s="517">
        <v>68</v>
      </c>
      <c r="BU3" s="517">
        <v>69</v>
      </c>
      <c r="BV3" s="518">
        <v>70</v>
      </c>
    </row>
    <row r="4" spans="2:74" s="661" customFormat="1" ht="77.25" customHeight="1" thickBot="1">
      <c r="B4" s="810"/>
      <c r="C4" s="811"/>
      <c r="D4" s="656" t="s">
        <v>8</v>
      </c>
      <c r="E4" s="657" t="s">
        <v>10</v>
      </c>
      <c r="F4" s="657" t="s">
        <v>12</v>
      </c>
      <c r="G4" s="657" t="s">
        <v>15</v>
      </c>
      <c r="H4" s="657" t="s">
        <v>17</v>
      </c>
      <c r="I4" s="657" t="s">
        <v>19</v>
      </c>
      <c r="J4" s="657" t="s">
        <v>21</v>
      </c>
      <c r="K4" s="657" t="s">
        <v>23</v>
      </c>
      <c r="L4" s="657" t="s">
        <v>25</v>
      </c>
      <c r="M4" s="657" t="s">
        <v>27</v>
      </c>
      <c r="N4" s="657" t="s">
        <v>29</v>
      </c>
      <c r="O4" s="657" t="s">
        <v>32</v>
      </c>
      <c r="P4" s="657" t="s">
        <v>34</v>
      </c>
      <c r="Q4" s="657" t="s">
        <v>37</v>
      </c>
      <c r="R4" s="657" t="s">
        <v>39</v>
      </c>
      <c r="S4" s="657" t="s">
        <v>41</v>
      </c>
      <c r="T4" s="657" t="s">
        <v>43</v>
      </c>
      <c r="U4" s="657" t="s">
        <v>47</v>
      </c>
      <c r="V4" s="657" t="s">
        <v>50</v>
      </c>
      <c r="W4" s="657" t="s">
        <v>53</v>
      </c>
      <c r="X4" s="657" t="s">
        <v>56</v>
      </c>
      <c r="Y4" s="657" t="s">
        <v>59</v>
      </c>
      <c r="Z4" s="657" t="s">
        <v>62</v>
      </c>
      <c r="AA4" s="657" t="s">
        <v>64</v>
      </c>
      <c r="AB4" s="657" t="s">
        <v>66</v>
      </c>
      <c r="AC4" s="657" t="s">
        <v>68</v>
      </c>
      <c r="AD4" s="657" t="s">
        <v>70</v>
      </c>
      <c r="AE4" s="657" t="s">
        <v>72</v>
      </c>
      <c r="AF4" s="657" t="s">
        <v>410</v>
      </c>
      <c r="AG4" s="657" t="s">
        <v>74</v>
      </c>
      <c r="AH4" s="657" t="s">
        <v>76</v>
      </c>
      <c r="AI4" s="657" t="s">
        <v>78</v>
      </c>
      <c r="AJ4" s="657" t="s">
        <v>80</v>
      </c>
      <c r="AK4" s="657" t="s">
        <v>82</v>
      </c>
      <c r="AL4" s="657" t="s">
        <v>3</v>
      </c>
      <c r="AM4" s="657" t="s">
        <v>85</v>
      </c>
      <c r="AN4" s="657" t="s">
        <v>87</v>
      </c>
      <c r="AO4" s="657" t="s">
        <v>89</v>
      </c>
      <c r="AP4" s="657" t="s">
        <v>91</v>
      </c>
      <c r="AQ4" s="657" t="s">
        <v>93</v>
      </c>
      <c r="AR4" s="657" t="s">
        <v>95</v>
      </c>
      <c r="AS4" s="657" t="s">
        <v>97</v>
      </c>
      <c r="AT4" s="658" t="s">
        <v>99</v>
      </c>
      <c r="AU4" s="659" t="s">
        <v>432</v>
      </c>
      <c r="AV4" s="657" t="s">
        <v>101</v>
      </c>
      <c r="AW4" s="657" t="s">
        <v>102</v>
      </c>
      <c r="AX4" s="657" t="s">
        <v>103</v>
      </c>
      <c r="AY4" s="657" t="s">
        <v>104</v>
      </c>
      <c r="AZ4" s="657" t="s">
        <v>432</v>
      </c>
      <c r="BA4" s="657" t="s">
        <v>435</v>
      </c>
      <c r="BB4" s="657" t="s">
        <v>106</v>
      </c>
      <c r="BC4" s="657" t="s">
        <v>108</v>
      </c>
      <c r="BD4" s="657" t="s">
        <v>110</v>
      </c>
      <c r="BE4" s="657" t="s">
        <v>112</v>
      </c>
      <c r="BF4" s="657" t="s">
        <v>436</v>
      </c>
      <c r="BG4" s="657" t="s">
        <v>114</v>
      </c>
      <c r="BH4" s="657" t="s">
        <v>116</v>
      </c>
      <c r="BI4" s="657" t="s">
        <v>118</v>
      </c>
      <c r="BJ4" s="657" t="s">
        <v>120</v>
      </c>
      <c r="BK4" s="657" t="s">
        <v>122</v>
      </c>
      <c r="BL4" s="657" t="s">
        <v>124</v>
      </c>
      <c r="BM4" s="657" t="s">
        <v>126</v>
      </c>
      <c r="BN4" s="657" t="s">
        <v>128</v>
      </c>
      <c r="BO4" s="657" t="s">
        <v>130</v>
      </c>
      <c r="BP4" s="657" t="s">
        <v>132</v>
      </c>
      <c r="BQ4" s="657" t="s">
        <v>134</v>
      </c>
      <c r="BR4" s="657" t="s">
        <v>136</v>
      </c>
      <c r="BS4" s="657" t="s">
        <v>138</v>
      </c>
      <c r="BT4" s="657" t="s">
        <v>140</v>
      </c>
      <c r="BU4" s="657" t="s">
        <v>142</v>
      </c>
      <c r="BV4" s="660" t="s">
        <v>144</v>
      </c>
    </row>
    <row r="5" spans="2:74">
      <c r="B5" s="519" t="s">
        <v>437</v>
      </c>
      <c r="C5" s="643" t="s">
        <v>438</v>
      </c>
      <c r="D5" s="520">
        <v>9.9224908050683292E-4</v>
      </c>
      <c r="E5" s="521">
        <v>7.0660424665546287E-4</v>
      </c>
      <c r="F5" s="521">
        <v>6.1860256707671674E-4</v>
      </c>
      <c r="G5" s="521">
        <v>2.0399746093112422E-4</v>
      </c>
      <c r="H5" s="521">
        <v>2.0016862488698951E-4</v>
      </c>
      <c r="I5" s="521">
        <v>3.7819575412233371E-4</v>
      </c>
      <c r="J5" s="521">
        <v>1.2055616125353841E-3</v>
      </c>
      <c r="K5" s="521">
        <v>6.5460763619846639E-4</v>
      </c>
      <c r="L5" s="521">
        <v>1.37378989391707E-3</v>
      </c>
      <c r="M5" s="521">
        <v>1.3818027490380628E-3</v>
      </c>
      <c r="N5" s="521">
        <v>7.9614815938127911E-4</v>
      </c>
      <c r="O5" s="521">
        <v>9.9476458495174436E-4</v>
      </c>
      <c r="P5" s="521">
        <v>1.2093672970776793E-3</v>
      </c>
      <c r="Q5" s="521">
        <v>9.0620193162325102E-4</v>
      </c>
      <c r="R5" s="521">
        <v>0</v>
      </c>
      <c r="S5" s="521">
        <v>7.9861323847968174E-4</v>
      </c>
      <c r="T5" s="521">
        <v>4.9631525108849775E-4</v>
      </c>
      <c r="U5" s="521">
        <v>1.0993720535897292E-3</v>
      </c>
      <c r="V5" s="521">
        <v>4.2013889297520709E-4</v>
      </c>
      <c r="W5" s="521">
        <v>8.1914437556226136E-4</v>
      </c>
      <c r="X5" s="521">
        <v>6.6069042149045757E-4</v>
      </c>
      <c r="Y5" s="521">
        <v>1.811922449719152E-4</v>
      </c>
      <c r="Z5" s="521">
        <v>5.3280181537775171E-4</v>
      </c>
      <c r="AA5" s="521">
        <v>1.4645301435484992E-3</v>
      </c>
      <c r="AB5" s="521">
        <v>8.2177405404561417E-4</v>
      </c>
      <c r="AC5" s="521">
        <v>7.6304024140088549E-4</v>
      </c>
      <c r="AD5" s="521">
        <v>8.7358673013345498E-4</v>
      </c>
      <c r="AE5" s="521">
        <v>1.2046832059631819E-3</v>
      </c>
      <c r="AF5" s="521">
        <v>5.7627256516265737E-5</v>
      </c>
      <c r="AG5" s="521">
        <v>1.8038969967154169E-3</v>
      </c>
      <c r="AH5" s="521">
        <v>1.8242719427383829E-3</v>
      </c>
      <c r="AI5" s="521">
        <v>2.5970109440269173E-3</v>
      </c>
      <c r="AJ5" s="521">
        <v>2.6186972024381141E-3</v>
      </c>
      <c r="AK5" s="521">
        <v>1.7855938695035926E-3</v>
      </c>
      <c r="AL5" s="521">
        <v>3.4738470857193565E-3</v>
      </c>
      <c r="AM5" s="521">
        <v>2.0485040230342898E-4</v>
      </c>
      <c r="AN5" s="521">
        <v>7.0875941586883985E-5</v>
      </c>
      <c r="AO5" s="521">
        <v>7.6255528394695259E-4</v>
      </c>
      <c r="AP5" s="521">
        <v>4.0750626540883068E-4</v>
      </c>
      <c r="AQ5" s="521">
        <v>3.3127208480565373E-4</v>
      </c>
      <c r="AR5" s="521">
        <v>7.2849129452903034E-5</v>
      </c>
      <c r="AS5" s="521">
        <v>6.1218264939841699E-3</v>
      </c>
      <c r="AT5" s="521">
        <v>6.5351362110793818E-3</v>
      </c>
      <c r="AU5" s="521">
        <v>7.3743014273523391E-3</v>
      </c>
      <c r="AV5" s="521">
        <v>3.8438869384721833E-5</v>
      </c>
      <c r="AW5" s="521">
        <v>4.5892611289582376E-5</v>
      </c>
      <c r="AX5" s="521">
        <v>0</v>
      </c>
      <c r="AY5" s="521">
        <v>2.0553589606864121E-3</v>
      </c>
      <c r="AZ5" s="521">
        <v>2.0946001917091701E-3</v>
      </c>
      <c r="BA5" s="521">
        <v>1.877480956978865E-3</v>
      </c>
      <c r="BB5" s="521">
        <v>1.2923503199859393E-3</v>
      </c>
      <c r="BC5" s="521">
        <v>1.1434619615871633E-3</v>
      </c>
      <c r="BD5" s="521">
        <v>2.0027157267844308E-3</v>
      </c>
      <c r="BE5" s="521">
        <v>1.5801352867656703E-3</v>
      </c>
      <c r="BF5" s="521">
        <v>4.3038104052281643E-3</v>
      </c>
      <c r="BG5" s="521">
        <v>5.6874409927996995E-6</v>
      </c>
      <c r="BH5" s="521">
        <v>3.3043637781191956E-3</v>
      </c>
      <c r="BI5" s="521">
        <v>2.5794225704633762E-5</v>
      </c>
      <c r="BJ5" s="521">
        <v>2.3466062207532355E-4</v>
      </c>
      <c r="BK5" s="521">
        <v>2.0093501761530322E-4</v>
      </c>
      <c r="BL5" s="521">
        <v>1.3255042851377337E-4</v>
      </c>
      <c r="BM5" s="521">
        <v>4.9800391662356835E-3</v>
      </c>
      <c r="BN5" s="521">
        <v>1.2184010238793159E-3</v>
      </c>
      <c r="BO5" s="521">
        <v>1.4733382913913646E-3</v>
      </c>
      <c r="BP5" s="521">
        <v>1.7751536139305097E-3</v>
      </c>
      <c r="BQ5" s="521">
        <v>2.3594713219948353E-4</v>
      </c>
      <c r="BR5" s="521">
        <v>5.7945958860443152E-4</v>
      </c>
      <c r="BS5" s="521">
        <v>1.1220325696851393E-4</v>
      </c>
      <c r="BT5" s="521">
        <v>1.0243093329415056E-4</v>
      </c>
      <c r="BU5" s="521">
        <v>1.0328184689128261E-3</v>
      </c>
      <c r="BV5" s="522">
        <v>5.0970762664752055E-3</v>
      </c>
    </row>
    <row r="6" spans="2:74">
      <c r="B6" s="523" t="s">
        <v>439</v>
      </c>
      <c r="C6" s="644" t="s">
        <v>440</v>
      </c>
      <c r="D6" s="524">
        <v>2.0066946137467997E-3</v>
      </c>
      <c r="E6" s="525">
        <v>1.0636260236194432E-3</v>
      </c>
      <c r="F6" s="525">
        <v>1.2525859849941369E-3</v>
      </c>
      <c r="G6" s="525">
        <v>1.2304918616292055E-3</v>
      </c>
      <c r="H6" s="525">
        <v>1.2443483674453109E-3</v>
      </c>
      <c r="I6" s="525">
        <v>6.0007059654076955E-4</v>
      </c>
      <c r="J6" s="525">
        <v>1.283864773818248E-3</v>
      </c>
      <c r="K6" s="525">
        <v>8.6835706842653695E-4</v>
      </c>
      <c r="L6" s="525">
        <v>1.3877949258731814E-3</v>
      </c>
      <c r="M6" s="525">
        <v>1.3815397989430983E-3</v>
      </c>
      <c r="N6" s="525">
        <v>1.8387231299996209E-3</v>
      </c>
      <c r="O6" s="525">
        <v>1.1555306092555977E-3</v>
      </c>
      <c r="P6" s="525">
        <v>8.1530379578270522E-4</v>
      </c>
      <c r="Q6" s="525">
        <v>1.2959360544438942E-3</v>
      </c>
      <c r="R6" s="525">
        <v>5.525123525975974E-4</v>
      </c>
      <c r="S6" s="525">
        <v>8.6606143593823365E-4</v>
      </c>
      <c r="T6" s="525">
        <v>1.8494273566876651E-3</v>
      </c>
      <c r="U6" s="525">
        <v>4.3788547897218033E-3</v>
      </c>
      <c r="V6" s="525">
        <v>1.5299175374447317E-3</v>
      </c>
      <c r="W6" s="525">
        <v>7.9927428761654255E-4</v>
      </c>
      <c r="X6" s="525">
        <v>7.3576887847800955E-4</v>
      </c>
      <c r="Y6" s="525">
        <v>4.9525880292323489E-4</v>
      </c>
      <c r="Z6" s="525">
        <v>8.6660536236140336E-4</v>
      </c>
      <c r="AA6" s="525">
        <v>9.7362618481715876E-4</v>
      </c>
      <c r="AB6" s="525">
        <v>8.4971437188316511E-4</v>
      </c>
      <c r="AC6" s="525">
        <v>9.5633716924197908E-4</v>
      </c>
      <c r="AD6" s="525">
        <v>6.7531738973177673E-4</v>
      </c>
      <c r="AE6" s="525">
        <v>5.8728306290705117E-4</v>
      </c>
      <c r="AF6" s="525">
        <v>1.5788692218997294E-4</v>
      </c>
      <c r="AG6" s="525">
        <v>4.127526400099191E-3</v>
      </c>
      <c r="AH6" s="525">
        <v>4.05777163835254E-3</v>
      </c>
      <c r="AI6" s="525">
        <v>3.1874789012934679E-3</v>
      </c>
      <c r="AJ6" s="525">
        <v>3.1440520618588592E-3</v>
      </c>
      <c r="AK6" s="525">
        <v>3.428876290508507E-3</v>
      </c>
      <c r="AL6" s="525">
        <v>5.4008957809758241E-3</v>
      </c>
      <c r="AM6" s="525">
        <v>1.4111916603125106E-3</v>
      </c>
      <c r="AN6" s="525">
        <v>6.7757400157061084E-4</v>
      </c>
      <c r="AO6" s="525">
        <v>2.2981549203958365E-3</v>
      </c>
      <c r="AP6" s="525">
        <v>2.220909146478127E-3</v>
      </c>
      <c r="AQ6" s="525">
        <v>2.4293286219081271E-3</v>
      </c>
      <c r="AR6" s="525">
        <v>8.7418955343483641E-4</v>
      </c>
      <c r="AS6" s="525">
        <v>1.9463901886191631E-3</v>
      </c>
      <c r="AT6" s="525">
        <v>1.8328337383304659E-3</v>
      </c>
      <c r="AU6" s="525">
        <v>2.064982415384119E-3</v>
      </c>
      <c r="AV6" s="525">
        <v>2.5625912923147888E-5</v>
      </c>
      <c r="AW6" s="525">
        <v>0</v>
      </c>
      <c r="AX6" s="525">
        <v>1.2354067576749646E-4</v>
      </c>
      <c r="AY6" s="525">
        <v>3.0636482621552185E-3</v>
      </c>
      <c r="AZ6" s="525">
        <v>3.1123155390932866E-3</v>
      </c>
      <c r="BA6" s="525">
        <v>2.8430425919965668E-3</v>
      </c>
      <c r="BB6" s="525">
        <v>5.8000682360968949E-3</v>
      </c>
      <c r="BC6" s="525">
        <v>4.6317924447466241E-3</v>
      </c>
      <c r="BD6" s="525">
        <v>3.8589344578637461E-3</v>
      </c>
      <c r="BE6" s="525">
        <v>3.9194151392591917E-3</v>
      </c>
      <c r="BF6" s="525">
        <v>8.2328827012939816E-4</v>
      </c>
      <c r="BG6" s="525">
        <v>1.4485912208660835E-2</v>
      </c>
      <c r="BH6" s="525">
        <v>5.9620720493476118E-4</v>
      </c>
      <c r="BI6" s="525">
        <v>2.3111626231351848E-3</v>
      </c>
      <c r="BJ6" s="525">
        <v>1.1123912042208955E-2</v>
      </c>
      <c r="BK6" s="525">
        <v>7.7159046764276431E-3</v>
      </c>
      <c r="BL6" s="525">
        <v>4.8469932814738026E-3</v>
      </c>
      <c r="BM6" s="525">
        <v>2.8764520271723024E-3</v>
      </c>
      <c r="BN6" s="525">
        <v>3.6494423102957285E-3</v>
      </c>
      <c r="BO6" s="525">
        <v>5.4254295373270542E-3</v>
      </c>
      <c r="BP6" s="525">
        <v>4.2259309708742006E-3</v>
      </c>
      <c r="BQ6" s="525">
        <v>1.8751930920936854E-3</v>
      </c>
      <c r="BR6" s="525">
        <v>2.6633572071789943E-3</v>
      </c>
      <c r="BS6" s="525">
        <v>1.427901722243143E-3</v>
      </c>
      <c r="BT6" s="525">
        <v>3.4233124327134731E-3</v>
      </c>
      <c r="BU6" s="525">
        <v>1.1096177909601901E-2</v>
      </c>
      <c r="BV6" s="526">
        <v>6.4712666314459232E-3</v>
      </c>
    </row>
    <row r="7" spans="2:74">
      <c r="B7" s="523" t="s">
        <v>441</v>
      </c>
      <c r="C7" s="645" t="s">
        <v>442</v>
      </c>
      <c r="D7" s="524">
        <v>2.9354061516674334E-5</v>
      </c>
      <c r="E7" s="525">
        <v>0</v>
      </c>
      <c r="F7" s="525">
        <v>0</v>
      </c>
      <c r="G7" s="525">
        <v>0</v>
      </c>
      <c r="H7" s="525">
        <v>0</v>
      </c>
      <c r="I7" s="525">
        <v>0</v>
      </c>
      <c r="J7" s="525">
        <v>0</v>
      </c>
      <c r="K7" s="525">
        <v>0</v>
      </c>
      <c r="L7" s="525">
        <v>0</v>
      </c>
      <c r="M7" s="525">
        <v>0</v>
      </c>
      <c r="N7" s="525">
        <v>0</v>
      </c>
      <c r="O7" s="525">
        <v>0</v>
      </c>
      <c r="P7" s="525">
        <v>0</v>
      </c>
      <c r="Q7" s="525">
        <v>0</v>
      </c>
      <c r="R7" s="525">
        <v>0</v>
      </c>
      <c r="S7" s="525">
        <v>0</v>
      </c>
      <c r="T7" s="525">
        <v>0</v>
      </c>
      <c r="U7" s="525">
        <v>0</v>
      </c>
      <c r="V7" s="525">
        <v>0</v>
      </c>
      <c r="W7" s="525">
        <v>0</v>
      </c>
      <c r="X7" s="525">
        <v>0</v>
      </c>
      <c r="Y7" s="525">
        <v>0</v>
      </c>
      <c r="Z7" s="525">
        <v>0</v>
      </c>
      <c r="AA7" s="525">
        <v>0</v>
      </c>
      <c r="AB7" s="525">
        <v>0</v>
      </c>
      <c r="AC7" s="525">
        <v>0</v>
      </c>
      <c r="AD7" s="525">
        <v>0</v>
      </c>
      <c r="AE7" s="525">
        <v>0</v>
      </c>
      <c r="AF7" s="525">
        <v>0</v>
      </c>
      <c r="AG7" s="525">
        <v>8.2629349138890146E-5</v>
      </c>
      <c r="AH7" s="525">
        <v>1.4120173573709235E-4</v>
      </c>
      <c r="AI7" s="525">
        <v>0</v>
      </c>
      <c r="AJ7" s="525">
        <v>0</v>
      </c>
      <c r="AK7" s="525">
        <v>0</v>
      </c>
      <c r="AL7" s="525">
        <v>0</v>
      </c>
      <c r="AM7" s="525">
        <v>0</v>
      </c>
      <c r="AN7" s="525">
        <v>0</v>
      </c>
      <c r="AO7" s="525">
        <v>0</v>
      </c>
      <c r="AP7" s="525">
        <v>0</v>
      </c>
      <c r="AQ7" s="525">
        <v>0</v>
      </c>
      <c r="AR7" s="525">
        <v>0</v>
      </c>
      <c r="AS7" s="525">
        <v>0</v>
      </c>
      <c r="AT7" s="525">
        <v>0</v>
      </c>
      <c r="AU7" s="525">
        <v>0</v>
      </c>
      <c r="AV7" s="525">
        <v>0</v>
      </c>
      <c r="AW7" s="525">
        <v>0</v>
      </c>
      <c r="AX7" s="525">
        <v>0</v>
      </c>
      <c r="AY7" s="525">
        <v>0</v>
      </c>
      <c r="AZ7" s="525">
        <v>0</v>
      </c>
      <c r="BA7" s="525">
        <v>0</v>
      </c>
      <c r="BB7" s="525">
        <v>0</v>
      </c>
      <c r="BC7" s="525">
        <v>0</v>
      </c>
      <c r="BD7" s="525">
        <v>0</v>
      </c>
      <c r="BE7" s="525">
        <v>0</v>
      </c>
      <c r="BF7" s="525">
        <v>0</v>
      </c>
      <c r="BG7" s="525">
        <v>0</v>
      </c>
      <c r="BH7" s="525">
        <v>0</v>
      </c>
      <c r="BI7" s="525">
        <v>0</v>
      </c>
      <c r="BJ7" s="525">
        <v>0</v>
      </c>
      <c r="BK7" s="525">
        <v>0</v>
      </c>
      <c r="BL7" s="525">
        <v>0</v>
      </c>
      <c r="BM7" s="525">
        <v>0</v>
      </c>
      <c r="BN7" s="525">
        <v>0</v>
      </c>
      <c r="BO7" s="525">
        <v>1.5453902483059509E-3</v>
      </c>
      <c r="BP7" s="525">
        <v>0</v>
      </c>
      <c r="BQ7" s="525">
        <v>0</v>
      </c>
      <c r="BR7" s="525">
        <v>0</v>
      </c>
      <c r="BS7" s="525">
        <v>0</v>
      </c>
      <c r="BT7" s="525">
        <v>0</v>
      </c>
      <c r="BU7" s="525">
        <v>0</v>
      </c>
      <c r="BV7" s="526">
        <v>0</v>
      </c>
    </row>
    <row r="8" spans="2:74">
      <c r="B8" s="523" t="s">
        <v>443</v>
      </c>
      <c r="C8" s="646" t="s">
        <v>444</v>
      </c>
      <c r="D8" s="524">
        <v>7.9959142166722381E-4</v>
      </c>
      <c r="E8" s="525">
        <v>4.6399836582134048E-4</v>
      </c>
      <c r="F8" s="525">
        <v>4.6326868503258895E-4</v>
      </c>
      <c r="G8" s="525">
        <v>5.0419149168995034E-4</v>
      </c>
      <c r="H8" s="525">
        <v>5.0729335332655098E-4</v>
      </c>
      <c r="I8" s="525">
        <v>3.6306792395744035E-4</v>
      </c>
      <c r="J8" s="525">
        <v>4.0533401134658869E-4</v>
      </c>
      <c r="K8" s="525">
        <v>3.3398348785636039E-4</v>
      </c>
      <c r="L8" s="525">
        <v>3.8876931300390558E-4</v>
      </c>
      <c r="M8" s="525">
        <v>3.9048089102217381E-4</v>
      </c>
      <c r="N8" s="525">
        <v>2.6538271979375974E-4</v>
      </c>
      <c r="O8" s="525">
        <v>4.322819764614723E-4</v>
      </c>
      <c r="P8" s="525">
        <v>3.5193947184620111E-4</v>
      </c>
      <c r="Q8" s="525">
        <v>4.6543787329659554E-4</v>
      </c>
      <c r="R8" s="525">
        <v>4.2622381486100369E-4</v>
      </c>
      <c r="S8" s="525">
        <v>4.6476127391636664E-4</v>
      </c>
      <c r="T8" s="525">
        <v>4.3780229517069588E-4</v>
      </c>
      <c r="U8" s="525">
        <v>4.0061862969795219E-4</v>
      </c>
      <c r="V8" s="525">
        <v>4.4249922621478394E-4</v>
      </c>
      <c r="W8" s="525">
        <v>4.6659224372536329E-4</v>
      </c>
      <c r="X8" s="525">
        <v>5.7059627310539511E-4</v>
      </c>
      <c r="Y8" s="525">
        <v>4.4694087093072419E-4</v>
      </c>
      <c r="Z8" s="525">
        <v>5.4724523808377505E-4</v>
      </c>
      <c r="AA8" s="525">
        <v>5.8499388415484744E-4</v>
      </c>
      <c r="AB8" s="525">
        <v>4.7498540323836504E-4</v>
      </c>
      <c r="AC8" s="525">
        <v>4.1431377363123007E-4</v>
      </c>
      <c r="AD8" s="525">
        <v>4.8030962289514779E-4</v>
      </c>
      <c r="AE8" s="525">
        <v>4.4422693219892329E-4</v>
      </c>
      <c r="AF8" s="525">
        <v>2.5978328035317277E-3</v>
      </c>
      <c r="AG8" s="525">
        <v>4.4454235584422195E-4</v>
      </c>
      <c r="AH8" s="525">
        <v>5.8478403739348856E-4</v>
      </c>
      <c r="AI8" s="525">
        <v>7.4615676019884212E-4</v>
      </c>
      <c r="AJ8" s="525">
        <v>7.5770022086557587E-4</v>
      </c>
      <c r="AK8" s="525">
        <v>8.8832975923838482E-4</v>
      </c>
      <c r="AL8" s="525">
        <v>9.9577081173895119E-5</v>
      </c>
      <c r="AM8" s="525">
        <v>1.0242520115171449E-4</v>
      </c>
      <c r="AN8" s="525">
        <v>1.7293729747199692E-4</v>
      </c>
      <c r="AO8" s="525">
        <v>2.0521862627815857E-3</v>
      </c>
      <c r="AP8" s="525">
        <v>0</v>
      </c>
      <c r="AQ8" s="525">
        <v>0</v>
      </c>
      <c r="AR8" s="525">
        <v>0</v>
      </c>
      <c r="AS8" s="525">
        <v>2.0841402295416591E-4</v>
      </c>
      <c r="AT8" s="525">
        <v>1.7638561245223301E-4</v>
      </c>
      <c r="AU8" s="525">
        <v>1.8580391345320466E-4</v>
      </c>
      <c r="AV8" s="525">
        <v>1.0250365169259155E-4</v>
      </c>
      <c r="AW8" s="525">
        <v>9.1785222579164751E-5</v>
      </c>
      <c r="AX8" s="525">
        <v>1.2354067576749646E-4</v>
      </c>
      <c r="AY8" s="525">
        <v>5.2353482960880318E-4</v>
      </c>
      <c r="AZ8" s="525">
        <v>5.3252547246843303E-4</v>
      </c>
      <c r="BA8" s="525">
        <v>4.8278081750885096E-4</v>
      </c>
      <c r="BB8" s="525">
        <v>5.1694012799437566E-5</v>
      </c>
      <c r="BC8" s="525">
        <v>5.4136341506093376E-4</v>
      </c>
      <c r="BD8" s="525">
        <v>8.5331180579897956E-4</v>
      </c>
      <c r="BE8" s="525">
        <v>1.1077937709367926E-3</v>
      </c>
      <c r="BF8" s="525">
        <v>1.7033550416470307E-5</v>
      </c>
      <c r="BG8" s="525">
        <v>6.1424362722236757E-4</v>
      </c>
      <c r="BH8" s="525">
        <v>4.2881056662615513E-4</v>
      </c>
      <c r="BI8" s="525">
        <v>1.4874670156338803E-4</v>
      </c>
      <c r="BJ8" s="525">
        <v>1.2981225902039176E-4</v>
      </c>
      <c r="BK8" s="525">
        <v>3.2149602818448513E-4</v>
      </c>
      <c r="BL8" s="525">
        <v>1.1870187628099107E-4</v>
      </c>
      <c r="BM8" s="525">
        <v>1.696816145321843E-3</v>
      </c>
      <c r="BN8" s="525">
        <v>6.6536793502629309E-4</v>
      </c>
      <c r="BO8" s="525">
        <v>1.3250934604981358E-5</v>
      </c>
      <c r="BP8" s="525">
        <v>2.4670034288251896E-4</v>
      </c>
      <c r="BQ8" s="525">
        <v>1.7728624297861745E-4</v>
      </c>
      <c r="BR8" s="525">
        <v>2.4099214100155669E-4</v>
      </c>
      <c r="BS8" s="525">
        <v>6.9473797465436022E-4</v>
      </c>
      <c r="BT8" s="525">
        <v>1.1726575811606202E-4</v>
      </c>
      <c r="BU8" s="525">
        <v>2.4992882821448198E-4</v>
      </c>
      <c r="BV8" s="526">
        <v>2.5034827114352843E-4</v>
      </c>
    </row>
    <row r="9" spans="2:74">
      <c r="B9" s="527" t="s">
        <v>445</v>
      </c>
      <c r="C9" s="647" t="s">
        <v>446</v>
      </c>
      <c r="D9" s="528">
        <v>2.8569398821898496E-3</v>
      </c>
      <c r="E9" s="529">
        <v>4.0585157068141068E-3</v>
      </c>
      <c r="F9" s="529">
        <v>3.0996863450458725E-3</v>
      </c>
      <c r="G9" s="529">
        <v>2.7478382071301939E-3</v>
      </c>
      <c r="H9" s="529">
        <v>2.7431746766074143E-3</v>
      </c>
      <c r="I9" s="529">
        <v>2.9600121022641318E-3</v>
      </c>
      <c r="J9" s="529">
        <v>3.5977999575320502E-3</v>
      </c>
      <c r="K9" s="529">
        <v>3.7138963849627274E-3</v>
      </c>
      <c r="L9" s="529">
        <v>3.7989945943170175E-3</v>
      </c>
      <c r="M9" s="529">
        <v>3.8251350314475168E-3</v>
      </c>
      <c r="N9" s="529">
        <v>1.9145467642264094E-3</v>
      </c>
      <c r="O9" s="529">
        <v>3.2510462692557011E-3</v>
      </c>
      <c r="P9" s="529">
        <v>3.4500938958204812E-3</v>
      </c>
      <c r="Q9" s="529">
        <v>3.1689029180711581E-3</v>
      </c>
      <c r="R9" s="529">
        <v>5.0041833078125243E-3</v>
      </c>
      <c r="S9" s="529">
        <v>5.061007060729825E-3</v>
      </c>
      <c r="T9" s="529">
        <v>3.5901877952422699E-3</v>
      </c>
      <c r="U9" s="529">
        <v>1.8633424637114055E-3</v>
      </c>
      <c r="V9" s="529">
        <v>3.8083178085931936E-3</v>
      </c>
      <c r="W9" s="529">
        <v>5.1609005209014517E-3</v>
      </c>
      <c r="X9" s="529">
        <v>2.6127303031668091E-3</v>
      </c>
      <c r="Y9" s="529">
        <v>5.5758893519357372E-3</v>
      </c>
      <c r="Z9" s="529">
        <v>2.4537770352788622E-3</v>
      </c>
      <c r="AA9" s="529">
        <v>4.8579037582788904E-3</v>
      </c>
      <c r="AB9" s="529">
        <v>8.4297582463999099E-3</v>
      </c>
      <c r="AC9" s="529">
        <v>2.2252659132128969E-3</v>
      </c>
      <c r="AD9" s="529">
        <v>6.2330387445757029E-3</v>
      </c>
      <c r="AE9" s="529">
        <v>2.6201859729699205E-3</v>
      </c>
      <c r="AF9" s="529">
        <v>1.7001020727681322E-3</v>
      </c>
      <c r="AG9" s="529">
        <v>1.7417699994796919E-3</v>
      </c>
      <c r="AH9" s="529">
        <v>1.6824648405029535E-3</v>
      </c>
      <c r="AI9" s="529">
        <v>1.733369147956259E-3</v>
      </c>
      <c r="AJ9" s="529">
        <v>1.7432776231481972E-3</v>
      </c>
      <c r="AK9" s="529">
        <v>1.8019735130527677E-3</v>
      </c>
      <c r="AL9" s="529">
        <v>1.612839148961638E-3</v>
      </c>
      <c r="AM9" s="529">
        <v>1.695706107956162E-3</v>
      </c>
      <c r="AN9" s="529">
        <v>1.4175188317376796E-3</v>
      </c>
      <c r="AO9" s="529">
        <v>1.8712498302082027E-3</v>
      </c>
      <c r="AP9" s="529">
        <v>2.6844475233806721E-3</v>
      </c>
      <c r="AQ9" s="529">
        <v>2.8710247349823322E-3</v>
      </c>
      <c r="AR9" s="529">
        <v>3.4967582137393457E-3</v>
      </c>
      <c r="AS9" s="529">
        <v>1.496466353658024E-3</v>
      </c>
      <c r="AT9" s="529">
        <v>1.4849894858408666E-3</v>
      </c>
      <c r="AU9" s="529">
        <v>1.4775305213524299E-3</v>
      </c>
      <c r="AV9" s="529">
        <v>1.3966122543115599E-3</v>
      </c>
      <c r="AW9" s="529">
        <v>2.0192748967416247E-3</v>
      </c>
      <c r="AX9" s="529">
        <v>1.6060287849774539E-3</v>
      </c>
      <c r="AY9" s="529">
        <v>1.6093848465752096E-3</v>
      </c>
      <c r="AZ9" s="529">
        <v>1.6449120149580488E-3</v>
      </c>
      <c r="BA9" s="529">
        <v>1.4483424525265529E-3</v>
      </c>
      <c r="BB9" s="529">
        <v>1.1372682815876266E-3</v>
      </c>
      <c r="BC9" s="529">
        <v>1.4683128404245156E-3</v>
      </c>
      <c r="BD9" s="529">
        <v>1.3773373130946186E-3</v>
      </c>
      <c r="BE9" s="529">
        <v>1.4707151658326497E-3</v>
      </c>
      <c r="BF9" s="529">
        <v>1.1298921776258638E-3</v>
      </c>
      <c r="BG9" s="529">
        <v>1.3706732792647276E-3</v>
      </c>
      <c r="BH9" s="529">
        <v>1.1648971542571487E-3</v>
      </c>
      <c r="BI9" s="529">
        <v>1.4092245309964911E-3</v>
      </c>
      <c r="BJ9" s="529">
        <v>1.7549618863718346E-3</v>
      </c>
      <c r="BK9" s="529">
        <v>2.0629328475171129E-3</v>
      </c>
      <c r="BL9" s="529">
        <v>1.179105304391178E-3</v>
      </c>
      <c r="BM9" s="529">
        <v>3.1495696943987634E-3</v>
      </c>
      <c r="BN9" s="529">
        <v>1.2884902868763135E-3</v>
      </c>
      <c r="BO9" s="529">
        <v>2.5135366578824011E-3</v>
      </c>
      <c r="BP9" s="529">
        <v>1.825433086668574E-3</v>
      </c>
      <c r="BQ9" s="529">
        <v>1.3563701163180255E-3</v>
      </c>
      <c r="BR9" s="529">
        <v>1.9225448770089765E-3</v>
      </c>
      <c r="BS9" s="529">
        <v>2.1072693877237339E-3</v>
      </c>
      <c r="BT9" s="529">
        <v>2.0394352028980183E-3</v>
      </c>
      <c r="BU9" s="529">
        <v>1.7478466396986289E-3</v>
      </c>
      <c r="BV9" s="530">
        <v>1.8421853914335109E-3</v>
      </c>
    </row>
    <row r="10" spans="2:74">
      <c r="B10" s="531" t="s">
        <v>447</v>
      </c>
      <c r="C10" s="648" t="s">
        <v>448</v>
      </c>
      <c r="D10" s="532">
        <v>2.9863101214754755E-2</v>
      </c>
      <c r="E10" s="533">
        <v>5.5051361107353557E-2</v>
      </c>
      <c r="F10" s="533">
        <v>9.2213285368806741E-2</v>
      </c>
      <c r="G10" s="533">
        <v>0.12493136369320214</v>
      </c>
      <c r="H10" s="533">
        <v>0.12352997702494227</v>
      </c>
      <c r="I10" s="533">
        <v>0.18868942564671473</v>
      </c>
      <c r="J10" s="533">
        <v>4.5894096970327862E-2</v>
      </c>
      <c r="K10" s="533">
        <v>1.8903465412669997E-2</v>
      </c>
      <c r="L10" s="533">
        <v>2.8532399733696912E-2</v>
      </c>
      <c r="M10" s="533">
        <v>2.8251884103167944E-2</v>
      </c>
      <c r="N10" s="533">
        <v>4.8754596807824999E-2</v>
      </c>
      <c r="O10" s="533">
        <v>7.3242222000810583E-2</v>
      </c>
      <c r="P10" s="533">
        <v>2.5108639230788047E-2</v>
      </c>
      <c r="Q10" s="533">
        <v>9.3106080020546558E-2</v>
      </c>
      <c r="R10" s="533">
        <v>4.6963549970795777E-2</v>
      </c>
      <c r="S10" s="533">
        <v>1.6197202846832254E-2</v>
      </c>
      <c r="T10" s="533">
        <v>7.6797209767902094E-2</v>
      </c>
      <c r="U10" s="533">
        <v>6.2049304041589801E-2</v>
      </c>
      <c r="V10" s="533">
        <v>7.8660121757898785E-2</v>
      </c>
      <c r="W10" s="533">
        <v>1.2081439258595924E-2</v>
      </c>
      <c r="X10" s="533">
        <v>5.2104449149361085E-3</v>
      </c>
      <c r="Y10" s="533">
        <v>1.2089146584526183E-2</v>
      </c>
      <c r="Z10" s="533">
        <v>7.4528061163080684E-3</v>
      </c>
      <c r="AA10" s="533">
        <v>2.9225149009805808E-2</v>
      </c>
      <c r="AB10" s="533">
        <v>2.1269977840862632E-2</v>
      </c>
      <c r="AC10" s="533">
        <v>5.0133451604983253E-3</v>
      </c>
      <c r="AD10" s="533">
        <v>1.2548646798877126E-2</v>
      </c>
      <c r="AE10" s="533">
        <v>3.711930128374054E-3</v>
      </c>
      <c r="AF10" s="533">
        <v>1.5228492562114684E-2</v>
      </c>
      <c r="AG10" s="533">
        <v>2.1414551577474423E-3</v>
      </c>
      <c r="AH10" s="533">
        <v>1.4678624168425068E-3</v>
      </c>
      <c r="AI10" s="533">
        <v>1.5415050965684734E-3</v>
      </c>
      <c r="AJ10" s="533">
        <v>1.4830920630687049E-3</v>
      </c>
      <c r="AK10" s="533">
        <v>1.3820590147920946E-3</v>
      </c>
      <c r="AL10" s="533">
        <v>1.4399981013281931E-3</v>
      </c>
      <c r="AM10" s="533">
        <v>3.1865618136088953E-4</v>
      </c>
      <c r="AN10" s="533">
        <v>1.0121084458607032E-3</v>
      </c>
      <c r="AO10" s="533">
        <v>4.16416021632655E-4</v>
      </c>
      <c r="AP10" s="533">
        <v>6.3774730536481994E-3</v>
      </c>
      <c r="AQ10" s="533">
        <v>9.9381625441696104E-4</v>
      </c>
      <c r="AR10" s="533">
        <v>1.0198878123406426E-3</v>
      </c>
      <c r="AS10" s="533">
        <v>1.9079275148550896E-3</v>
      </c>
      <c r="AT10" s="533">
        <v>2.0190732956124327E-3</v>
      </c>
      <c r="AU10" s="533">
        <v>2.2574619185422294E-3</v>
      </c>
      <c r="AV10" s="533">
        <v>2.3063321630833097E-4</v>
      </c>
      <c r="AW10" s="533">
        <v>0</v>
      </c>
      <c r="AX10" s="533">
        <v>1.2354067576749646E-4</v>
      </c>
      <c r="AY10" s="533">
        <v>8.1438751272480485E-4</v>
      </c>
      <c r="AZ10" s="533">
        <v>8.2837295717311807E-4</v>
      </c>
      <c r="BA10" s="533">
        <v>7.5099238279154599E-4</v>
      </c>
      <c r="BB10" s="533">
        <v>5.0556744517849944E-3</v>
      </c>
      <c r="BC10" s="533">
        <v>1.0740269329119739E-3</v>
      </c>
      <c r="BD10" s="533">
        <v>3.1158273406767717E-4</v>
      </c>
      <c r="BE10" s="533">
        <v>3.3913441208433096E-4</v>
      </c>
      <c r="BF10" s="533">
        <v>1.1355700277646872E-5</v>
      </c>
      <c r="BG10" s="533">
        <v>2.7299716765438558E-4</v>
      </c>
      <c r="BH10" s="533">
        <v>3.5543121832649221E-4</v>
      </c>
      <c r="BI10" s="533">
        <v>1.1641793868024705E-3</v>
      </c>
      <c r="BJ10" s="533">
        <v>3.1367135280600433E-3</v>
      </c>
      <c r="BK10" s="533">
        <v>6.0280505284590961E-5</v>
      </c>
      <c r="BL10" s="533">
        <v>3.3434361819145822E-4</v>
      </c>
      <c r="BM10" s="533">
        <v>8.1702859600085997E-3</v>
      </c>
      <c r="BN10" s="533">
        <v>3.7252923346349455E-4</v>
      </c>
      <c r="BO10" s="533">
        <v>3.0940932302631471E-3</v>
      </c>
      <c r="BP10" s="533">
        <v>3.0917071962628796E-3</v>
      </c>
      <c r="BQ10" s="533">
        <v>3.5613677633645801E-3</v>
      </c>
      <c r="BR10" s="533">
        <v>1.7479189022040619E-3</v>
      </c>
      <c r="BS10" s="533">
        <v>1.8183075752568763E-3</v>
      </c>
      <c r="BT10" s="533">
        <v>1.2362354018259549E-3</v>
      </c>
      <c r="BU10" s="533">
        <v>1.646882013731189E-3</v>
      </c>
      <c r="BV10" s="534">
        <v>5.5796052999710043E-3</v>
      </c>
    </row>
    <row r="11" spans="2:74">
      <c r="B11" s="523" t="s">
        <v>449</v>
      </c>
      <c r="C11" s="644" t="s">
        <v>450</v>
      </c>
      <c r="D11" s="524">
        <v>7.9930669041671371E-3</v>
      </c>
      <c r="E11" s="525">
        <v>9.3731048445938464E-3</v>
      </c>
      <c r="F11" s="525">
        <v>1.4377854117078783E-2</v>
      </c>
      <c r="G11" s="525">
        <v>1.7250962318165978E-2</v>
      </c>
      <c r="H11" s="525">
        <v>1.7384301481879586E-2</v>
      </c>
      <c r="I11" s="525">
        <v>1.1184509101911148E-2</v>
      </c>
      <c r="J11" s="525">
        <v>1.0310376842408132E-2</v>
      </c>
      <c r="K11" s="525">
        <v>6.6663104176129528E-3</v>
      </c>
      <c r="L11" s="525">
        <v>8.9676294434529978E-3</v>
      </c>
      <c r="M11" s="525">
        <v>8.9366219274610095E-3</v>
      </c>
      <c r="N11" s="525">
        <v>1.1202941957008E-2</v>
      </c>
      <c r="O11" s="525">
        <v>1.2575872632025625E-2</v>
      </c>
      <c r="P11" s="525">
        <v>6.4232350711080797E-3</v>
      </c>
      <c r="Q11" s="525">
        <v>1.5114954743176428E-2</v>
      </c>
      <c r="R11" s="525">
        <v>6.2512826179613873E-3</v>
      </c>
      <c r="S11" s="525">
        <v>4.1404554554162094E-3</v>
      </c>
      <c r="T11" s="525">
        <v>1.5796408349380859E-2</v>
      </c>
      <c r="U11" s="525">
        <v>2.2546443810908005E-3</v>
      </c>
      <c r="V11" s="525">
        <v>1.7506964066944485E-2</v>
      </c>
      <c r="W11" s="525">
        <v>3.3488194648516952E-3</v>
      </c>
      <c r="X11" s="525">
        <v>1.884469270387555E-3</v>
      </c>
      <c r="Y11" s="525">
        <v>3.3339373074832397E-3</v>
      </c>
      <c r="Z11" s="525">
        <v>1.3480527858955162E-3</v>
      </c>
      <c r="AA11" s="525">
        <v>4.7167688701436304E-3</v>
      </c>
      <c r="AB11" s="525">
        <v>6.8918081042535434E-3</v>
      </c>
      <c r="AC11" s="525">
        <v>1.3493660058766226E-3</v>
      </c>
      <c r="AD11" s="525">
        <v>3.3975296841818317E-3</v>
      </c>
      <c r="AE11" s="525">
        <v>2.981590934758875E-3</v>
      </c>
      <c r="AF11" s="525">
        <v>2.1331199426079566E-2</v>
      </c>
      <c r="AG11" s="525">
        <v>8.5419086006923415E-5</v>
      </c>
      <c r="AH11" s="525">
        <v>6.2277078516413193E-5</v>
      </c>
      <c r="AI11" s="525">
        <v>5.2403397295342336E-5</v>
      </c>
      <c r="AJ11" s="525">
        <v>5.2587041865472037E-5</v>
      </c>
      <c r="AK11" s="525">
        <v>5.3606106160937017E-5</v>
      </c>
      <c r="AL11" s="525">
        <v>5.0046512299833301E-5</v>
      </c>
      <c r="AM11" s="525">
        <v>5.6902889528730268E-5</v>
      </c>
      <c r="AN11" s="525">
        <v>4.5360602615605751E-5</v>
      </c>
      <c r="AO11" s="525">
        <v>5.8214330480131869E-5</v>
      </c>
      <c r="AP11" s="525">
        <v>5.3485197334909027E-5</v>
      </c>
      <c r="AQ11" s="525">
        <v>0</v>
      </c>
      <c r="AR11" s="525">
        <v>1.4569825890580607E-4</v>
      </c>
      <c r="AS11" s="525">
        <v>4.8301962401394672E-5</v>
      </c>
      <c r="AT11" s="525">
        <v>4.8284329665695066E-5</v>
      </c>
      <c r="AU11" s="525">
        <v>4.6729127934338896E-5</v>
      </c>
      <c r="AV11" s="525">
        <v>3.8438869384721833E-5</v>
      </c>
      <c r="AW11" s="525">
        <v>1.3767783386874714E-4</v>
      </c>
      <c r="AX11" s="525">
        <v>6.1770337883748229E-5</v>
      </c>
      <c r="AY11" s="525">
        <v>4.8475447186000292E-5</v>
      </c>
      <c r="AZ11" s="525">
        <v>4.7335597552749605E-5</v>
      </c>
      <c r="BA11" s="525">
        <v>5.3642313056538997E-5</v>
      </c>
      <c r="BB11" s="525">
        <v>4.1355210239550053E-5</v>
      </c>
      <c r="BC11" s="525">
        <v>5.4005022302925168E-5</v>
      </c>
      <c r="BD11" s="525">
        <v>5.3553282417882016E-5</v>
      </c>
      <c r="BE11" s="525">
        <v>5.3690618346016327E-5</v>
      </c>
      <c r="BF11" s="525">
        <v>5.1100651249410921E-5</v>
      </c>
      <c r="BG11" s="525">
        <v>5.1186968935197295E-5</v>
      </c>
      <c r="BH11" s="525">
        <v>5.5034511224747182E-5</v>
      </c>
      <c r="BI11" s="525">
        <v>5.4167873979730897E-5</v>
      </c>
      <c r="BJ11" s="525">
        <v>5.2424181527465902E-5</v>
      </c>
      <c r="BK11" s="525">
        <v>5.3582671364080855E-5</v>
      </c>
      <c r="BL11" s="525">
        <v>4.9459115117079615E-5</v>
      </c>
      <c r="BM11" s="525">
        <v>5.2299127766769131E-5</v>
      </c>
      <c r="BN11" s="525">
        <v>5.8567740312559706E-5</v>
      </c>
      <c r="BO11" s="525">
        <v>1.5238574795728562E-4</v>
      </c>
      <c r="BP11" s="525">
        <v>1.1806602303248204E-4</v>
      </c>
      <c r="BQ11" s="525">
        <v>1.6033976387036725E-4</v>
      </c>
      <c r="BR11" s="525">
        <v>1.1365205961174963E-4</v>
      </c>
      <c r="BS11" s="525">
        <v>2.3362869944128925E-4</v>
      </c>
      <c r="BT11" s="525">
        <v>1.0384377375338022E-4</v>
      </c>
      <c r="BU11" s="525">
        <v>8.1102732334500778E-5</v>
      </c>
      <c r="BV11" s="526">
        <v>8.6477341846385718E-5</v>
      </c>
    </row>
    <row r="12" spans="2:74">
      <c r="B12" s="523" t="s">
        <v>451</v>
      </c>
      <c r="C12" s="644" t="s">
        <v>452</v>
      </c>
      <c r="D12" s="524">
        <v>3.1165487124201158E-3</v>
      </c>
      <c r="E12" s="525">
        <v>4.5821909611052222E-3</v>
      </c>
      <c r="F12" s="525">
        <v>7.7912907521045386E-3</v>
      </c>
      <c r="G12" s="525">
        <v>9.8850380497018508E-3</v>
      </c>
      <c r="H12" s="525">
        <v>9.9401566746205802E-3</v>
      </c>
      <c r="I12" s="525">
        <v>7.3773385104129894E-3</v>
      </c>
      <c r="J12" s="525">
        <v>4.8271595896730102E-3</v>
      </c>
      <c r="K12" s="525">
        <v>3.0860074277927699E-3</v>
      </c>
      <c r="L12" s="525">
        <v>4.2863178359009661E-3</v>
      </c>
      <c r="M12" s="525">
        <v>4.2513771353848524E-3</v>
      </c>
      <c r="N12" s="525">
        <v>6.8051711718542665E-3</v>
      </c>
      <c r="O12" s="525">
        <v>5.6859568694528281E-3</v>
      </c>
      <c r="P12" s="525">
        <v>4.121360687681575E-3</v>
      </c>
      <c r="Q12" s="525">
        <v>6.3316373823998316E-3</v>
      </c>
      <c r="R12" s="525">
        <v>5.6514120637125671E-3</v>
      </c>
      <c r="S12" s="525">
        <v>1.2269591309110371E-3</v>
      </c>
      <c r="T12" s="525">
        <v>3.5703351851987301E-3</v>
      </c>
      <c r="U12" s="525">
        <v>1.2484394506866417E-3</v>
      </c>
      <c r="V12" s="525">
        <v>3.8636302118700418E-3</v>
      </c>
      <c r="W12" s="525">
        <v>1.0678043332829721E-3</v>
      </c>
      <c r="X12" s="525">
        <v>2.5526675375767675E-4</v>
      </c>
      <c r="Y12" s="525">
        <v>8.6247508606631632E-4</v>
      </c>
      <c r="Z12" s="525">
        <v>2.9689257784603631E-4</v>
      </c>
      <c r="AA12" s="525">
        <v>5.4408522092723574E-4</v>
      </c>
      <c r="AB12" s="525">
        <v>1.4861783767414934E-3</v>
      </c>
      <c r="AC12" s="525">
        <v>4.5143866374155534E-4</v>
      </c>
      <c r="AD12" s="525">
        <v>1.4939723545591391E-3</v>
      </c>
      <c r="AE12" s="525">
        <v>4.592854722734631E-4</v>
      </c>
      <c r="AF12" s="525">
        <v>5.5900398931543619E-3</v>
      </c>
      <c r="AG12" s="525">
        <v>1.1513199772835712E-6</v>
      </c>
      <c r="AH12" s="525">
        <v>1.2107329966738894E-6</v>
      </c>
      <c r="AI12" s="525">
        <v>0</v>
      </c>
      <c r="AJ12" s="525">
        <v>0</v>
      </c>
      <c r="AK12" s="525">
        <v>0</v>
      </c>
      <c r="AL12" s="525">
        <v>0</v>
      </c>
      <c r="AM12" s="525">
        <v>0</v>
      </c>
      <c r="AN12" s="525">
        <v>0</v>
      </c>
      <c r="AO12" s="525">
        <v>0</v>
      </c>
      <c r="AP12" s="525">
        <v>0</v>
      </c>
      <c r="AQ12" s="525">
        <v>0</v>
      </c>
      <c r="AR12" s="525">
        <v>0</v>
      </c>
      <c r="AS12" s="525">
        <v>0</v>
      </c>
      <c r="AT12" s="525">
        <v>0</v>
      </c>
      <c r="AU12" s="525">
        <v>0</v>
      </c>
      <c r="AV12" s="525">
        <v>0</v>
      </c>
      <c r="AW12" s="525">
        <v>0</v>
      </c>
      <c r="AX12" s="525">
        <v>0</v>
      </c>
      <c r="AY12" s="525">
        <v>0</v>
      </c>
      <c r="AZ12" s="525">
        <v>0</v>
      </c>
      <c r="BA12" s="525">
        <v>0</v>
      </c>
      <c r="BB12" s="525">
        <v>0</v>
      </c>
      <c r="BC12" s="525">
        <v>1.6414900396025886E-6</v>
      </c>
      <c r="BD12" s="525">
        <v>1.7703564435663477E-6</v>
      </c>
      <c r="BE12" s="525">
        <v>2.038884240987962E-6</v>
      </c>
      <c r="BF12" s="525">
        <v>0</v>
      </c>
      <c r="BG12" s="525">
        <v>0</v>
      </c>
      <c r="BH12" s="525">
        <v>2.2931046343644662E-6</v>
      </c>
      <c r="BI12" s="525">
        <v>1.7196150469755841E-6</v>
      </c>
      <c r="BJ12" s="525">
        <v>1.2481947982729976E-6</v>
      </c>
      <c r="BK12" s="525">
        <v>0</v>
      </c>
      <c r="BL12" s="525">
        <v>1.9783646046831845E-6</v>
      </c>
      <c r="BM12" s="525">
        <v>0</v>
      </c>
      <c r="BN12" s="525">
        <v>1.9202537807396627E-6</v>
      </c>
      <c r="BO12" s="525">
        <v>4.9691004768680089E-6</v>
      </c>
      <c r="BP12" s="525">
        <v>1.0675047290459497E-6</v>
      </c>
      <c r="BQ12" s="525">
        <v>1.303575316019246E-6</v>
      </c>
      <c r="BR12" s="525">
        <v>8.2957707745802653E-7</v>
      </c>
      <c r="BS12" s="525">
        <v>9.2221855042614176E-6</v>
      </c>
      <c r="BT12" s="525">
        <v>0</v>
      </c>
      <c r="BU12" s="525">
        <v>0</v>
      </c>
      <c r="BV12" s="526">
        <v>0</v>
      </c>
    </row>
    <row r="13" spans="2:74">
      <c r="B13" s="523" t="s">
        <v>453</v>
      </c>
      <c r="C13" s="645" t="s">
        <v>454</v>
      </c>
      <c r="D13" s="524">
        <v>5.1026671672902758E-4</v>
      </c>
      <c r="E13" s="525">
        <v>5.3748182892348088E-4</v>
      </c>
      <c r="F13" s="525">
        <v>3.6748793207002739E-4</v>
      </c>
      <c r="G13" s="525">
        <v>2.2232578145072018E-4</v>
      </c>
      <c r="H13" s="525">
        <v>2.2277903434266276E-4</v>
      </c>
      <c r="I13" s="525">
        <v>2.01704402198578E-4</v>
      </c>
      <c r="J13" s="525">
        <v>5.729948978581322E-4</v>
      </c>
      <c r="K13" s="525">
        <v>5.7445159911293983E-4</v>
      </c>
      <c r="L13" s="525">
        <v>5.7083472843335301E-4</v>
      </c>
      <c r="M13" s="525">
        <v>5.7033875597784173E-4</v>
      </c>
      <c r="N13" s="525">
        <v>6.065890738143079E-4</v>
      </c>
      <c r="O13" s="525">
        <v>5.7756682805458427E-4</v>
      </c>
      <c r="P13" s="525">
        <v>5.0141183440636367E-4</v>
      </c>
      <c r="Q13" s="525">
        <v>6.0899461493988283E-4</v>
      </c>
      <c r="R13" s="525">
        <v>5.209402181634489E-4</v>
      </c>
      <c r="S13" s="525">
        <v>7.1521669876492046E-4</v>
      </c>
      <c r="T13" s="525">
        <v>1.9539147779694543E-4</v>
      </c>
      <c r="U13" s="525">
        <v>2.608679449195968E-4</v>
      </c>
      <c r="V13" s="525">
        <v>1.8712068342593258E-4</v>
      </c>
      <c r="W13" s="525">
        <v>7.5052160754972503E-4</v>
      </c>
      <c r="X13" s="525">
        <v>8.333708725618271E-4</v>
      </c>
      <c r="Y13" s="525">
        <v>7.4409615268466512E-4</v>
      </c>
      <c r="Z13" s="525">
        <v>8.5858123863583481E-4</v>
      </c>
      <c r="AA13" s="525">
        <v>7.384013712583914E-4</v>
      </c>
      <c r="AB13" s="525">
        <v>7.9219018809997214E-4</v>
      </c>
      <c r="AC13" s="525">
        <v>7.1329288865304961E-4</v>
      </c>
      <c r="AD13" s="525">
        <v>7.4312378753148495E-4</v>
      </c>
      <c r="AE13" s="525">
        <v>9.185709445469262E-4</v>
      </c>
      <c r="AF13" s="525">
        <v>8.363792637921969E-4</v>
      </c>
      <c r="AG13" s="525">
        <v>3.2582355357125067E-4</v>
      </c>
      <c r="AH13" s="525">
        <v>3.8289431019811751E-4</v>
      </c>
      <c r="AI13" s="525">
        <v>3.5532884230583741E-4</v>
      </c>
      <c r="AJ13" s="525">
        <v>3.5109583833712211E-4</v>
      </c>
      <c r="AK13" s="525">
        <v>3.3227276914041118E-4</v>
      </c>
      <c r="AL13" s="525">
        <v>3.4052266100917503E-4</v>
      </c>
      <c r="AM13" s="525">
        <v>3.1865618136088953E-4</v>
      </c>
      <c r="AN13" s="525">
        <v>3.4020451961704312E-4</v>
      </c>
      <c r="AO13" s="525">
        <v>3.3355238004832314E-4</v>
      </c>
      <c r="AP13" s="525">
        <v>2.8270747162737625E-4</v>
      </c>
      <c r="AQ13" s="525">
        <v>3.3127208480565373E-4</v>
      </c>
      <c r="AR13" s="525">
        <v>2.9139651781161214E-4</v>
      </c>
      <c r="AS13" s="525">
        <v>4.3024525768649703E-4</v>
      </c>
      <c r="AT13" s="525">
        <v>4.1189489388286811E-4</v>
      </c>
      <c r="AU13" s="525">
        <v>3.9497239087357878E-4</v>
      </c>
      <c r="AV13" s="525">
        <v>4.7407938907823591E-4</v>
      </c>
      <c r="AW13" s="525">
        <v>1.3767783386874714E-4</v>
      </c>
      <c r="AX13" s="525">
        <v>1.4207177713262092E-3</v>
      </c>
      <c r="AY13" s="525">
        <v>6.1079063454360369E-4</v>
      </c>
      <c r="AZ13" s="525">
        <v>4.1418647858655904E-4</v>
      </c>
      <c r="BA13" s="525">
        <v>1.501984765583092E-3</v>
      </c>
      <c r="BB13" s="525">
        <v>6.0998935103336331E-4</v>
      </c>
      <c r="BC13" s="525">
        <v>4.6930200232238008E-4</v>
      </c>
      <c r="BD13" s="525">
        <v>4.8729061109163718E-4</v>
      </c>
      <c r="BE13" s="525">
        <v>3.6496027913684515E-4</v>
      </c>
      <c r="BF13" s="525">
        <v>2.3392742571952557E-3</v>
      </c>
      <c r="BG13" s="525">
        <v>1.6493578879119128E-4</v>
      </c>
      <c r="BH13" s="525">
        <v>2.8205187002682935E-4</v>
      </c>
      <c r="BI13" s="525">
        <v>4.9009028838804145E-5</v>
      </c>
      <c r="BJ13" s="525">
        <v>1.7474727175821969E-4</v>
      </c>
      <c r="BK13" s="525">
        <v>2.3442418721785375E-4</v>
      </c>
      <c r="BL13" s="525">
        <v>3.9567292093663692E-5</v>
      </c>
      <c r="BM13" s="525">
        <v>1.1622028392615363E-5</v>
      </c>
      <c r="BN13" s="525">
        <v>1.4440308431162261E-3</v>
      </c>
      <c r="BO13" s="525">
        <v>8.1990157868322154E-5</v>
      </c>
      <c r="BP13" s="525">
        <v>2.4531258673475922E-4</v>
      </c>
      <c r="BQ13" s="525">
        <v>2.613668508618588E-4</v>
      </c>
      <c r="BR13" s="525">
        <v>2.0407596105467452E-4</v>
      </c>
      <c r="BS13" s="525">
        <v>3.1816539989701896E-4</v>
      </c>
      <c r="BT13" s="525">
        <v>2.8751303345323642E-4</v>
      </c>
      <c r="BU13" s="525">
        <v>2.2510146117330827E-4</v>
      </c>
      <c r="BV13" s="526">
        <v>2.379943651654733E-4</v>
      </c>
    </row>
    <row r="14" spans="2:74">
      <c r="B14" s="527" t="s">
        <v>455</v>
      </c>
      <c r="C14" s="649" t="s">
        <v>456</v>
      </c>
      <c r="D14" s="528">
        <v>4.795393381864123E-3</v>
      </c>
      <c r="E14" s="529">
        <v>5.613590815229828E-3</v>
      </c>
      <c r="F14" s="529">
        <v>6.8045646806090057E-3</v>
      </c>
      <c r="G14" s="529">
        <v>7.0022860512913166E-3</v>
      </c>
      <c r="H14" s="529">
        <v>6.9663336544972046E-3</v>
      </c>
      <c r="I14" s="529">
        <v>8.6379910241541017E-3</v>
      </c>
      <c r="J14" s="529">
        <v>6.5246492977972092E-3</v>
      </c>
      <c r="K14" s="529">
        <v>4.2215512865043953E-3</v>
      </c>
      <c r="L14" s="529">
        <v>7.9794966332162529E-3</v>
      </c>
      <c r="M14" s="529">
        <v>7.8803513959889073E-3</v>
      </c>
      <c r="N14" s="529">
        <v>1.5126815028244305E-2</v>
      </c>
      <c r="O14" s="529">
        <v>4.3910957058005571E-3</v>
      </c>
      <c r="P14" s="529">
        <v>5.2872451156508434E-3</v>
      </c>
      <c r="Q14" s="529">
        <v>4.0212710715781764E-3</v>
      </c>
      <c r="R14" s="529">
        <v>5.5409095931930477E-3</v>
      </c>
      <c r="S14" s="529">
        <v>4.3683838468278682E-3</v>
      </c>
      <c r="T14" s="529">
        <v>4.8252291147930157E-3</v>
      </c>
      <c r="U14" s="529">
        <v>3.5683008180073415E-3</v>
      </c>
      <c r="V14" s="529">
        <v>4.9840005931372604E-3</v>
      </c>
      <c r="W14" s="529">
        <v>4.3373563401512098E-3</v>
      </c>
      <c r="X14" s="529">
        <v>5.150382149346067E-3</v>
      </c>
      <c r="Y14" s="529">
        <v>3.3411849972821163E-3</v>
      </c>
      <c r="Z14" s="529">
        <v>5.2830830609143327E-3</v>
      </c>
      <c r="AA14" s="529">
        <v>4.418135628582065E-3</v>
      </c>
      <c r="AB14" s="529">
        <v>4.0040940783372557E-3</v>
      </c>
      <c r="AC14" s="529">
        <v>4.9687952923659342E-3</v>
      </c>
      <c r="AD14" s="529">
        <v>4.0331932058332732E-3</v>
      </c>
      <c r="AE14" s="529">
        <v>2.130783420547378E-3</v>
      </c>
      <c r="AF14" s="529">
        <v>7.0067099491792281E-3</v>
      </c>
      <c r="AG14" s="529">
        <v>2.6809814117175592E-3</v>
      </c>
      <c r="AH14" s="529">
        <v>2.5923306875033814E-3</v>
      </c>
      <c r="AI14" s="529">
        <v>3.2929618687524797E-3</v>
      </c>
      <c r="AJ14" s="529">
        <v>3.3202014668003914E-3</v>
      </c>
      <c r="AK14" s="529">
        <v>3.0219378735010763E-3</v>
      </c>
      <c r="AL14" s="529">
        <v>1.6200623569224387E-3</v>
      </c>
      <c r="AM14" s="529">
        <v>7.7387929759073167E-4</v>
      </c>
      <c r="AN14" s="529">
        <v>3.7280745274700976E-3</v>
      </c>
      <c r="AO14" s="529">
        <v>4.968147321065668E-3</v>
      </c>
      <c r="AP14" s="529">
        <v>5.1192974591984352E-4</v>
      </c>
      <c r="AQ14" s="529">
        <v>4.4169611307420494E-4</v>
      </c>
      <c r="AR14" s="529">
        <v>3.6424564726451517E-4</v>
      </c>
      <c r="AS14" s="529">
        <v>4.5743747355691177E-3</v>
      </c>
      <c r="AT14" s="529">
        <v>4.6303686754918597E-3</v>
      </c>
      <c r="AU14" s="529">
        <v>3.1631169218410832E-3</v>
      </c>
      <c r="AV14" s="529">
        <v>1.2979524895574406E-2</v>
      </c>
      <c r="AW14" s="529">
        <v>3.8366223038090869E-2</v>
      </c>
      <c r="AX14" s="529">
        <v>4.3239236518623756E-4</v>
      </c>
      <c r="AY14" s="529">
        <v>4.0234621164380244E-3</v>
      </c>
      <c r="AZ14" s="529">
        <v>4.0708613895364659E-3</v>
      </c>
      <c r="BA14" s="529">
        <v>3.8086042270142687E-3</v>
      </c>
      <c r="BB14" s="529">
        <v>1.6542084095820021E-3</v>
      </c>
      <c r="BC14" s="529">
        <v>1.5461194683016783E-3</v>
      </c>
      <c r="BD14" s="529">
        <v>7.6258103806620429E-4</v>
      </c>
      <c r="BE14" s="529">
        <v>8.0264076286892761E-4</v>
      </c>
      <c r="BF14" s="529">
        <v>7.0973126735292952E-4</v>
      </c>
      <c r="BG14" s="529">
        <v>1.9962917884726946E-3</v>
      </c>
      <c r="BH14" s="529">
        <v>1.5134490586805476E-4</v>
      </c>
      <c r="BI14" s="529">
        <v>3.4564262444209239E-3</v>
      </c>
      <c r="BJ14" s="529">
        <v>1.2494429930712707E-3</v>
      </c>
      <c r="BK14" s="529">
        <v>1.1922144378507991E-3</v>
      </c>
      <c r="BL14" s="529">
        <v>1.8834031036583918E-3</v>
      </c>
      <c r="BM14" s="529">
        <v>3.4517424326067627E-3</v>
      </c>
      <c r="BN14" s="529">
        <v>9.130806727417096E-4</v>
      </c>
      <c r="BO14" s="529">
        <v>4.4382349092559432E-3</v>
      </c>
      <c r="BP14" s="529">
        <v>2.8060429307701835E-3</v>
      </c>
      <c r="BQ14" s="529">
        <v>3.9009491331875937E-3</v>
      </c>
      <c r="BR14" s="529">
        <v>1.2368994224899175E-3</v>
      </c>
      <c r="BS14" s="529">
        <v>1.8121594515873687E-3</v>
      </c>
      <c r="BT14" s="529">
        <v>5.3221700099181403E-3</v>
      </c>
      <c r="BU14" s="529">
        <v>2.8816297345788948E-3</v>
      </c>
      <c r="BV14" s="530">
        <v>2.4943989570396555E-3</v>
      </c>
    </row>
    <row r="15" spans="2:74">
      <c r="B15" s="531" t="s">
        <v>457</v>
      </c>
      <c r="C15" s="648" t="s">
        <v>458</v>
      </c>
      <c r="D15" s="532">
        <v>1.1319451536507361E-2</v>
      </c>
      <c r="E15" s="533">
        <v>2.7466637143337192E-3</v>
      </c>
      <c r="F15" s="533">
        <v>1.5199077148949558E-3</v>
      </c>
      <c r="G15" s="533">
        <v>5.5353697001193946E-4</v>
      </c>
      <c r="H15" s="533">
        <v>5.539550316639942E-4</v>
      </c>
      <c r="I15" s="533">
        <v>5.3451666582623168E-4</v>
      </c>
      <c r="J15" s="533">
        <v>2.8880048308444445E-3</v>
      </c>
      <c r="K15" s="533">
        <v>2.4447591311085579E-3</v>
      </c>
      <c r="L15" s="533">
        <v>3.6441611854688975E-3</v>
      </c>
      <c r="M15" s="533">
        <v>3.6763052776976508E-3</v>
      </c>
      <c r="N15" s="533">
        <v>1.3269135989687985E-3</v>
      </c>
      <c r="O15" s="533">
        <v>1.749372516313782E-3</v>
      </c>
      <c r="P15" s="533">
        <v>2.8263864920467113E-3</v>
      </c>
      <c r="Q15" s="533">
        <v>1.3049083507965997E-3</v>
      </c>
      <c r="R15" s="533">
        <v>2.6678453596855416E-3</v>
      </c>
      <c r="S15" s="533">
        <v>4.0292822196052172E-3</v>
      </c>
      <c r="T15" s="533">
        <v>1.2392208164020175E-3</v>
      </c>
      <c r="U15" s="533">
        <v>4.5838224607300578E-3</v>
      </c>
      <c r="V15" s="533">
        <v>8.1674059306664911E-4</v>
      </c>
      <c r="W15" s="533">
        <v>4.2187744938751515E-3</v>
      </c>
      <c r="X15" s="533">
        <v>6.4567473009294711E-3</v>
      </c>
      <c r="Y15" s="533">
        <v>2.7275472609772301E-3</v>
      </c>
      <c r="Z15" s="533">
        <v>5.7195953915852617E-3</v>
      </c>
      <c r="AA15" s="533">
        <v>4.5613159498787059E-3</v>
      </c>
      <c r="AB15" s="533">
        <v>4.2058396086054536E-3</v>
      </c>
      <c r="AC15" s="533">
        <v>5.7927203535477539E-3</v>
      </c>
      <c r="AD15" s="533">
        <v>3.0145522829384168E-3</v>
      </c>
      <c r="AE15" s="533">
        <v>3.4935812972932273E-3</v>
      </c>
      <c r="AF15" s="533">
        <v>2.8036444339469622E-3</v>
      </c>
      <c r="AG15" s="533">
        <v>2.685263436402302E-2</v>
      </c>
      <c r="AH15" s="533">
        <v>3.5742805502932809E-2</v>
      </c>
      <c r="AI15" s="533">
        <v>5.5562138849731907E-2</v>
      </c>
      <c r="AJ15" s="533">
        <v>5.5692770690938739E-2</v>
      </c>
      <c r="AK15" s="533">
        <v>5.5931802822276402E-2</v>
      </c>
      <c r="AL15" s="533">
        <v>3.3653441832796151E-2</v>
      </c>
      <c r="AM15" s="533">
        <v>0.13105873516257155</v>
      </c>
      <c r="AN15" s="533">
        <v>1.0242991078136473E-2</v>
      </c>
      <c r="AO15" s="533">
        <v>8.61372798803407E-2</v>
      </c>
      <c r="AP15" s="533">
        <v>4.1815236659263635E-2</v>
      </c>
      <c r="AQ15" s="533">
        <v>0.20340106007067138</v>
      </c>
      <c r="AR15" s="533">
        <v>5.4636847089677282E-3</v>
      </c>
      <c r="AS15" s="533">
        <v>5.4687660727016092E-2</v>
      </c>
      <c r="AT15" s="533">
        <v>5.4426293478068072E-2</v>
      </c>
      <c r="AU15" s="533">
        <v>5.7740513152580615E-2</v>
      </c>
      <c r="AV15" s="533">
        <v>2.0077902775286368E-2</v>
      </c>
      <c r="AW15" s="533">
        <v>7.4483708122992195E-2</v>
      </c>
      <c r="AX15" s="533">
        <v>9.0184693310272415E-3</v>
      </c>
      <c r="AY15" s="533">
        <v>5.7259198216103542E-2</v>
      </c>
      <c r="AZ15" s="533">
        <v>5.8033442599671019E-2</v>
      </c>
      <c r="BA15" s="533">
        <v>5.3749597682652077E-2</v>
      </c>
      <c r="BB15" s="533">
        <v>4.7703235011320989E-2</v>
      </c>
      <c r="BC15" s="533">
        <v>1.8823294582130806E-2</v>
      </c>
      <c r="BD15" s="533">
        <v>1.2819151007863924E-2</v>
      </c>
      <c r="BE15" s="533">
        <v>1.5598823699718566E-2</v>
      </c>
      <c r="BF15" s="533">
        <v>1.0123606797522186E-2</v>
      </c>
      <c r="BG15" s="533">
        <v>8.468599638278753E-3</v>
      </c>
      <c r="BH15" s="533">
        <v>6.2831066981586369E-3</v>
      </c>
      <c r="BI15" s="533">
        <v>2.4329113684610562E-2</v>
      </c>
      <c r="BJ15" s="533">
        <v>1.8400887716140533E-2</v>
      </c>
      <c r="BK15" s="533">
        <v>6.1707143909659617E-2</v>
      </c>
      <c r="BL15" s="533">
        <v>1.4121566548228572E-2</v>
      </c>
      <c r="BM15" s="533">
        <v>5.5332477177241747E-2</v>
      </c>
      <c r="BN15" s="533">
        <v>1.6127251377542055E-2</v>
      </c>
      <c r="BO15" s="533">
        <v>2.4007380770574974E-2</v>
      </c>
      <c r="BP15" s="533">
        <v>1.4311075148062905E-2</v>
      </c>
      <c r="BQ15" s="533">
        <v>4.6596299671107944E-3</v>
      </c>
      <c r="BR15" s="533">
        <v>7.6428936146207983E-3</v>
      </c>
      <c r="BS15" s="533">
        <v>2.935729052189885E-3</v>
      </c>
      <c r="BT15" s="533">
        <v>8.8351978117926968E-3</v>
      </c>
      <c r="BU15" s="533">
        <v>2.6568593049661356E-2</v>
      </c>
      <c r="BV15" s="534">
        <v>2.8347490667350733E-2</v>
      </c>
    </row>
    <row r="16" spans="2:74">
      <c r="B16" s="523" t="s">
        <v>459</v>
      </c>
      <c r="C16" s="644" t="s">
        <v>460</v>
      </c>
      <c r="D16" s="524">
        <v>1.2575320854364904E-2</v>
      </c>
      <c r="E16" s="525">
        <v>1.2411655789684742E-2</v>
      </c>
      <c r="F16" s="525">
        <v>1.4173454049708113E-2</v>
      </c>
      <c r="G16" s="525">
        <v>1.3993293136109036E-2</v>
      </c>
      <c r="H16" s="525">
        <v>1.4042172625377769E-2</v>
      </c>
      <c r="I16" s="525">
        <v>1.1769451868287026E-2</v>
      </c>
      <c r="J16" s="525">
        <v>1.442850898344533E-2</v>
      </c>
      <c r="K16" s="525">
        <v>1.5162850348678761E-2</v>
      </c>
      <c r="L16" s="525">
        <v>1.5071229851881226E-2</v>
      </c>
      <c r="M16" s="525">
        <v>1.5022075975222739E-2</v>
      </c>
      <c r="N16" s="525">
        <v>1.8614702202676574E-2</v>
      </c>
      <c r="O16" s="525">
        <v>1.3432100568873555E-2</v>
      </c>
      <c r="P16" s="525">
        <v>1.2732327610806581E-2</v>
      </c>
      <c r="Q16" s="525">
        <v>1.3720884197374819E-2</v>
      </c>
      <c r="R16" s="525">
        <v>1.4065385890413121E-2</v>
      </c>
      <c r="S16" s="525">
        <v>1.0569630927450592E-2</v>
      </c>
      <c r="T16" s="525">
        <v>8.1886792058538035E-3</v>
      </c>
      <c r="U16" s="525">
        <v>5.9254290346022693E-3</v>
      </c>
      <c r="V16" s="525">
        <v>8.4745662977996263E-3</v>
      </c>
      <c r="W16" s="525">
        <v>1.0731337747284131E-2</v>
      </c>
      <c r="X16" s="525">
        <v>7.1399612595161943E-3</v>
      </c>
      <c r="Y16" s="525">
        <v>1.0427009723983813E-2</v>
      </c>
      <c r="Z16" s="525">
        <v>5.9651335775876592E-3</v>
      </c>
      <c r="AA16" s="525">
        <v>1.0319210299165054E-2</v>
      </c>
      <c r="AB16" s="525">
        <v>1.4162454047422115E-2</v>
      </c>
      <c r="AC16" s="525">
        <v>8.8468613132905126E-3</v>
      </c>
      <c r="AD16" s="525">
        <v>1.1349074374005327E-2</v>
      </c>
      <c r="AE16" s="525">
        <v>6.5203478522757215E-3</v>
      </c>
      <c r="AF16" s="525">
        <v>1.5742433604923015E-2</v>
      </c>
      <c r="AG16" s="525">
        <v>1.1367424951096577E-2</v>
      </c>
      <c r="AH16" s="525">
        <v>1.2145089702072662E-2</v>
      </c>
      <c r="AI16" s="525">
        <v>7.9624426542016444E-3</v>
      </c>
      <c r="AJ16" s="525">
        <v>7.8371877687352515E-3</v>
      </c>
      <c r="AK16" s="525">
        <v>5.3967734654879846E-3</v>
      </c>
      <c r="AL16" s="525">
        <v>5.7187169312510541E-3</v>
      </c>
      <c r="AM16" s="525">
        <v>1.9267318394428069E-2</v>
      </c>
      <c r="AN16" s="525">
        <v>2.5940594620799538E-3</v>
      </c>
      <c r="AO16" s="525">
        <v>5.1795020524484899E-3</v>
      </c>
      <c r="AP16" s="525">
        <v>4.2024083620285663E-3</v>
      </c>
      <c r="AQ16" s="525">
        <v>1.3140459363957597E-2</v>
      </c>
      <c r="AR16" s="525">
        <v>2.4040212719458002E-3</v>
      </c>
      <c r="AS16" s="525">
        <v>1.8098924207959628E-2</v>
      </c>
      <c r="AT16" s="525">
        <v>1.9324571205590734E-2</v>
      </c>
      <c r="AU16" s="525">
        <v>2.0642035965852134E-2</v>
      </c>
      <c r="AV16" s="525">
        <v>1.3158906286036441E-2</v>
      </c>
      <c r="AW16" s="525">
        <v>8.7195961450206518E-4</v>
      </c>
      <c r="AX16" s="525">
        <v>7.4124405460497869E-4</v>
      </c>
      <c r="AY16" s="525">
        <v>6.0400407193756363E-3</v>
      </c>
      <c r="AZ16" s="525">
        <v>6.1299598830810743E-3</v>
      </c>
      <c r="BA16" s="525">
        <v>5.6324428709365951E-3</v>
      </c>
      <c r="BB16" s="525">
        <v>1.5497865037271383E-2</v>
      </c>
      <c r="BC16" s="525">
        <v>1.616325997295481E-2</v>
      </c>
      <c r="BD16" s="525">
        <v>5.5018252374933168E-3</v>
      </c>
      <c r="BE16" s="525">
        <v>6.0724768977424796E-3</v>
      </c>
      <c r="BF16" s="525">
        <v>3.9290722960658173E-3</v>
      </c>
      <c r="BG16" s="525">
        <v>4.7774504339517477E-3</v>
      </c>
      <c r="BH16" s="525">
        <v>4.5036575018918114E-3</v>
      </c>
      <c r="BI16" s="525">
        <v>4.6502689907837229E-2</v>
      </c>
      <c r="BJ16" s="525">
        <v>7.7537860868718616E-3</v>
      </c>
      <c r="BK16" s="525">
        <v>3.9651176809419831E-3</v>
      </c>
      <c r="BL16" s="525">
        <v>1.8034771736291911E-2</v>
      </c>
      <c r="BM16" s="525">
        <v>2.6678366175248568E-2</v>
      </c>
      <c r="BN16" s="525">
        <v>1.0983851625830869E-2</v>
      </c>
      <c r="BO16" s="525">
        <v>1.2363950169860418E-2</v>
      </c>
      <c r="BP16" s="525">
        <v>1.0270356247678178E-2</v>
      </c>
      <c r="BQ16" s="525">
        <v>9.1700005605373867E-3</v>
      </c>
      <c r="BR16" s="525">
        <v>6.9024960729895096E-3</v>
      </c>
      <c r="BS16" s="525">
        <v>1.8896258098231648E-2</v>
      </c>
      <c r="BT16" s="525">
        <v>9.1714538410893557E-3</v>
      </c>
      <c r="BU16" s="525">
        <v>1.0579768675145488E-2</v>
      </c>
      <c r="BV16" s="526">
        <v>1.2292136448164827E-2</v>
      </c>
    </row>
    <row r="17" spans="2:74">
      <c r="B17" s="523" t="s">
        <v>461</v>
      </c>
      <c r="C17" s="644" t="s">
        <v>462</v>
      </c>
      <c r="D17" s="524">
        <v>1.4230584742344018E-3</v>
      </c>
      <c r="E17" s="525">
        <v>2.9162734229350791E-4</v>
      </c>
      <c r="F17" s="525">
        <v>2.6325406686856682E-4</v>
      </c>
      <c r="G17" s="525">
        <v>1.5606185341833482E-4</v>
      </c>
      <c r="H17" s="525">
        <v>1.5239859314485635E-4</v>
      </c>
      <c r="I17" s="525">
        <v>3.2272704351772477E-4</v>
      </c>
      <c r="J17" s="525">
        <v>4.1500675479917774E-4</v>
      </c>
      <c r="K17" s="525">
        <v>3.4734282737061478E-4</v>
      </c>
      <c r="L17" s="525">
        <v>4.9225093801295047E-4</v>
      </c>
      <c r="M17" s="525">
        <v>4.9671272938780217E-4</v>
      </c>
      <c r="N17" s="525">
        <v>1.7060317701027411E-4</v>
      </c>
      <c r="O17" s="525">
        <v>3.0208134443267259E-4</v>
      </c>
      <c r="P17" s="525">
        <v>4.3346985142447164E-4</v>
      </c>
      <c r="Q17" s="525">
        <v>2.4785968674348821E-4</v>
      </c>
      <c r="R17" s="525">
        <v>2.841492099073358E-4</v>
      </c>
      <c r="S17" s="525">
        <v>3.2129264503655025E-4</v>
      </c>
      <c r="T17" s="525">
        <v>1.1075666655869634E-4</v>
      </c>
      <c r="U17" s="525">
        <v>1.2111726014124135E-4</v>
      </c>
      <c r="V17" s="525">
        <v>1.0944794690950774E-4</v>
      </c>
      <c r="W17" s="525">
        <v>3.3559159248323087E-4</v>
      </c>
      <c r="X17" s="525">
        <v>2.7028244515518718E-4</v>
      </c>
      <c r="Y17" s="525">
        <v>4.2761369813371986E-4</v>
      </c>
      <c r="Z17" s="525">
        <v>1.1394255690307339E-4</v>
      </c>
      <c r="AA17" s="525">
        <v>5.2772175563619108E-4</v>
      </c>
      <c r="AB17" s="525">
        <v>5.5798458269697203E-4</v>
      </c>
      <c r="AC17" s="525">
        <v>2.0443439487419118E-4</v>
      </c>
      <c r="AD17" s="525">
        <v>3.3800201839905144E-4</v>
      </c>
      <c r="AE17" s="525">
        <v>2.5599518126717615E-4</v>
      </c>
      <c r="AF17" s="525">
        <v>2.747095238351919E-4</v>
      </c>
      <c r="AG17" s="525">
        <v>3.4841599404856136E-3</v>
      </c>
      <c r="AH17" s="525">
        <v>3.541621027708003E-3</v>
      </c>
      <c r="AI17" s="525">
        <v>4.562138342602255E-3</v>
      </c>
      <c r="AJ17" s="525">
        <v>4.6013661632288028E-3</v>
      </c>
      <c r="AK17" s="525">
        <v>3.9591938407434911E-3</v>
      </c>
      <c r="AL17" s="525">
        <v>1.4704387634487104E-4</v>
      </c>
      <c r="AM17" s="525">
        <v>2.0337092717568197E-2</v>
      </c>
      <c r="AN17" s="525">
        <v>1.3282151453382058E-2</v>
      </c>
      <c r="AO17" s="525">
        <v>6.0962466441536294E-3</v>
      </c>
      <c r="AP17" s="525">
        <v>9.1688909716986902E-5</v>
      </c>
      <c r="AQ17" s="525">
        <v>1.1042402826855124E-4</v>
      </c>
      <c r="AR17" s="525">
        <v>1.4132731113863189E-2</v>
      </c>
      <c r="AS17" s="525">
        <v>7.3016466496774951E-3</v>
      </c>
      <c r="AT17" s="525">
        <v>7.610201592003327E-3</v>
      </c>
      <c r="AU17" s="525">
        <v>8.3422619345636453E-3</v>
      </c>
      <c r="AV17" s="525">
        <v>3.8438869384721833E-5</v>
      </c>
      <c r="AW17" s="525">
        <v>4.5892611289582376E-5</v>
      </c>
      <c r="AX17" s="525">
        <v>1.3651244672308358E-2</v>
      </c>
      <c r="AY17" s="525">
        <v>4.2658393523680258E-3</v>
      </c>
      <c r="AZ17" s="525">
        <v>4.3193732766884018E-3</v>
      </c>
      <c r="BA17" s="525">
        <v>4.0231734792404248E-3</v>
      </c>
      <c r="BB17" s="525">
        <v>2.2021649452560405E-3</v>
      </c>
      <c r="BC17" s="525">
        <v>3.0377414672885508E-3</v>
      </c>
      <c r="BD17" s="525">
        <v>1.6083688289800268E-3</v>
      </c>
      <c r="BE17" s="525">
        <v>2.0416027533092791E-3</v>
      </c>
      <c r="BF17" s="525">
        <v>8.0057686957410445E-4</v>
      </c>
      <c r="BG17" s="525">
        <v>2.729971676543856E-3</v>
      </c>
      <c r="BH17" s="525">
        <v>2.0637941709280196E-5</v>
      </c>
      <c r="BI17" s="525">
        <v>2.6636837077651798E-3</v>
      </c>
      <c r="BJ17" s="525">
        <v>1.3433072419014001E-2</v>
      </c>
      <c r="BK17" s="525">
        <v>1.1386317664867182E-4</v>
      </c>
      <c r="BL17" s="525">
        <v>6.6670887177823328E-4</v>
      </c>
      <c r="BM17" s="525">
        <v>3.3355221486806091E-3</v>
      </c>
      <c r="BN17" s="525">
        <v>8.065065879106583E-5</v>
      </c>
      <c r="BO17" s="525">
        <v>1.0840920873700372E-3</v>
      </c>
      <c r="BP17" s="525">
        <v>3.403098325725583E-3</v>
      </c>
      <c r="BQ17" s="525">
        <v>4.5142813193746485E-3</v>
      </c>
      <c r="BR17" s="525">
        <v>6.8896376282889099E-4</v>
      </c>
      <c r="BS17" s="525">
        <v>1.4202165676562583E-3</v>
      </c>
      <c r="BT17" s="525">
        <v>6.2638281759947101E-3</v>
      </c>
      <c r="BU17" s="525">
        <v>1.8670180014962626E-3</v>
      </c>
      <c r="BV17" s="526">
        <v>4.4957317254845823E-3</v>
      </c>
    </row>
    <row r="18" spans="2:74">
      <c r="B18" s="523" t="s">
        <v>463</v>
      </c>
      <c r="C18" s="645" t="s">
        <v>464</v>
      </c>
      <c r="D18" s="524">
        <v>1.1656677161766175E-5</v>
      </c>
      <c r="E18" s="525">
        <v>2.7938009844315116E-6</v>
      </c>
      <c r="F18" s="525">
        <v>2.6058466300365135E-6</v>
      </c>
      <c r="G18" s="525">
        <v>2.6028384169840413E-6</v>
      </c>
      <c r="H18" s="525">
        <v>2.6600481712556747E-6</v>
      </c>
      <c r="I18" s="525">
        <v>0</v>
      </c>
      <c r="J18" s="525">
        <v>2.6101053760954575E-6</v>
      </c>
      <c r="K18" s="525">
        <v>0</v>
      </c>
      <c r="L18" s="525">
        <v>2.8528768799486065E-6</v>
      </c>
      <c r="M18" s="525">
        <v>2.8924510446086949E-6</v>
      </c>
      <c r="N18" s="525">
        <v>0</v>
      </c>
      <c r="O18" s="525">
        <v>2.3817188785756051E-6</v>
      </c>
      <c r="P18" s="525">
        <v>2.7176793192756841E-6</v>
      </c>
      <c r="Q18" s="525">
        <v>2.2430740881763639E-6</v>
      </c>
      <c r="R18" s="525">
        <v>0</v>
      </c>
      <c r="S18" s="525">
        <v>2.9903141730392477E-6</v>
      </c>
      <c r="T18" s="525">
        <v>7.3141194897252295E-6</v>
      </c>
      <c r="U18" s="525">
        <v>9.3167123185570276E-6</v>
      </c>
      <c r="V18" s="525">
        <v>7.061157865129531E-6</v>
      </c>
      <c r="W18" s="525">
        <v>2.6966547926332785E-6</v>
      </c>
      <c r="X18" s="525">
        <v>0</v>
      </c>
      <c r="Y18" s="525">
        <v>4.8317931992510721E-6</v>
      </c>
      <c r="Z18" s="525">
        <v>3.2096494902274198E-6</v>
      </c>
      <c r="AA18" s="525">
        <v>4.0908663227611714E-6</v>
      </c>
      <c r="AB18" s="525">
        <v>2.8762091891596499E-6</v>
      </c>
      <c r="AC18" s="525">
        <v>2.4749926740216848E-6</v>
      </c>
      <c r="AD18" s="525">
        <v>2.5749264987230941E-6</v>
      </c>
      <c r="AE18" s="525">
        <v>0</v>
      </c>
      <c r="AF18" s="525">
        <v>1.5680886126875028E-5</v>
      </c>
      <c r="AG18" s="525">
        <v>2.1919361105975682E-5</v>
      </c>
      <c r="AH18" s="525">
        <v>9.9885472225595887E-6</v>
      </c>
      <c r="AI18" s="525">
        <v>1.267824128113121E-5</v>
      </c>
      <c r="AJ18" s="525">
        <v>1.2545274693396924E-5</v>
      </c>
      <c r="AK18" s="525">
        <v>1.2550635966251127E-5</v>
      </c>
      <c r="AL18" s="525">
        <v>1.2382642218515455E-5</v>
      </c>
      <c r="AM18" s="525">
        <v>2.2761155811492107E-5</v>
      </c>
      <c r="AN18" s="525">
        <v>1.1340150653901438E-5</v>
      </c>
      <c r="AO18" s="525">
        <v>1.3111335693723394E-5</v>
      </c>
      <c r="AP18" s="525">
        <v>1.0187656635220767E-5</v>
      </c>
      <c r="AQ18" s="525">
        <v>0</v>
      </c>
      <c r="AR18" s="525">
        <v>0</v>
      </c>
      <c r="AS18" s="525">
        <v>1.2522730992954174E-5</v>
      </c>
      <c r="AT18" s="525">
        <v>1.1824733795680425E-5</v>
      </c>
      <c r="AU18" s="525">
        <v>1.1125982841509261E-5</v>
      </c>
      <c r="AV18" s="525">
        <v>2.5625912923147888E-5</v>
      </c>
      <c r="AW18" s="525">
        <v>0</v>
      </c>
      <c r="AX18" s="525">
        <v>0</v>
      </c>
      <c r="AY18" s="525">
        <v>1.9390178874400117E-5</v>
      </c>
      <c r="AZ18" s="525">
        <v>2.3667798776374802E-5</v>
      </c>
      <c r="BA18" s="525">
        <v>0</v>
      </c>
      <c r="BB18" s="525">
        <v>2.0677605119775026E-5</v>
      </c>
      <c r="BC18" s="525">
        <v>9.0281952178142385E-6</v>
      </c>
      <c r="BD18" s="525">
        <v>9.7369604396149115E-6</v>
      </c>
      <c r="BE18" s="525">
        <v>1.087404928526913E-5</v>
      </c>
      <c r="BF18" s="525">
        <v>5.6778501388234359E-6</v>
      </c>
      <c r="BG18" s="525">
        <v>5.6874409927996995E-6</v>
      </c>
      <c r="BH18" s="525">
        <v>9.1724185374578648E-6</v>
      </c>
      <c r="BI18" s="525">
        <v>8.5980752348779196E-6</v>
      </c>
      <c r="BJ18" s="525">
        <v>8.7373635879109836E-6</v>
      </c>
      <c r="BK18" s="525">
        <v>6.6978339205101068E-6</v>
      </c>
      <c r="BL18" s="525">
        <v>7.913458418732738E-6</v>
      </c>
      <c r="BM18" s="525">
        <v>5.8110141963076815E-6</v>
      </c>
      <c r="BN18" s="525">
        <v>9.6012689036983129E-6</v>
      </c>
      <c r="BO18" s="525">
        <v>1.6563668256226698E-6</v>
      </c>
      <c r="BP18" s="525">
        <v>3.8750421664367973E-5</v>
      </c>
      <c r="BQ18" s="525">
        <v>1.0428602528153968E-5</v>
      </c>
      <c r="BR18" s="525">
        <v>2.0739426936450663E-6</v>
      </c>
      <c r="BS18" s="525">
        <v>7.6851545868845158E-6</v>
      </c>
      <c r="BT18" s="525">
        <v>8.1238326405705616E-5</v>
      </c>
      <c r="BU18" s="525">
        <v>6.2895996504306725E-5</v>
      </c>
      <c r="BV18" s="526">
        <v>6.685643235182761E-5</v>
      </c>
    </row>
    <row r="19" spans="2:74">
      <c r="B19" s="527" t="s">
        <v>465</v>
      </c>
      <c r="C19" s="649" t="s">
        <v>466</v>
      </c>
      <c r="D19" s="528">
        <v>5.1655125455105935E-2</v>
      </c>
      <c r="E19" s="529">
        <v>4.5665846588619559E-2</v>
      </c>
      <c r="F19" s="529">
        <v>4.3999593233696774E-2</v>
      </c>
      <c r="G19" s="529">
        <v>4.1689662924833386E-2</v>
      </c>
      <c r="H19" s="529">
        <v>4.1804984553432775E-2</v>
      </c>
      <c r="I19" s="529">
        <v>3.644294286722808E-2</v>
      </c>
      <c r="J19" s="529">
        <v>4.7269776039140524E-2</v>
      </c>
      <c r="K19" s="529">
        <v>3.1795228043925511E-2</v>
      </c>
      <c r="L19" s="529">
        <v>5.4136969731235655E-2</v>
      </c>
      <c r="M19" s="529">
        <v>5.3364407022555599E-2</v>
      </c>
      <c r="N19" s="529">
        <v>0.10983053417750313</v>
      </c>
      <c r="O19" s="529">
        <v>3.7746671647105476E-2</v>
      </c>
      <c r="P19" s="529">
        <v>3.5234712374409241E-2</v>
      </c>
      <c r="Q19" s="529">
        <v>3.8783311753091375E-2</v>
      </c>
      <c r="R19" s="529">
        <v>2.6283801916428561E-2</v>
      </c>
      <c r="S19" s="529">
        <v>4.7407975739381762E-2</v>
      </c>
      <c r="T19" s="529">
        <v>5.0811188095121168E-2</v>
      </c>
      <c r="U19" s="529">
        <v>8.8145415245868039E-2</v>
      </c>
      <c r="V19" s="529">
        <v>4.6095238543565578E-2</v>
      </c>
      <c r="W19" s="529">
        <v>4.7176840163522311E-2</v>
      </c>
      <c r="X19" s="529">
        <v>5.4003934111146144E-2</v>
      </c>
      <c r="Y19" s="529">
        <v>3.7472972156791691E-2</v>
      </c>
      <c r="Z19" s="529">
        <v>6.1827478130250788E-2</v>
      </c>
      <c r="AA19" s="529">
        <v>4.6746329470191902E-2</v>
      </c>
      <c r="AB19" s="529">
        <v>4.6020168800608441E-2</v>
      </c>
      <c r="AC19" s="529">
        <v>5.3095027838717598E-2</v>
      </c>
      <c r="AD19" s="529">
        <v>4.3119032500550603E-2</v>
      </c>
      <c r="AE19" s="529">
        <v>2.2557693031660581E-2</v>
      </c>
      <c r="AF19" s="529">
        <v>5.1304037191141669E-2</v>
      </c>
      <c r="AG19" s="529">
        <v>5.9977704245824527E-2</v>
      </c>
      <c r="AH19" s="529">
        <v>6.9911204085315815E-2</v>
      </c>
      <c r="AI19" s="529">
        <v>6.4702305597342094E-2</v>
      </c>
      <c r="AJ19" s="529">
        <v>6.4074045304595831E-2</v>
      </c>
      <c r="AK19" s="529">
        <v>6.3806582361846748E-2</v>
      </c>
      <c r="AL19" s="529">
        <v>9.2466864823338393E-2</v>
      </c>
      <c r="AM19" s="529">
        <v>0.10256176808658343</v>
      </c>
      <c r="AN19" s="529">
        <v>4.9797436558944683E-2</v>
      </c>
      <c r="AO19" s="529">
        <v>2.1855547694581399E-2</v>
      </c>
      <c r="AP19" s="529">
        <v>0.13065924326086514</v>
      </c>
      <c r="AQ19" s="529">
        <v>5.3997349823321557E-2</v>
      </c>
      <c r="AR19" s="529">
        <v>5.0484446710861802E-2</v>
      </c>
      <c r="AS19" s="529">
        <v>6.5198704434030696E-2</v>
      </c>
      <c r="AT19" s="529">
        <v>6.4717753458241933E-2</v>
      </c>
      <c r="AU19" s="529">
        <v>7.0577672155113999E-2</v>
      </c>
      <c r="AV19" s="529">
        <v>2.1602644594213669E-2</v>
      </c>
      <c r="AW19" s="529">
        <v>4.4056906837999085E-3</v>
      </c>
      <c r="AX19" s="529">
        <v>2.8414355426524183E-2</v>
      </c>
      <c r="AY19" s="529">
        <v>6.9930680110524016E-2</v>
      </c>
      <c r="AZ19" s="529">
        <v>7.0944226832183474E-2</v>
      </c>
      <c r="BA19" s="529">
        <v>6.5336337302864506E-2</v>
      </c>
      <c r="BB19" s="529">
        <v>0.10249888857872481</v>
      </c>
      <c r="BC19" s="529">
        <v>7.2191911196702055E-2</v>
      </c>
      <c r="BD19" s="529">
        <v>7.6262529697729342E-2</v>
      </c>
      <c r="BE19" s="529">
        <v>6.5570517190172845E-2</v>
      </c>
      <c r="BF19" s="529">
        <v>4.8392316733192144E-2</v>
      </c>
      <c r="BG19" s="529">
        <v>0.11151365554582371</v>
      </c>
      <c r="BH19" s="529">
        <v>0.10938109105918503</v>
      </c>
      <c r="BI19" s="529">
        <v>5.9699015778327862E-2</v>
      </c>
      <c r="BJ19" s="529">
        <v>9.7455305264760844E-2</v>
      </c>
      <c r="BK19" s="529">
        <v>1.883430898447442E-2</v>
      </c>
      <c r="BL19" s="529">
        <v>3.9096441317749094E-2</v>
      </c>
      <c r="BM19" s="529">
        <v>5.3804180443612827E-2</v>
      </c>
      <c r="BN19" s="529">
        <v>8.4627504370977671E-2</v>
      </c>
      <c r="BO19" s="529">
        <v>8.3923966137236614E-2</v>
      </c>
      <c r="BP19" s="529">
        <v>4.5964298371841787E-2</v>
      </c>
      <c r="BQ19" s="529">
        <v>4.2018143161248356E-2</v>
      </c>
      <c r="BR19" s="529">
        <v>2.094640641727644E-2</v>
      </c>
      <c r="BS19" s="529">
        <v>1.562853036788835E-2</v>
      </c>
      <c r="BT19" s="529">
        <v>5.1747401079975247E-2</v>
      </c>
      <c r="BU19" s="529">
        <v>0.11108095045781664</v>
      </c>
      <c r="BV19" s="530">
        <v>5.998148367503995E-2</v>
      </c>
    </row>
    <row r="20" spans="2:74">
      <c r="B20" s="531" t="s">
        <v>467</v>
      </c>
      <c r="C20" s="650" t="s">
        <v>468</v>
      </c>
      <c r="D20" s="532">
        <v>1.9810750936042187E-2</v>
      </c>
      <c r="E20" s="533">
        <v>1.8392826350715062E-2</v>
      </c>
      <c r="F20" s="533">
        <v>1.8571106245451684E-2</v>
      </c>
      <c r="G20" s="533">
        <v>8.5226690416121201E-3</v>
      </c>
      <c r="H20" s="533">
        <v>8.5585941556746634E-3</v>
      </c>
      <c r="I20" s="533">
        <v>6.888205335081438E-3</v>
      </c>
      <c r="J20" s="533">
        <v>3.2796741728691216E-2</v>
      </c>
      <c r="K20" s="533">
        <v>2.3365484810430971E-2</v>
      </c>
      <c r="L20" s="533">
        <v>2.7006110602924405E-2</v>
      </c>
      <c r="M20" s="533">
        <v>2.7209286976633992E-2</v>
      </c>
      <c r="N20" s="533">
        <v>1.2359252378966524E-2</v>
      </c>
      <c r="O20" s="533">
        <v>4.2571637141953222E-2</v>
      </c>
      <c r="P20" s="533">
        <v>1.1317775525123586E-2</v>
      </c>
      <c r="Q20" s="533">
        <v>5.546953989503535E-2</v>
      </c>
      <c r="R20" s="533">
        <v>7.6720286674980664E-3</v>
      </c>
      <c r="S20" s="533">
        <v>1.8206428165410359E-2</v>
      </c>
      <c r="T20" s="533">
        <v>8.4039232936942883E-3</v>
      </c>
      <c r="U20" s="533">
        <v>1.6509214228483053E-2</v>
      </c>
      <c r="V20" s="533">
        <v>7.3800868287045478E-3</v>
      </c>
      <c r="W20" s="533">
        <v>1.887218374324497E-2</v>
      </c>
      <c r="X20" s="533">
        <v>2.0736669819961862E-2</v>
      </c>
      <c r="Y20" s="533">
        <v>1.9189466690825632E-2</v>
      </c>
      <c r="Z20" s="533">
        <v>2.5527947220523782E-2</v>
      </c>
      <c r="AA20" s="533">
        <v>2.2452719812474688E-2</v>
      </c>
      <c r="AB20" s="533">
        <v>2.4366422476506507E-2</v>
      </c>
      <c r="AC20" s="533">
        <v>1.8863156665056273E-2</v>
      </c>
      <c r="AD20" s="533">
        <v>1.569881187741496E-2</v>
      </c>
      <c r="AE20" s="533">
        <v>1.0390392651432444E-2</v>
      </c>
      <c r="AF20" s="533">
        <v>1.3457238468545858E-2</v>
      </c>
      <c r="AG20" s="533">
        <v>2.4614202638958232E-2</v>
      </c>
      <c r="AH20" s="533">
        <v>1.9165979008159962E-2</v>
      </c>
      <c r="AI20" s="533">
        <v>2.056106458008735E-2</v>
      </c>
      <c r="AJ20" s="533">
        <v>2.0763976295273833E-2</v>
      </c>
      <c r="AK20" s="533">
        <v>1.3813570300685583E-2</v>
      </c>
      <c r="AL20" s="533">
        <v>1.6160895925439983E-2</v>
      </c>
      <c r="AM20" s="533">
        <v>4.7457009866961044E-3</v>
      </c>
      <c r="AN20" s="533">
        <v>4.9411871436712038E-2</v>
      </c>
      <c r="AO20" s="533">
        <v>6.8483128595456027E-3</v>
      </c>
      <c r="AP20" s="533">
        <v>4.3654108681920982E-3</v>
      </c>
      <c r="AQ20" s="533">
        <v>3.7544169611307418E-3</v>
      </c>
      <c r="AR20" s="533">
        <v>7.0080862533692723E-2</v>
      </c>
      <c r="AS20" s="533">
        <v>4.9989847643087858E-2</v>
      </c>
      <c r="AT20" s="533">
        <v>5.3001413055688583E-2</v>
      </c>
      <c r="AU20" s="533">
        <v>5.6936104593139497E-2</v>
      </c>
      <c r="AV20" s="533">
        <v>7.8159034415601052E-4</v>
      </c>
      <c r="AW20" s="533">
        <v>0.11638366223038091</v>
      </c>
      <c r="AX20" s="533">
        <v>9.8832540613997166E-4</v>
      </c>
      <c r="AY20" s="533">
        <v>2.0359687818120122E-2</v>
      </c>
      <c r="AZ20" s="533">
        <v>2.0661988331775204E-2</v>
      </c>
      <c r="BA20" s="533">
        <v>1.8989378822014805E-2</v>
      </c>
      <c r="BB20" s="533">
        <v>8.3537524683891112E-3</v>
      </c>
      <c r="BC20" s="533">
        <v>1.6712994987217716E-2</v>
      </c>
      <c r="BD20" s="533">
        <v>1.4994476487896072E-2</v>
      </c>
      <c r="BE20" s="533">
        <v>1.7077014774434837E-2</v>
      </c>
      <c r="BF20" s="533">
        <v>2.285334680876433E-2</v>
      </c>
      <c r="BG20" s="533">
        <v>1.2034625140764164E-2</v>
      </c>
      <c r="BH20" s="533">
        <v>5.9872962003256211E-3</v>
      </c>
      <c r="BI20" s="533">
        <v>1.0315110859283041E-2</v>
      </c>
      <c r="BJ20" s="533">
        <v>2.6549103359266659E-2</v>
      </c>
      <c r="BK20" s="533">
        <v>1.7086174331221282E-2</v>
      </c>
      <c r="BL20" s="533">
        <v>5.765350130967737E-2</v>
      </c>
      <c r="BM20" s="533">
        <v>1.2086909528319979E-3</v>
      </c>
      <c r="BN20" s="533">
        <v>2.6585913594340629E-3</v>
      </c>
      <c r="BO20" s="533">
        <v>2.4707195754400554E-2</v>
      </c>
      <c r="BP20" s="533">
        <v>3.2300131089580728E-2</v>
      </c>
      <c r="BQ20" s="533">
        <v>5.3203471160351498E-2</v>
      </c>
      <c r="BR20" s="533">
        <v>1.6460883159460891E-2</v>
      </c>
      <c r="BS20" s="533">
        <v>7.090323621859654E-3</v>
      </c>
      <c r="BT20" s="533">
        <v>5.4531403204887301E-2</v>
      </c>
      <c r="BU20" s="533">
        <v>6.2995305972471417E-3</v>
      </c>
      <c r="BV20" s="534">
        <v>3.4754807667851433E-2</v>
      </c>
    </row>
    <row r="21" spans="2:74">
      <c r="B21" s="523" t="s">
        <v>469</v>
      </c>
      <c r="C21" s="645" t="s">
        <v>470</v>
      </c>
      <c r="D21" s="524">
        <v>8.9839159249338937E-3</v>
      </c>
      <c r="E21" s="525">
        <v>5.9952045380683968E-3</v>
      </c>
      <c r="F21" s="525">
        <v>4.9448164308163612E-3</v>
      </c>
      <c r="G21" s="525">
        <v>3.7063334541845671E-3</v>
      </c>
      <c r="H21" s="525">
        <v>3.7445719777447072E-3</v>
      </c>
      <c r="I21" s="525">
        <v>1.9666179214361352E-3</v>
      </c>
      <c r="J21" s="525">
        <v>6.6981445375023782E-3</v>
      </c>
      <c r="K21" s="525">
        <v>1.6525502979132713E-2</v>
      </c>
      <c r="L21" s="525">
        <v>7.357310120943825E-3</v>
      </c>
      <c r="M21" s="525">
        <v>7.406252374768045E-3</v>
      </c>
      <c r="N21" s="525">
        <v>3.8290935284528188E-3</v>
      </c>
      <c r="O21" s="525">
        <v>5.4303190431523795E-3</v>
      </c>
      <c r="P21" s="525">
        <v>8.564766374697318E-3</v>
      </c>
      <c r="Q21" s="525">
        <v>4.1367893871192595E-3</v>
      </c>
      <c r="R21" s="525">
        <v>5.3830489210223058E-3</v>
      </c>
      <c r="S21" s="525">
        <v>7.0934239270055007E-3</v>
      </c>
      <c r="T21" s="525">
        <v>5.0509219447616802E-3</v>
      </c>
      <c r="U21" s="525">
        <v>3.5869342426444557E-3</v>
      </c>
      <c r="V21" s="525">
        <v>5.2358485569935472E-3</v>
      </c>
      <c r="W21" s="525">
        <v>7.2321442954432283E-3</v>
      </c>
      <c r="X21" s="525">
        <v>5.2554919891286394E-3</v>
      </c>
      <c r="Y21" s="525">
        <v>8.6513257232590443E-3</v>
      </c>
      <c r="Z21" s="525">
        <v>5.4178883395038843E-3</v>
      </c>
      <c r="AA21" s="525">
        <v>7.343105049356302E-3</v>
      </c>
      <c r="AB21" s="525">
        <v>7.6342809620837558E-3</v>
      </c>
      <c r="AC21" s="525">
        <v>7.2165836389124285E-3</v>
      </c>
      <c r="AD21" s="525">
        <v>7.0836227979872313E-3</v>
      </c>
      <c r="AE21" s="525">
        <v>1.2513646801942552E-2</v>
      </c>
      <c r="AF21" s="525">
        <v>7.9950958028638195E-3</v>
      </c>
      <c r="AG21" s="525">
        <v>1.3504584799698001E-2</v>
      </c>
      <c r="AH21" s="525">
        <v>3.2971286331921696E-3</v>
      </c>
      <c r="AI21" s="525">
        <v>3.3081757582898372E-3</v>
      </c>
      <c r="AJ21" s="525">
        <v>3.3066250736390437E-3</v>
      </c>
      <c r="AK21" s="525">
        <v>3.4852477910348894E-3</v>
      </c>
      <c r="AL21" s="525">
        <v>1.3982066838407034E-4</v>
      </c>
      <c r="AM21" s="525">
        <v>1.2746247254435581E-3</v>
      </c>
      <c r="AN21" s="525">
        <v>2.2992155450785165E-3</v>
      </c>
      <c r="AO21" s="525">
        <v>7.2820358442939733E-3</v>
      </c>
      <c r="AP21" s="525">
        <v>3.0664846472014508E-3</v>
      </c>
      <c r="AQ21" s="525">
        <v>3.7544169611307418E-3</v>
      </c>
      <c r="AR21" s="525">
        <v>4.8808916733445035E-3</v>
      </c>
      <c r="AS21" s="525">
        <v>2.5555316033478628E-3</v>
      </c>
      <c r="AT21" s="525">
        <v>4.4539830630396267E-4</v>
      </c>
      <c r="AU21" s="525">
        <v>5.0289442443621863E-4</v>
      </c>
      <c r="AV21" s="525">
        <v>0</v>
      </c>
      <c r="AW21" s="525">
        <v>0</v>
      </c>
      <c r="AX21" s="525">
        <v>0</v>
      </c>
      <c r="AY21" s="525">
        <v>2.3316690096466138E-2</v>
      </c>
      <c r="AZ21" s="525">
        <v>2.3644130977598429E-2</v>
      </c>
      <c r="BA21" s="525">
        <v>2.1832421414011371E-2</v>
      </c>
      <c r="BB21" s="525">
        <v>3.4014660422029921E-3</v>
      </c>
      <c r="BC21" s="525">
        <v>3.770995067979027E-3</v>
      </c>
      <c r="BD21" s="525">
        <v>3.5575312733465755E-3</v>
      </c>
      <c r="BE21" s="525">
        <v>1.0676957141973627E-3</v>
      </c>
      <c r="BF21" s="525">
        <v>3.5730710923615884E-2</v>
      </c>
      <c r="BG21" s="525">
        <v>6.5974315516476511E-4</v>
      </c>
      <c r="BH21" s="525">
        <v>1.3300006879313903E-4</v>
      </c>
      <c r="BI21" s="525">
        <v>4.249168781076668E-3</v>
      </c>
      <c r="BJ21" s="525">
        <v>4.6657521559444652E-3</v>
      </c>
      <c r="BK21" s="525">
        <v>6.2289855460743993E-4</v>
      </c>
      <c r="BL21" s="525">
        <v>8.8254845014916865E-3</v>
      </c>
      <c r="BM21" s="525">
        <v>5.99115563639322E-3</v>
      </c>
      <c r="BN21" s="525">
        <v>6.4328501654778696E-4</v>
      </c>
      <c r="BO21" s="525">
        <v>8.5220073178286359E-4</v>
      </c>
      <c r="BP21" s="525">
        <v>2.790446686678822E-2</v>
      </c>
      <c r="BQ21" s="525">
        <v>4.5343563792413451E-2</v>
      </c>
      <c r="BR21" s="525">
        <v>5.3167594894284922E-2</v>
      </c>
      <c r="BS21" s="525">
        <v>6.4894982362570228E-2</v>
      </c>
      <c r="BT21" s="525">
        <v>3.9291093171176924E-3</v>
      </c>
      <c r="BU21" s="525">
        <v>3.7472772654144845E-3</v>
      </c>
      <c r="BV21" s="526">
        <v>4.9430157919253415E-3</v>
      </c>
    </row>
    <row r="22" spans="2:74">
      <c r="B22" s="523" t="s">
        <v>471</v>
      </c>
      <c r="C22" s="645" t="s">
        <v>472</v>
      </c>
      <c r="D22" s="524">
        <v>8.8111186640925709E-2</v>
      </c>
      <c r="E22" s="525">
        <v>9.1111177815816791E-2</v>
      </c>
      <c r="F22" s="525">
        <v>6.3309043876737095E-2</v>
      </c>
      <c r="G22" s="525">
        <v>4.9070119707792348E-2</v>
      </c>
      <c r="H22" s="525">
        <v>4.8418972660579075E-2</v>
      </c>
      <c r="I22" s="525">
        <v>7.86949725177752E-2</v>
      </c>
      <c r="J22" s="525">
        <v>8.3467178001663409E-2</v>
      </c>
      <c r="K22" s="525">
        <v>8.3976808186603261E-2</v>
      </c>
      <c r="L22" s="525">
        <v>5.7253348693914061E-2</v>
      </c>
      <c r="M22" s="525">
        <v>5.7262379230308261E-2</v>
      </c>
      <c r="N22" s="525">
        <v>5.6602342950297604E-2</v>
      </c>
      <c r="O22" s="525">
        <v>0.12475483181293662</v>
      </c>
      <c r="P22" s="525">
        <v>0.10396074583991238</v>
      </c>
      <c r="Q22" s="525">
        <v>0.13333617456051169</v>
      </c>
      <c r="R22" s="525">
        <v>3.6497387405875575E-2</v>
      </c>
      <c r="S22" s="525">
        <v>0.12017933113449994</v>
      </c>
      <c r="T22" s="525">
        <v>7.3114028167719031E-2</v>
      </c>
      <c r="U22" s="525">
        <v>5.8564853634449472E-2</v>
      </c>
      <c r="V22" s="525">
        <v>7.4951837019061593E-2</v>
      </c>
      <c r="W22" s="525">
        <v>0.12337585981596183</v>
      </c>
      <c r="X22" s="525">
        <v>0.1520488910911903</v>
      </c>
      <c r="Y22" s="525">
        <v>0.11443619013106239</v>
      </c>
      <c r="Z22" s="525">
        <v>0.10899488221388784</v>
      </c>
      <c r="AA22" s="525">
        <v>7.8810539707993968E-2</v>
      </c>
      <c r="AB22" s="525">
        <v>8.6179034160736537E-2</v>
      </c>
      <c r="AC22" s="525">
        <v>0.14776919010319731</v>
      </c>
      <c r="AD22" s="525">
        <v>0.12824472925420344</v>
      </c>
      <c r="AE22" s="525">
        <v>7.9975906335880739E-2</v>
      </c>
      <c r="AF22" s="525">
        <v>0.16200599695888815</v>
      </c>
      <c r="AG22" s="525">
        <v>5.0634255533254881E-2</v>
      </c>
      <c r="AH22" s="525">
        <v>3.7925076058625204E-2</v>
      </c>
      <c r="AI22" s="525">
        <v>4.76150791282847E-2</v>
      </c>
      <c r="AJ22" s="525">
        <v>4.7944430963525214E-2</v>
      </c>
      <c r="AK22" s="525">
        <v>4.0809775541448261E-2</v>
      </c>
      <c r="AL22" s="525">
        <v>3.2387832609378719E-2</v>
      </c>
      <c r="AM22" s="525">
        <v>6.498309984180997E-3</v>
      </c>
      <c r="AN22" s="525">
        <v>8.5209892013415403E-2</v>
      </c>
      <c r="AO22" s="525">
        <v>3.4857272621905265E-2</v>
      </c>
      <c r="AP22" s="525">
        <v>7.5966808614682454E-2</v>
      </c>
      <c r="AQ22" s="525">
        <v>1.0600706713780919E-2</v>
      </c>
      <c r="AR22" s="525">
        <v>0.14985065928462155</v>
      </c>
      <c r="AS22" s="525">
        <v>7.7945055623287629E-2</v>
      </c>
      <c r="AT22" s="525">
        <v>8.0737311567939993E-2</v>
      </c>
      <c r="AU22" s="525">
        <v>6.9728759664306847E-2</v>
      </c>
      <c r="AV22" s="525">
        <v>0.20534044025318401</v>
      </c>
      <c r="AW22" s="525">
        <v>2.4552547039926573E-2</v>
      </c>
      <c r="AX22" s="525">
        <v>0.16684168262400395</v>
      </c>
      <c r="AY22" s="525">
        <v>5.0472635610063502E-2</v>
      </c>
      <c r="AZ22" s="525">
        <v>5.1157947055134136E-2</v>
      </c>
      <c r="BA22" s="525">
        <v>4.7366162428923934E-2</v>
      </c>
      <c r="BB22" s="525">
        <v>2.7801040083537523E-2</v>
      </c>
      <c r="BC22" s="525">
        <v>2.8701289193447305E-2</v>
      </c>
      <c r="BD22" s="525">
        <v>3.4827337136058976E-2</v>
      </c>
      <c r="BE22" s="525">
        <v>2.498652637330747E-2</v>
      </c>
      <c r="BF22" s="525">
        <v>7.5725487301488162E-2</v>
      </c>
      <c r="BG22" s="525">
        <v>6.1208239964510365E-2</v>
      </c>
      <c r="BH22" s="525">
        <v>4.087688321218097E-2</v>
      </c>
      <c r="BI22" s="525">
        <v>3.649624994948631E-2</v>
      </c>
      <c r="BJ22" s="525">
        <v>3.1940056693007736E-2</v>
      </c>
      <c r="BK22" s="525">
        <v>7.2336606341509152E-3</v>
      </c>
      <c r="BL22" s="525">
        <v>2.0042811810045344E-2</v>
      </c>
      <c r="BM22" s="525">
        <v>4.2158907994212229E-2</v>
      </c>
      <c r="BN22" s="525">
        <v>9.2719453803014606E-3</v>
      </c>
      <c r="BO22" s="525">
        <v>3.6988327582979839E-2</v>
      </c>
      <c r="BP22" s="525">
        <v>6.8563373485744539E-2</v>
      </c>
      <c r="BQ22" s="525">
        <v>4.2804199076807964E-2</v>
      </c>
      <c r="BR22" s="525">
        <v>7.7883599551530638E-2</v>
      </c>
      <c r="BS22" s="525">
        <v>4.5991039109751691E-2</v>
      </c>
      <c r="BT22" s="525">
        <v>0.11276091631180823</v>
      </c>
      <c r="BU22" s="525">
        <v>1.2423614467403322E-2</v>
      </c>
      <c r="BV22" s="526">
        <v>6.9685840170978064E-2</v>
      </c>
    </row>
    <row r="23" spans="2:74">
      <c r="B23" s="523" t="s">
        <v>473</v>
      </c>
      <c r="C23" s="645" t="s">
        <v>474</v>
      </c>
      <c r="D23" s="524">
        <v>7.0806369598530195E-3</v>
      </c>
      <c r="E23" s="525">
        <v>1.0208743713460495E-2</v>
      </c>
      <c r="F23" s="525">
        <v>4.0672181316079659E-3</v>
      </c>
      <c r="G23" s="525">
        <v>2.8081372971236573E-3</v>
      </c>
      <c r="H23" s="525">
        <v>2.8552292058215598E-3</v>
      </c>
      <c r="I23" s="525">
        <v>6.6562452725530731E-4</v>
      </c>
      <c r="J23" s="525">
        <v>5.8497067546609957E-3</v>
      </c>
      <c r="K23" s="525">
        <v>2.6304539503566943E-2</v>
      </c>
      <c r="L23" s="525">
        <v>7.2784669780797907E-3</v>
      </c>
      <c r="M23" s="525">
        <v>7.2708330758613649E-3</v>
      </c>
      <c r="N23" s="525">
        <v>7.8287902339159113E-3</v>
      </c>
      <c r="O23" s="525">
        <v>3.1355329036447839E-3</v>
      </c>
      <c r="P23" s="525">
        <v>7.1379847320775843E-3</v>
      </c>
      <c r="Q23" s="525">
        <v>1.4837935093286647E-3</v>
      </c>
      <c r="R23" s="525">
        <v>2.6520592924684674E-3</v>
      </c>
      <c r="S23" s="525">
        <v>1.6629934533384065E-2</v>
      </c>
      <c r="T23" s="525">
        <v>1.1874995428675319E-2</v>
      </c>
      <c r="U23" s="525">
        <v>1.5372575325619095E-3</v>
      </c>
      <c r="V23" s="525">
        <v>1.3180828014908458E-2</v>
      </c>
      <c r="W23" s="525">
        <v>1.6952875176888135E-2</v>
      </c>
      <c r="X23" s="525">
        <v>1.5000675706112888E-2</v>
      </c>
      <c r="Y23" s="525">
        <v>2.7350365404360692E-2</v>
      </c>
      <c r="Z23" s="525">
        <v>1.1289942081874949E-2</v>
      </c>
      <c r="AA23" s="525">
        <v>1.9464341963697653E-2</v>
      </c>
      <c r="AB23" s="525">
        <v>1.6638048385234527E-2</v>
      </c>
      <c r="AC23" s="525">
        <v>1.6594330880780592E-2</v>
      </c>
      <c r="AD23" s="525">
        <v>1.6939068140966584E-2</v>
      </c>
      <c r="AE23" s="525">
        <v>2.1112073184504761E-2</v>
      </c>
      <c r="AF23" s="525">
        <v>6.9848547141398965E-4</v>
      </c>
      <c r="AG23" s="525">
        <v>5.7003623336813122E-3</v>
      </c>
      <c r="AH23" s="525">
        <v>5.304448270865186E-3</v>
      </c>
      <c r="AI23" s="525">
        <v>5.0019887934489669E-4</v>
      </c>
      <c r="AJ23" s="525">
        <v>5.0473249006173645E-4</v>
      </c>
      <c r="AK23" s="525">
        <v>4.8245495544843315E-4</v>
      </c>
      <c r="AL23" s="525">
        <v>5.3090578511885017E-4</v>
      </c>
      <c r="AM23" s="525">
        <v>4.8936484994708033E-4</v>
      </c>
      <c r="AN23" s="525">
        <v>5.1597685475251542E-4</v>
      </c>
      <c r="AO23" s="525">
        <v>5.0819537148871872E-4</v>
      </c>
      <c r="AP23" s="525">
        <v>1.0187656635220767E-4</v>
      </c>
      <c r="AQ23" s="525">
        <v>2.2084805653710247E-4</v>
      </c>
      <c r="AR23" s="525">
        <v>2.185473883587091E-4</v>
      </c>
      <c r="AS23" s="525">
        <v>5.9840764530616735E-4</v>
      </c>
      <c r="AT23" s="525">
        <v>6.168569463413288E-4</v>
      </c>
      <c r="AU23" s="525">
        <v>1.4352517865546947E-4</v>
      </c>
      <c r="AV23" s="525">
        <v>2.9469799861620071E-4</v>
      </c>
      <c r="AW23" s="525">
        <v>2.1569527306103717E-2</v>
      </c>
      <c r="AX23" s="525">
        <v>2.4708135153499292E-4</v>
      </c>
      <c r="AY23" s="525">
        <v>4.1688884579960253E-4</v>
      </c>
      <c r="AZ23" s="525">
        <v>4.1418647858655904E-4</v>
      </c>
      <c r="BA23" s="525">
        <v>4.2913850445231198E-4</v>
      </c>
      <c r="BB23" s="525">
        <v>2.274536563175253E-4</v>
      </c>
      <c r="BC23" s="525">
        <v>1.0897195776905745E-2</v>
      </c>
      <c r="BD23" s="525">
        <v>3.7115522839368479E-3</v>
      </c>
      <c r="BE23" s="525">
        <v>5.3677025784409742E-3</v>
      </c>
      <c r="BF23" s="525">
        <v>1.3853954338729183E-3</v>
      </c>
      <c r="BG23" s="525">
        <v>9.5549008679034957E-4</v>
      </c>
      <c r="BH23" s="525">
        <v>1.7427595221169943E-4</v>
      </c>
      <c r="BI23" s="525">
        <v>4.1188219605159192E-2</v>
      </c>
      <c r="BJ23" s="525">
        <v>3.4674851496023875E-3</v>
      </c>
      <c r="BK23" s="525">
        <v>1.3395667841020214E-5</v>
      </c>
      <c r="BL23" s="525">
        <v>1.2319276393362191E-2</v>
      </c>
      <c r="BM23" s="525">
        <v>2.0338549687076886E-3</v>
      </c>
      <c r="BN23" s="525">
        <v>7.0953377198330534E-4</v>
      </c>
      <c r="BO23" s="525">
        <v>6.2445029325974648E-4</v>
      </c>
      <c r="BP23" s="525">
        <v>6.2588869768693076E-3</v>
      </c>
      <c r="BQ23" s="525">
        <v>4.3663255210064644E-3</v>
      </c>
      <c r="BR23" s="525">
        <v>3.7438813505680738E-3</v>
      </c>
      <c r="BS23" s="525">
        <v>3.2170057100698582E-3</v>
      </c>
      <c r="BT23" s="525">
        <v>1.6110619756595845E-2</v>
      </c>
      <c r="BU23" s="525">
        <v>3.9889303046152419E-4</v>
      </c>
      <c r="BV23" s="526">
        <v>6.4552792237096163E-3</v>
      </c>
    </row>
    <row r="24" spans="2:74">
      <c r="B24" s="527" t="s">
        <v>475</v>
      </c>
      <c r="C24" s="647" t="s">
        <v>476</v>
      </c>
      <c r="D24" s="528">
        <v>5.6301278761081155E-5</v>
      </c>
      <c r="E24" s="529">
        <v>2.358487807787532E-5</v>
      </c>
      <c r="F24" s="529">
        <v>1.6461323833645294E-5</v>
      </c>
      <c r="G24" s="529">
        <v>1.4207159692704559E-5</v>
      </c>
      <c r="H24" s="529">
        <v>1.4186923580030265E-5</v>
      </c>
      <c r="I24" s="529">
        <v>1.5127830164893349E-5</v>
      </c>
      <c r="J24" s="529">
        <v>1.9652558125895209E-5</v>
      </c>
      <c r="K24" s="529">
        <v>2.671867902850883E-5</v>
      </c>
      <c r="L24" s="529">
        <v>1.9710785716008555E-5</v>
      </c>
      <c r="M24" s="529">
        <v>1.9721257122332011E-5</v>
      </c>
      <c r="N24" s="529">
        <v>1.8955908556697122E-5</v>
      </c>
      <c r="O24" s="529">
        <v>1.9450704175034108E-5</v>
      </c>
      <c r="P24" s="529">
        <v>1.6306075915654103E-5</v>
      </c>
      <c r="Q24" s="529">
        <v>2.0748435315631366E-5</v>
      </c>
      <c r="R24" s="529">
        <v>1.578606721707421E-5</v>
      </c>
      <c r="S24" s="529">
        <v>3.1032815973540638E-5</v>
      </c>
      <c r="T24" s="529">
        <v>2.2987232681993578E-5</v>
      </c>
      <c r="U24" s="529">
        <v>2.7950136955671083E-5</v>
      </c>
      <c r="V24" s="529">
        <v>2.2360333239576849E-5</v>
      </c>
      <c r="W24" s="529">
        <v>3.1579246913731815E-5</v>
      </c>
      <c r="X24" s="529">
        <v>3.7539228493775998E-5</v>
      </c>
      <c r="Y24" s="529">
        <v>3.1406655795131968E-5</v>
      </c>
      <c r="Z24" s="529">
        <v>3.5306144392501615E-5</v>
      </c>
      <c r="AA24" s="529">
        <v>3.0681497420708782E-5</v>
      </c>
      <c r="AB24" s="529">
        <v>3.3281849188847376E-5</v>
      </c>
      <c r="AC24" s="529">
        <v>3.0194910623064556E-5</v>
      </c>
      <c r="AD24" s="529">
        <v>3.1242441517840209E-5</v>
      </c>
      <c r="AE24" s="529">
        <v>3.7646350186349433E-5</v>
      </c>
      <c r="AF24" s="529">
        <v>1.0810010873714473E-4</v>
      </c>
      <c r="AG24" s="529">
        <v>7.7492690778701909E-5</v>
      </c>
      <c r="AH24" s="529">
        <v>1.2478116946970273E-4</v>
      </c>
      <c r="AI24" s="529">
        <v>2.3733667678277624E-4</v>
      </c>
      <c r="AJ24" s="529">
        <v>2.3801651301855807E-4</v>
      </c>
      <c r="AK24" s="529">
        <v>2.422910909416955E-4</v>
      </c>
      <c r="AL24" s="529">
        <v>2.3011076789407887E-4</v>
      </c>
      <c r="AM24" s="529">
        <v>2.5037271392641317E-4</v>
      </c>
      <c r="AN24" s="529">
        <v>1.9845263644327515E-4</v>
      </c>
      <c r="AO24" s="529">
        <v>2.6170226044671893E-4</v>
      </c>
      <c r="AP24" s="529">
        <v>2.3940993092768802E-4</v>
      </c>
      <c r="AQ24" s="529">
        <v>2.2084805653710247E-4</v>
      </c>
      <c r="AR24" s="529">
        <v>4.3709477671741821E-4</v>
      </c>
      <c r="AS24" s="529">
        <v>2.2004227316190907E-4</v>
      </c>
      <c r="AT24" s="529">
        <v>2.1974296970306121E-4</v>
      </c>
      <c r="AU24" s="529">
        <v>2.1918186197773245E-4</v>
      </c>
      <c r="AV24" s="529">
        <v>1.9219434692360914E-4</v>
      </c>
      <c r="AW24" s="529">
        <v>3.2124827902707662E-4</v>
      </c>
      <c r="AX24" s="529">
        <v>2.4708135153499292E-4</v>
      </c>
      <c r="AY24" s="529">
        <v>2.2298705705560133E-4</v>
      </c>
      <c r="AZ24" s="529">
        <v>2.3667798776374804E-4</v>
      </c>
      <c r="BA24" s="529">
        <v>1.6092693916961701E-4</v>
      </c>
      <c r="BB24" s="529">
        <v>1.9643724863786276E-4</v>
      </c>
      <c r="BC24" s="529">
        <v>1.3460218324741227E-5</v>
      </c>
      <c r="BD24" s="529">
        <v>1.3277673326747607E-5</v>
      </c>
      <c r="BE24" s="529">
        <v>1.3592561606586412E-5</v>
      </c>
      <c r="BF24" s="529">
        <v>1.1355700277646872E-5</v>
      </c>
      <c r="BG24" s="529">
        <v>1.1374881985599399E-5</v>
      </c>
      <c r="BH24" s="529">
        <v>1.3758627806186795E-5</v>
      </c>
      <c r="BI24" s="529">
        <v>1.3756920375804673E-5</v>
      </c>
      <c r="BJ24" s="529">
        <v>1.2481947982729977E-5</v>
      </c>
      <c r="BK24" s="529">
        <v>1.3395667841020214E-5</v>
      </c>
      <c r="BL24" s="529">
        <v>1.3848552232782293E-5</v>
      </c>
      <c r="BM24" s="529">
        <v>1.1622028392615363E-5</v>
      </c>
      <c r="BN24" s="529">
        <v>1.4401903355547468E-5</v>
      </c>
      <c r="BO24" s="529">
        <v>1.3499389628824759E-4</v>
      </c>
      <c r="BP24" s="529">
        <v>1.0781797763364092E-5</v>
      </c>
      <c r="BQ24" s="529">
        <v>5.214301264076984E-6</v>
      </c>
      <c r="BR24" s="529">
        <v>7.4661936971222388E-6</v>
      </c>
      <c r="BS24" s="529">
        <v>1.9981401925899739E-5</v>
      </c>
      <c r="BT24" s="529">
        <v>1.4834824821911461E-5</v>
      </c>
      <c r="BU24" s="529">
        <v>1.1586104619214397E-5</v>
      </c>
      <c r="BV24" s="530">
        <v>1.2353905978055103E-5</v>
      </c>
    </row>
    <row r="25" spans="2:74">
      <c r="B25" s="531" t="s">
        <v>477</v>
      </c>
      <c r="C25" s="650" t="s">
        <v>478</v>
      </c>
      <c r="D25" s="532">
        <v>1.8965303625135358E-4</v>
      </c>
      <c r="E25" s="533">
        <v>3.7466170643544907E-4</v>
      </c>
      <c r="F25" s="533">
        <v>1.1141583274278069E-4</v>
      </c>
      <c r="G25" s="533">
        <v>1.0747553630129937E-4</v>
      </c>
      <c r="H25" s="533">
        <v>1.0828612763819976E-4</v>
      </c>
      <c r="I25" s="533">
        <v>7.0596540769502297E-5</v>
      </c>
      <c r="J25" s="533">
        <v>1.1699413509321991E-4</v>
      </c>
      <c r="K25" s="533">
        <v>8.2827904988377378E-4</v>
      </c>
      <c r="L25" s="533">
        <v>1.0607514944536184E-4</v>
      </c>
      <c r="M25" s="533">
        <v>1.0649478846059285E-4</v>
      </c>
      <c r="N25" s="533">
        <v>7.5823634226788487E-5</v>
      </c>
      <c r="O25" s="533">
        <v>1.1432250617162905E-4</v>
      </c>
      <c r="P25" s="533">
        <v>2.622560543101035E-4</v>
      </c>
      <c r="Q25" s="533">
        <v>5.3273009594188646E-5</v>
      </c>
      <c r="R25" s="533">
        <v>4.7358201651222633E-5</v>
      </c>
      <c r="S25" s="533">
        <v>6.4989494694052982E-4</v>
      </c>
      <c r="T25" s="533">
        <v>1.2120540868687522E-4</v>
      </c>
      <c r="U25" s="533">
        <v>4.6583561592785138E-5</v>
      </c>
      <c r="V25" s="533">
        <v>1.3063142050489631E-4</v>
      </c>
      <c r="W25" s="533">
        <v>6.8580189252652642E-4</v>
      </c>
      <c r="X25" s="533">
        <v>8.4838656395933747E-4</v>
      </c>
      <c r="Y25" s="533">
        <v>1.0484991242374825E-3</v>
      </c>
      <c r="Z25" s="533">
        <v>4.1725443372956457E-5</v>
      </c>
      <c r="AA25" s="533">
        <v>6.9340184170801845E-4</v>
      </c>
      <c r="AB25" s="533">
        <v>5.7606361188597551E-4</v>
      </c>
      <c r="AC25" s="533">
        <v>6.2592564726008412E-4</v>
      </c>
      <c r="AD25" s="533">
        <v>8.1831164129419923E-4</v>
      </c>
      <c r="AE25" s="533">
        <v>4.065805820125739E-4</v>
      </c>
      <c r="AF25" s="533">
        <v>0</v>
      </c>
      <c r="AG25" s="533">
        <v>2.3159244158434915E-5</v>
      </c>
      <c r="AH25" s="533">
        <v>3.9575834828777762E-5</v>
      </c>
      <c r="AI25" s="533">
        <v>3.5668118804249138E-5</v>
      </c>
      <c r="AJ25" s="533">
        <v>3.626099945625686E-5</v>
      </c>
      <c r="AK25" s="533">
        <v>4.1693638125173235E-5</v>
      </c>
      <c r="AL25" s="533">
        <v>4.3339247764804095E-5</v>
      </c>
      <c r="AM25" s="533">
        <v>4.5522311622984215E-5</v>
      </c>
      <c r="AN25" s="533">
        <v>3.9690527288655028E-5</v>
      </c>
      <c r="AO25" s="533">
        <v>4.9298622208399964E-5</v>
      </c>
      <c r="AP25" s="533">
        <v>0</v>
      </c>
      <c r="AQ25" s="533">
        <v>0</v>
      </c>
      <c r="AR25" s="533">
        <v>0</v>
      </c>
      <c r="AS25" s="533">
        <v>1.3417211778165187E-5</v>
      </c>
      <c r="AT25" s="533">
        <v>1.3795522761627163E-5</v>
      </c>
      <c r="AU25" s="533">
        <v>1.4463777693962041E-5</v>
      </c>
      <c r="AV25" s="533">
        <v>1.2812956461573944E-5</v>
      </c>
      <c r="AW25" s="533">
        <v>0</v>
      </c>
      <c r="AX25" s="533">
        <v>0</v>
      </c>
      <c r="AY25" s="533">
        <v>9.6950894372000584E-6</v>
      </c>
      <c r="AZ25" s="533">
        <v>1.1833899388187401E-5</v>
      </c>
      <c r="BA25" s="533">
        <v>0</v>
      </c>
      <c r="BB25" s="533">
        <v>0</v>
      </c>
      <c r="BC25" s="533">
        <v>3.2009055772250477E-5</v>
      </c>
      <c r="BD25" s="533">
        <v>0</v>
      </c>
      <c r="BE25" s="533">
        <v>0</v>
      </c>
      <c r="BF25" s="533">
        <v>0</v>
      </c>
      <c r="BG25" s="533">
        <v>0</v>
      </c>
      <c r="BH25" s="533">
        <v>0</v>
      </c>
      <c r="BI25" s="533">
        <v>1.1091517052992517E-4</v>
      </c>
      <c r="BJ25" s="533">
        <v>0</v>
      </c>
      <c r="BK25" s="533">
        <v>0</v>
      </c>
      <c r="BL25" s="533">
        <v>1.305720639090902E-4</v>
      </c>
      <c r="BM25" s="533">
        <v>0</v>
      </c>
      <c r="BN25" s="533">
        <v>0</v>
      </c>
      <c r="BO25" s="533">
        <v>9.689745929892618E-5</v>
      </c>
      <c r="BP25" s="533">
        <v>0</v>
      </c>
      <c r="BQ25" s="533">
        <v>0</v>
      </c>
      <c r="BR25" s="533">
        <v>0</v>
      </c>
      <c r="BS25" s="533">
        <v>0</v>
      </c>
      <c r="BT25" s="533">
        <v>0</v>
      </c>
      <c r="BU25" s="533">
        <v>0</v>
      </c>
      <c r="BV25" s="534">
        <v>0</v>
      </c>
    </row>
    <row r="26" spans="2:74">
      <c r="B26" s="523" t="s">
        <v>479</v>
      </c>
      <c r="C26" s="645" t="s">
        <v>480</v>
      </c>
      <c r="D26" s="524">
        <v>3.5350721886532991E-4</v>
      </c>
      <c r="E26" s="525">
        <v>6.3425779558187018E-4</v>
      </c>
      <c r="F26" s="525">
        <v>7.7546182275793911E-4</v>
      </c>
      <c r="G26" s="525">
        <v>5.3477484308951282E-4</v>
      </c>
      <c r="H26" s="525">
        <v>5.3466968242239061E-4</v>
      </c>
      <c r="I26" s="525">
        <v>5.3955927588119615E-4</v>
      </c>
      <c r="J26" s="525">
        <v>1.1162038873067045E-3</v>
      </c>
      <c r="K26" s="525">
        <v>1.6431987602532931E-3</v>
      </c>
      <c r="L26" s="525">
        <v>1.3950567942948686E-3</v>
      </c>
      <c r="M26" s="525">
        <v>1.4052053074898969E-3</v>
      </c>
      <c r="N26" s="525">
        <v>6.6345679948439924E-4</v>
      </c>
      <c r="O26" s="525">
        <v>6.7124777061189139E-4</v>
      </c>
      <c r="P26" s="525">
        <v>4.6744084291541765E-4</v>
      </c>
      <c r="Q26" s="525">
        <v>7.553551991933906E-4</v>
      </c>
      <c r="R26" s="525">
        <v>1.2155271757147141E-3</v>
      </c>
      <c r="S26" s="525">
        <v>4.8662379309258693E-4</v>
      </c>
      <c r="T26" s="525">
        <v>4.8168701210904723E-4</v>
      </c>
      <c r="U26" s="525">
        <v>2.5155123260103975E-4</v>
      </c>
      <c r="V26" s="525">
        <v>5.1075708557770272E-4</v>
      </c>
      <c r="W26" s="525">
        <v>4.8695908386972515E-4</v>
      </c>
      <c r="X26" s="525">
        <v>1.1261768548132799E-4</v>
      </c>
      <c r="Y26" s="525">
        <v>3.9137524913933683E-4</v>
      </c>
      <c r="Z26" s="525">
        <v>1.4443422706023388E-4</v>
      </c>
      <c r="AA26" s="525">
        <v>9.4703555371921115E-4</v>
      </c>
      <c r="AB26" s="525">
        <v>8.2300671512668263E-4</v>
      </c>
      <c r="AC26" s="525">
        <v>2.4155928498451645E-4</v>
      </c>
      <c r="AD26" s="525">
        <v>5.1515696151120032E-4</v>
      </c>
      <c r="AE26" s="525">
        <v>1.1444490456650228E-3</v>
      </c>
      <c r="AF26" s="525">
        <v>2.1335805686379338E-4</v>
      </c>
      <c r="AG26" s="525">
        <v>3.4141065480216671E-5</v>
      </c>
      <c r="AH26" s="525">
        <v>5.0548102611134885E-5</v>
      </c>
      <c r="AI26" s="525">
        <v>3.2625340896777644E-5</v>
      </c>
      <c r="AJ26" s="525">
        <v>3.2652084818430347E-5</v>
      </c>
      <c r="AK26" s="525">
        <v>3.297200974184618E-5</v>
      </c>
      <c r="AL26" s="525">
        <v>3.1988492397831594E-5</v>
      </c>
      <c r="AM26" s="525">
        <v>3.4141733717238161E-5</v>
      </c>
      <c r="AN26" s="525">
        <v>2.5515338971278234E-5</v>
      </c>
      <c r="AO26" s="525">
        <v>3.5138379659178697E-5</v>
      </c>
      <c r="AP26" s="525">
        <v>3.310988406446749E-5</v>
      </c>
      <c r="AQ26" s="525">
        <v>0</v>
      </c>
      <c r="AR26" s="525">
        <v>7.2849129452903034E-5</v>
      </c>
      <c r="AS26" s="525">
        <v>3.1306827482385437E-5</v>
      </c>
      <c r="AT26" s="525">
        <v>3.054722897217443E-5</v>
      </c>
      <c r="AU26" s="525">
        <v>3.0040153672075008E-5</v>
      </c>
      <c r="AV26" s="525">
        <v>2.5625912923147888E-5</v>
      </c>
      <c r="AW26" s="525">
        <v>4.5892611289582376E-5</v>
      </c>
      <c r="AX26" s="525">
        <v>6.1770337883748229E-5</v>
      </c>
      <c r="AY26" s="525">
        <v>3.8780357748800234E-5</v>
      </c>
      <c r="AZ26" s="525">
        <v>3.5501698164562205E-5</v>
      </c>
      <c r="BA26" s="525">
        <v>5.3642313056538997E-5</v>
      </c>
      <c r="BB26" s="525">
        <v>3.1016407679662539E-5</v>
      </c>
      <c r="BC26" s="525">
        <v>5.1542787243521283E-5</v>
      </c>
      <c r="BD26" s="525">
        <v>5.178292597431567E-5</v>
      </c>
      <c r="BE26" s="525">
        <v>5.3010990265687006E-5</v>
      </c>
      <c r="BF26" s="525">
        <v>5.1100651249410921E-5</v>
      </c>
      <c r="BG26" s="525">
        <v>4.5499527942397596E-5</v>
      </c>
      <c r="BH26" s="525">
        <v>5.0448301956018256E-5</v>
      </c>
      <c r="BI26" s="525">
        <v>5.1588451409267525E-5</v>
      </c>
      <c r="BJ26" s="525">
        <v>4.867959713264691E-5</v>
      </c>
      <c r="BK26" s="525">
        <v>4.6884837443570748E-5</v>
      </c>
      <c r="BL26" s="525">
        <v>4.7480750512396431E-5</v>
      </c>
      <c r="BM26" s="525">
        <v>5.2299127766769131E-5</v>
      </c>
      <c r="BN26" s="525">
        <v>5.5687359641450217E-5</v>
      </c>
      <c r="BO26" s="525">
        <v>1.3333752946262492E-4</v>
      </c>
      <c r="BP26" s="525">
        <v>1.0995298709173282E-5</v>
      </c>
      <c r="BQ26" s="525">
        <v>1.7598266766259822E-5</v>
      </c>
      <c r="BR26" s="525">
        <v>2.4057735246282769E-5</v>
      </c>
      <c r="BS26" s="525">
        <v>1.9981401925899739E-5</v>
      </c>
      <c r="BT26" s="525">
        <v>7.0642022961483139E-7</v>
      </c>
      <c r="BU26" s="525">
        <v>0</v>
      </c>
      <c r="BV26" s="526">
        <v>1.4534007033006004E-6</v>
      </c>
    </row>
    <row r="27" spans="2:74">
      <c r="B27" s="523" t="s">
        <v>481</v>
      </c>
      <c r="C27" s="645" t="s">
        <v>482</v>
      </c>
      <c r="D27" s="524">
        <v>7.9157804603132136E-3</v>
      </c>
      <c r="E27" s="525">
        <v>1.0374942385976211E-2</v>
      </c>
      <c r="F27" s="525">
        <v>9.1163319848606671E-3</v>
      </c>
      <c r="G27" s="525">
        <v>9.07945955964529E-3</v>
      </c>
      <c r="H27" s="525">
        <v>9.181599604450837E-3</v>
      </c>
      <c r="I27" s="525">
        <v>4.4324542383137513E-3</v>
      </c>
      <c r="J27" s="525">
        <v>9.1685325081715483E-3</v>
      </c>
      <c r="K27" s="525">
        <v>2.7760707510620673E-2</v>
      </c>
      <c r="L27" s="525">
        <v>7.9182894565191734E-3</v>
      </c>
      <c r="M27" s="525">
        <v>7.8040958684492227E-3</v>
      </c>
      <c r="N27" s="525">
        <v>1.6150434090305948E-2</v>
      </c>
      <c r="O27" s="525">
        <v>1.0633977839693647E-2</v>
      </c>
      <c r="P27" s="525">
        <v>1.6239492772331849E-2</v>
      </c>
      <c r="Q27" s="525">
        <v>8.3206833300902214E-3</v>
      </c>
      <c r="R27" s="525">
        <v>5.0199693750295985E-3</v>
      </c>
      <c r="S27" s="525">
        <v>1.1690865839488175E-2</v>
      </c>
      <c r="T27" s="525">
        <v>1.8691754793099234E-2</v>
      </c>
      <c r="U27" s="525">
        <v>1.0695585741703468E-2</v>
      </c>
      <c r="V27" s="525">
        <v>1.9701807303355579E-2</v>
      </c>
      <c r="W27" s="525">
        <v>1.1215387282561806E-2</v>
      </c>
      <c r="X27" s="525">
        <v>4.6548643332282235E-3</v>
      </c>
      <c r="Y27" s="525">
        <v>1.2625475629643052E-2</v>
      </c>
      <c r="Z27" s="525">
        <v>6.5284270631225721E-3</v>
      </c>
      <c r="AA27" s="525">
        <v>1.2704185365334818E-2</v>
      </c>
      <c r="AB27" s="525">
        <v>1.1856966938797144E-2</v>
      </c>
      <c r="AC27" s="525">
        <v>9.8630933052438162E-3</v>
      </c>
      <c r="AD27" s="525">
        <v>1.1981476322091719E-2</v>
      </c>
      <c r="AE27" s="525">
        <v>2.5689869367164855E-2</v>
      </c>
      <c r="AF27" s="525">
        <v>7.7370472205384325E-3</v>
      </c>
      <c r="AG27" s="525">
        <v>4.6444690698995142E-3</v>
      </c>
      <c r="AH27" s="525">
        <v>3.143668225863754E-3</v>
      </c>
      <c r="AI27" s="525">
        <v>1.4314579622482545E-3</v>
      </c>
      <c r="AJ27" s="525">
        <v>1.3985403486967694E-3</v>
      </c>
      <c r="AK27" s="525">
        <v>1.6013760602362455E-3</v>
      </c>
      <c r="AL27" s="525">
        <v>3.5238935980191899E-4</v>
      </c>
      <c r="AM27" s="525">
        <v>5.4626773947581057E-4</v>
      </c>
      <c r="AN27" s="525">
        <v>4.0257534821350102E-4</v>
      </c>
      <c r="AO27" s="525">
        <v>2.7617717505258959E-3</v>
      </c>
      <c r="AP27" s="525">
        <v>3.3619266896228531E-3</v>
      </c>
      <c r="AQ27" s="525">
        <v>4.5273851590106008E-3</v>
      </c>
      <c r="AR27" s="525">
        <v>2.0397756246812852E-3</v>
      </c>
      <c r="AS27" s="525">
        <v>5.4563327897871763E-4</v>
      </c>
      <c r="AT27" s="525">
        <v>1.8525416279899332E-4</v>
      </c>
      <c r="AU27" s="525">
        <v>1.7690312717999726E-4</v>
      </c>
      <c r="AV27" s="525">
        <v>2.5625912923147887E-4</v>
      </c>
      <c r="AW27" s="525">
        <v>2.7535566773749428E-4</v>
      </c>
      <c r="AX27" s="525">
        <v>1.8531101365124467E-4</v>
      </c>
      <c r="AY27" s="525">
        <v>4.0913277424984244E-3</v>
      </c>
      <c r="AZ27" s="525">
        <v>4.1300308864774034E-3</v>
      </c>
      <c r="BA27" s="525">
        <v>3.9158888531273467E-3</v>
      </c>
      <c r="BB27" s="525">
        <v>3.4118048447628795E-3</v>
      </c>
      <c r="BC27" s="525">
        <v>5.263437811985701E-3</v>
      </c>
      <c r="BD27" s="525">
        <v>3.1552177715461231E-3</v>
      </c>
      <c r="BE27" s="525">
        <v>3.2486222239741522E-3</v>
      </c>
      <c r="BF27" s="525">
        <v>1.0589190508905708E-2</v>
      </c>
      <c r="BG27" s="525">
        <v>4.9480736637357383E-4</v>
      </c>
      <c r="BH27" s="525">
        <v>9.1036253984269307E-4</v>
      </c>
      <c r="BI27" s="525">
        <v>1.1617719257367046E-2</v>
      </c>
      <c r="BJ27" s="525">
        <v>2.7273056342265001E-3</v>
      </c>
      <c r="BK27" s="525">
        <v>6.4299205636897025E-4</v>
      </c>
      <c r="BL27" s="525">
        <v>1.1438904144278174E-2</v>
      </c>
      <c r="BM27" s="525">
        <v>1.1221068413070133E-2</v>
      </c>
      <c r="BN27" s="525">
        <v>1.3729814532288586E-3</v>
      </c>
      <c r="BO27" s="525">
        <v>8.3729343035225949E-4</v>
      </c>
      <c r="BP27" s="525">
        <v>6.7616817042499494E-3</v>
      </c>
      <c r="BQ27" s="525">
        <v>3.0634019926452281E-3</v>
      </c>
      <c r="BR27" s="525">
        <v>8.5180974313390154E-3</v>
      </c>
      <c r="BS27" s="525">
        <v>6.9489167774609787E-3</v>
      </c>
      <c r="BT27" s="525">
        <v>1.4362936108528753E-2</v>
      </c>
      <c r="BU27" s="525">
        <v>1.3688155028700436E-3</v>
      </c>
      <c r="BV27" s="526">
        <v>4.5146259346274895E-3</v>
      </c>
    </row>
    <row r="28" spans="2:74">
      <c r="B28" s="523" t="s">
        <v>483</v>
      </c>
      <c r="C28" s="645" t="s">
        <v>484</v>
      </c>
      <c r="D28" s="524">
        <v>1.8743811028053485E-3</v>
      </c>
      <c r="E28" s="525">
        <v>1.4237339760894818E-3</v>
      </c>
      <c r="F28" s="525">
        <v>8.8357267928701499E-4</v>
      </c>
      <c r="G28" s="525">
        <v>4.7772930111727926E-4</v>
      </c>
      <c r="H28" s="525">
        <v>4.7869783548555247E-4</v>
      </c>
      <c r="I28" s="525">
        <v>4.3366446472694269E-4</v>
      </c>
      <c r="J28" s="525">
        <v>1.4581276915752092E-3</v>
      </c>
      <c r="K28" s="525">
        <v>3.3131161995350951E-3</v>
      </c>
      <c r="L28" s="525">
        <v>1.9142803864455151E-3</v>
      </c>
      <c r="M28" s="525">
        <v>1.9350497488432167E-3</v>
      </c>
      <c r="N28" s="525">
        <v>4.1702998824733669E-4</v>
      </c>
      <c r="O28" s="525">
        <v>7.260273048191303E-4</v>
      </c>
      <c r="P28" s="525">
        <v>1.3493277820203773E-3</v>
      </c>
      <c r="Q28" s="525">
        <v>4.6880248442886008E-4</v>
      </c>
      <c r="R28" s="525">
        <v>6.1565662146589417E-4</v>
      </c>
      <c r="S28" s="525">
        <v>1.9884924736450322E-3</v>
      </c>
      <c r="T28" s="525">
        <v>8.7142509349012016E-4</v>
      </c>
      <c r="U28" s="525">
        <v>1.3975068477835542E-4</v>
      </c>
      <c r="V28" s="525">
        <v>9.6384804859018104E-4</v>
      </c>
      <c r="W28" s="525">
        <v>2.0643602083605809E-3</v>
      </c>
      <c r="X28" s="525">
        <v>9.9854347793444155E-4</v>
      </c>
      <c r="Y28" s="525">
        <v>2.32167663224014E-3</v>
      </c>
      <c r="Z28" s="525">
        <v>2.1456506842170301E-3</v>
      </c>
      <c r="AA28" s="525">
        <v>2.1824771831930848E-3</v>
      </c>
      <c r="AB28" s="525">
        <v>2.2442649415985723E-3</v>
      </c>
      <c r="AC28" s="525">
        <v>1.9898941099134346E-3</v>
      </c>
      <c r="AD28" s="525">
        <v>2.0050094336723826E-3</v>
      </c>
      <c r="AE28" s="525">
        <v>3.0870007152806536E-3</v>
      </c>
      <c r="AF28" s="525">
        <v>3.8329966026380151E-4</v>
      </c>
      <c r="AG28" s="525">
        <v>3.1623660068348554E-3</v>
      </c>
      <c r="AH28" s="525">
        <v>2.7850642464114063E-3</v>
      </c>
      <c r="AI28" s="525">
        <v>5.612234807114082E-4</v>
      </c>
      <c r="AJ28" s="525">
        <v>5.64881067358845E-4</v>
      </c>
      <c r="AK28" s="525">
        <v>6.0370686224102876E-4</v>
      </c>
      <c r="AL28" s="525">
        <v>3.8437785219975058E-4</v>
      </c>
      <c r="AM28" s="525">
        <v>4.3246196041835002E-4</v>
      </c>
      <c r="AN28" s="525">
        <v>3.3169940662661706E-4</v>
      </c>
      <c r="AO28" s="525">
        <v>4.5784784242482092E-4</v>
      </c>
      <c r="AP28" s="525">
        <v>2.6768067809042565E-3</v>
      </c>
      <c r="AQ28" s="525">
        <v>4.4169611307420494E-4</v>
      </c>
      <c r="AR28" s="525">
        <v>7.2849129452903034E-4</v>
      </c>
      <c r="AS28" s="525">
        <v>4.0162187255974463E-4</v>
      </c>
      <c r="AT28" s="525">
        <v>3.6459595870014645E-4</v>
      </c>
      <c r="AU28" s="525">
        <v>3.6604483548565472E-4</v>
      </c>
      <c r="AV28" s="525">
        <v>3.0751095507777467E-4</v>
      </c>
      <c r="AW28" s="525">
        <v>5.0481872418540617E-4</v>
      </c>
      <c r="AX28" s="525">
        <v>3.7062202730248935E-4</v>
      </c>
      <c r="AY28" s="525">
        <v>7.6591206553880463E-4</v>
      </c>
      <c r="AZ28" s="525">
        <v>7.9287125900855593E-4</v>
      </c>
      <c r="BA28" s="525">
        <v>6.4370775667846802E-4</v>
      </c>
      <c r="BB28" s="525">
        <v>3.4118048447628798E-4</v>
      </c>
      <c r="BC28" s="525">
        <v>5.4901275864548179E-3</v>
      </c>
      <c r="BD28" s="525">
        <v>5.4186184846456986E-3</v>
      </c>
      <c r="BE28" s="525">
        <v>1.4380930179768423E-3</v>
      </c>
      <c r="BF28" s="525">
        <v>5.5597508559359084E-2</v>
      </c>
      <c r="BG28" s="525">
        <v>9.6117752778314923E-4</v>
      </c>
      <c r="BH28" s="525">
        <v>3.8065536930450135E-4</v>
      </c>
      <c r="BI28" s="525">
        <v>9.3572852781176399E-3</v>
      </c>
      <c r="BJ28" s="525">
        <v>4.6220653380049104E-3</v>
      </c>
      <c r="BK28" s="525">
        <v>2.0629328475171129E-3</v>
      </c>
      <c r="BL28" s="525">
        <v>1.1223262402367706E-2</v>
      </c>
      <c r="BM28" s="525">
        <v>1.1622028392615363E-3</v>
      </c>
      <c r="BN28" s="525">
        <v>4.1861532420124642E-4</v>
      </c>
      <c r="BO28" s="525">
        <v>3.2299153099642058E-5</v>
      </c>
      <c r="BP28" s="525">
        <v>3.6946338672280317E-3</v>
      </c>
      <c r="BQ28" s="525">
        <v>3.3162956039529618E-3</v>
      </c>
      <c r="BR28" s="525">
        <v>2.4580368805081324E-3</v>
      </c>
      <c r="BS28" s="525">
        <v>2.257744714534933E-2</v>
      </c>
      <c r="BT28" s="525">
        <v>4.688511063953636E-3</v>
      </c>
      <c r="BU28" s="525">
        <v>6.4882185867600622E-4</v>
      </c>
      <c r="BV28" s="526">
        <v>6.8237163019963182E-4</v>
      </c>
    </row>
    <row r="29" spans="2:74">
      <c r="B29" s="527" t="s">
        <v>485</v>
      </c>
      <c r="C29" s="647" t="s">
        <v>486</v>
      </c>
      <c r="D29" s="528">
        <v>0</v>
      </c>
      <c r="E29" s="529">
        <v>0</v>
      </c>
      <c r="F29" s="529">
        <v>0</v>
      </c>
      <c r="G29" s="529">
        <v>0</v>
      </c>
      <c r="H29" s="529">
        <v>0</v>
      </c>
      <c r="I29" s="529">
        <v>0</v>
      </c>
      <c r="J29" s="529">
        <v>0</v>
      </c>
      <c r="K29" s="529">
        <v>0</v>
      </c>
      <c r="L29" s="529">
        <v>0</v>
      </c>
      <c r="M29" s="529">
        <v>0</v>
      </c>
      <c r="N29" s="529">
        <v>0</v>
      </c>
      <c r="O29" s="529">
        <v>0</v>
      </c>
      <c r="P29" s="529">
        <v>0</v>
      </c>
      <c r="Q29" s="529">
        <v>0</v>
      </c>
      <c r="R29" s="529">
        <v>0</v>
      </c>
      <c r="S29" s="529">
        <v>0</v>
      </c>
      <c r="T29" s="529">
        <v>0</v>
      </c>
      <c r="U29" s="529">
        <v>0</v>
      </c>
      <c r="V29" s="529">
        <v>0</v>
      </c>
      <c r="W29" s="529">
        <v>0</v>
      </c>
      <c r="X29" s="529">
        <v>0</v>
      </c>
      <c r="Y29" s="529">
        <v>0</v>
      </c>
      <c r="Z29" s="529">
        <v>0</v>
      </c>
      <c r="AA29" s="529">
        <v>0</v>
      </c>
      <c r="AB29" s="529">
        <v>0</v>
      </c>
      <c r="AC29" s="529">
        <v>0</v>
      </c>
      <c r="AD29" s="529">
        <v>0</v>
      </c>
      <c r="AE29" s="529">
        <v>0</v>
      </c>
      <c r="AF29" s="529">
        <v>0</v>
      </c>
      <c r="AG29" s="529">
        <v>0</v>
      </c>
      <c r="AH29" s="529">
        <v>0</v>
      </c>
      <c r="AI29" s="529">
        <v>0</v>
      </c>
      <c r="AJ29" s="529">
        <v>0</v>
      </c>
      <c r="AK29" s="529">
        <v>0</v>
      </c>
      <c r="AL29" s="529">
        <v>0</v>
      </c>
      <c r="AM29" s="529">
        <v>0</v>
      </c>
      <c r="AN29" s="529">
        <v>0</v>
      </c>
      <c r="AO29" s="529">
        <v>0</v>
      </c>
      <c r="AP29" s="529">
        <v>0</v>
      </c>
      <c r="AQ29" s="529">
        <v>0</v>
      </c>
      <c r="AR29" s="529">
        <v>0</v>
      </c>
      <c r="AS29" s="529">
        <v>0</v>
      </c>
      <c r="AT29" s="529">
        <v>0</v>
      </c>
      <c r="AU29" s="529">
        <v>0</v>
      </c>
      <c r="AV29" s="529">
        <v>0</v>
      </c>
      <c r="AW29" s="529">
        <v>0</v>
      </c>
      <c r="AX29" s="529">
        <v>0</v>
      </c>
      <c r="AY29" s="529">
        <v>0</v>
      </c>
      <c r="AZ29" s="529">
        <v>0</v>
      </c>
      <c r="BA29" s="529">
        <v>0</v>
      </c>
      <c r="BB29" s="529">
        <v>0</v>
      </c>
      <c r="BC29" s="529">
        <v>0</v>
      </c>
      <c r="BD29" s="529">
        <v>0</v>
      </c>
      <c r="BE29" s="529">
        <v>0</v>
      </c>
      <c r="BF29" s="529">
        <v>0</v>
      </c>
      <c r="BG29" s="529">
        <v>0</v>
      </c>
      <c r="BH29" s="529">
        <v>0</v>
      </c>
      <c r="BI29" s="529">
        <v>0</v>
      </c>
      <c r="BJ29" s="529">
        <v>0</v>
      </c>
      <c r="BK29" s="529">
        <v>0</v>
      </c>
      <c r="BL29" s="529">
        <v>0</v>
      </c>
      <c r="BM29" s="529">
        <v>0</v>
      </c>
      <c r="BN29" s="529">
        <v>0</v>
      </c>
      <c r="BO29" s="529">
        <v>0</v>
      </c>
      <c r="BP29" s="529">
        <v>0</v>
      </c>
      <c r="BQ29" s="529">
        <v>0</v>
      </c>
      <c r="BR29" s="529">
        <v>0</v>
      </c>
      <c r="BS29" s="529">
        <v>0</v>
      </c>
      <c r="BT29" s="529">
        <v>0</v>
      </c>
      <c r="BU29" s="529">
        <v>0</v>
      </c>
      <c r="BV29" s="530">
        <v>0</v>
      </c>
    </row>
    <row r="30" spans="2:74">
      <c r="B30" s="531" t="s">
        <v>487</v>
      </c>
      <c r="C30" s="650" t="s">
        <v>488</v>
      </c>
      <c r="D30" s="532">
        <v>0</v>
      </c>
      <c r="E30" s="533">
        <v>0</v>
      </c>
      <c r="F30" s="533">
        <v>0</v>
      </c>
      <c r="G30" s="533">
        <v>0</v>
      </c>
      <c r="H30" s="533">
        <v>0</v>
      </c>
      <c r="I30" s="533">
        <v>0</v>
      </c>
      <c r="J30" s="533">
        <v>0</v>
      </c>
      <c r="K30" s="533">
        <v>0</v>
      </c>
      <c r="L30" s="533">
        <v>0</v>
      </c>
      <c r="M30" s="533">
        <v>0</v>
      </c>
      <c r="N30" s="533">
        <v>0</v>
      </c>
      <c r="O30" s="533">
        <v>0</v>
      </c>
      <c r="P30" s="533">
        <v>0</v>
      </c>
      <c r="Q30" s="533">
        <v>0</v>
      </c>
      <c r="R30" s="533">
        <v>0</v>
      </c>
      <c r="S30" s="533">
        <v>0</v>
      </c>
      <c r="T30" s="533">
        <v>0</v>
      </c>
      <c r="U30" s="533">
        <v>0</v>
      </c>
      <c r="V30" s="533">
        <v>0</v>
      </c>
      <c r="W30" s="533">
        <v>0</v>
      </c>
      <c r="X30" s="533">
        <v>0</v>
      </c>
      <c r="Y30" s="533">
        <v>0</v>
      </c>
      <c r="Z30" s="533">
        <v>0</v>
      </c>
      <c r="AA30" s="533">
        <v>0</v>
      </c>
      <c r="AB30" s="533">
        <v>0</v>
      </c>
      <c r="AC30" s="533">
        <v>0</v>
      </c>
      <c r="AD30" s="533">
        <v>0</v>
      </c>
      <c r="AE30" s="533">
        <v>0</v>
      </c>
      <c r="AF30" s="533">
        <v>0</v>
      </c>
      <c r="AG30" s="533">
        <v>0</v>
      </c>
      <c r="AH30" s="533">
        <v>0</v>
      </c>
      <c r="AI30" s="533">
        <v>0</v>
      </c>
      <c r="AJ30" s="533">
        <v>0</v>
      </c>
      <c r="AK30" s="533">
        <v>0</v>
      </c>
      <c r="AL30" s="533">
        <v>0</v>
      </c>
      <c r="AM30" s="533">
        <v>0</v>
      </c>
      <c r="AN30" s="533">
        <v>0</v>
      </c>
      <c r="AO30" s="533">
        <v>0</v>
      </c>
      <c r="AP30" s="533">
        <v>0</v>
      </c>
      <c r="AQ30" s="533">
        <v>0</v>
      </c>
      <c r="AR30" s="533">
        <v>0</v>
      </c>
      <c r="AS30" s="533">
        <v>0</v>
      </c>
      <c r="AT30" s="533">
        <v>0</v>
      </c>
      <c r="AU30" s="533">
        <v>0</v>
      </c>
      <c r="AV30" s="533">
        <v>0</v>
      </c>
      <c r="AW30" s="533">
        <v>0</v>
      </c>
      <c r="AX30" s="533">
        <v>0</v>
      </c>
      <c r="AY30" s="533">
        <v>0</v>
      </c>
      <c r="AZ30" s="533">
        <v>0</v>
      </c>
      <c r="BA30" s="533">
        <v>0</v>
      </c>
      <c r="BB30" s="533">
        <v>0</v>
      </c>
      <c r="BC30" s="533">
        <v>0</v>
      </c>
      <c r="BD30" s="533">
        <v>0</v>
      </c>
      <c r="BE30" s="533">
        <v>0</v>
      </c>
      <c r="BF30" s="533">
        <v>0</v>
      </c>
      <c r="BG30" s="533">
        <v>0</v>
      </c>
      <c r="BH30" s="533">
        <v>0</v>
      </c>
      <c r="BI30" s="533">
        <v>0</v>
      </c>
      <c r="BJ30" s="533">
        <v>0</v>
      </c>
      <c r="BK30" s="533">
        <v>0</v>
      </c>
      <c r="BL30" s="533">
        <v>0</v>
      </c>
      <c r="BM30" s="533">
        <v>0</v>
      </c>
      <c r="BN30" s="533">
        <v>0</v>
      </c>
      <c r="BO30" s="533">
        <v>0</v>
      </c>
      <c r="BP30" s="533">
        <v>0</v>
      </c>
      <c r="BQ30" s="533">
        <v>0</v>
      </c>
      <c r="BR30" s="533">
        <v>0</v>
      </c>
      <c r="BS30" s="533">
        <v>0</v>
      </c>
      <c r="BT30" s="533">
        <v>0</v>
      </c>
      <c r="BU30" s="533">
        <v>0</v>
      </c>
      <c r="BV30" s="534">
        <v>0</v>
      </c>
    </row>
    <row r="31" spans="2:74">
      <c r="B31" s="523" t="s">
        <v>489</v>
      </c>
      <c r="C31" s="645" t="s">
        <v>490</v>
      </c>
      <c r="D31" s="524">
        <v>0</v>
      </c>
      <c r="E31" s="525">
        <v>0</v>
      </c>
      <c r="F31" s="525">
        <v>0</v>
      </c>
      <c r="G31" s="525">
        <v>0</v>
      </c>
      <c r="H31" s="525">
        <v>0</v>
      </c>
      <c r="I31" s="525">
        <v>0</v>
      </c>
      <c r="J31" s="525">
        <v>0</v>
      </c>
      <c r="K31" s="525">
        <v>0</v>
      </c>
      <c r="L31" s="525">
        <v>0</v>
      </c>
      <c r="M31" s="525">
        <v>0</v>
      </c>
      <c r="N31" s="525">
        <v>0</v>
      </c>
      <c r="O31" s="525">
        <v>0</v>
      </c>
      <c r="P31" s="525">
        <v>0</v>
      </c>
      <c r="Q31" s="525">
        <v>0</v>
      </c>
      <c r="R31" s="525">
        <v>0</v>
      </c>
      <c r="S31" s="525">
        <v>0</v>
      </c>
      <c r="T31" s="525">
        <v>0</v>
      </c>
      <c r="U31" s="525">
        <v>0</v>
      </c>
      <c r="V31" s="525">
        <v>0</v>
      </c>
      <c r="W31" s="525">
        <v>0</v>
      </c>
      <c r="X31" s="525">
        <v>0</v>
      </c>
      <c r="Y31" s="525">
        <v>0</v>
      </c>
      <c r="Z31" s="525">
        <v>0</v>
      </c>
      <c r="AA31" s="525">
        <v>0</v>
      </c>
      <c r="AB31" s="525">
        <v>0</v>
      </c>
      <c r="AC31" s="525">
        <v>0</v>
      </c>
      <c r="AD31" s="525">
        <v>0</v>
      </c>
      <c r="AE31" s="525">
        <v>0</v>
      </c>
      <c r="AF31" s="525">
        <v>0</v>
      </c>
      <c r="AG31" s="525">
        <v>0</v>
      </c>
      <c r="AH31" s="525">
        <v>0</v>
      </c>
      <c r="AI31" s="525">
        <v>0</v>
      </c>
      <c r="AJ31" s="525">
        <v>0</v>
      </c>
      <c r="AK31" s="525">
        <v>0</v>
      </c>
      <c r="AL31" s="525">
        <v>0</v>
      </c>
      <c r="AM31" s="525">
        <v>0</v>
      </c>
      <c r="AN31" s="525">
        <v>0</v>
      </c>
      <c r="AO31" s="525">
        <v>0</v>
      </c>
      <c r="AP31" s="525">
        <v>0</v>
      </c>
      <c r="AQ31" s="525">
        <v>0</v>
      </c>
      <c r="AR31" s="525">
        <v>0</v>
      </c>
      <c r="AS31" s="525">
        <v>0</v>
      </c>
      <c r="AT31" s="525">
        <v>0</v>
      </c>
      <c r="AU31" s="525">
        <v>0</v>
      </c>
      <c r="AV31" s="525">
        <v>0</v>
      </c>
      <c r="AW31" s="525">
        <v>0</v>
      </c>
      <c r="AX31" s="525">
        <v>0</v>
      </c>
      <c r="AY31" s="525">
        <v>0</v>
      </c>
      <c r="AZ31" s="525">
        <v>0</v>
      </c>
      <c r="BA31" s="525">
        <v>0</v>
      </c>
      <c r="BB31" s="525">
        <v>0</v>
      </c>
      <c r="BC31" s="525">
        <v>0</v>
      </c>
      <c r="BD31" s="525">
        <v>0</v>
      </c>
      <c r="BE31" s="525">
        <v>0</v>
      </c>
      <c r="BF31" s="525">
        <v>0</v>
      </c>
      <c r="BG31" s="525">
        <v>0</v>
      </c>
      <c r="BH31" s="525">
        <v>0</v>
      </c>
      <c r="BI31" s="525">
        <v>0</v>
      </c>
      <c r="BJ31" s="525">
        <v>0</v>
      </c>
      <c r="BK31" s="525">
        <v>0</v>
      </c>
      <c r="BL31" s="525">
        <v>0</v>
      </c>
      <c r="BM31" s="525">
        <v>0</v>
      </c>
      <c r="BN31" s="525">
        <v>0</v>
      </c>
      <c r="BO31" s="525">
        <v>0</v>
      </c>
      <c r="BP31" s="525">
        <v>0</v>
      </c>
      <c r="BQ31" s="525">
        <v>0</v>
      </c>
      <c r="BR31" s="525">
        <v>0</v>
      </c>
      <c r="BS31" s="525">
        <v>0</v>
      </c>
      <c r="BT31" s="525">
        <v>0</v>
      </c>
      <c r="BU31" s="525">
        <v>0</v>
      </c>
      <c r="BV31" s="526">
        <v>0</v>
      </c>
    </row>
    <row r="32" spans="2:74">
      <c r="B32" s="523" t="s">
        <v>491</v>
      </c>
      <c r="C32" s="645" t="s">
        <v>492</v>
      </c>
      <c r="D32" s="524">
        <v>2.4135771438265324E-3</v>
      </c>
      <c r="E32" s="525">
        <v>1.3304340176326526E-3</v>
      </c>
      <c r="F32" s="525">
        <v>2.038661865976859E-3</v>
      </c>
      <c r="G32" s="525">
        <v>2.3355052212396385E-3</v>
      </c>
      <c r="H32" s="525">
        <v>2.3478250171545399E-3</v>
      </c>
      <c r="I32" s="525">
        <v>1.7749987393474863E-3</v>
      </c>
      <c r="J32" s="525">
        <v>1.6184188687895422E-3</v>
      </c>
      <c r="K32" s="525">
        <v>1.3893713094824591E-3</v>
      </c>
      <c r="L32" s="525">
        <v>1.5338103516378237E-3</v>
      </c>
      <c r="M32" s="525">
        <v>1.5343138041174305E-3</v>
      </c>
      <c r="N32" s="525">
        <v>1.4975167759790726E-3</v>
      </c>
      <c r="O32" s="525">
        <v>1.7521511883387868E-3</v>
      </c>
      <c r="P32" s="525">
        <v>1.4036813684058908E-3</v>
      </c>
      <c r="Q32" s="525">
        <v>1.8959583730310716E-3</v>
      </c>
      <c r="R32" s="525">
        <v>1.720681326661089E-3</v>
      </c>
      <c r="S32" s="525">
        <v>5.8995576062760981E-4</v>
      </c>
      <c r="T32" s="525">
        <v>5.1616786113203763E-4</v>
      </c>
      <c r="U32" s="525">
        <v>4.0993534201650924E-4</v>
      </c>
      <c r="V32" s="525">
        <v>5.295868398847148E-4</v>
      </c>
      <c r="W32" s="525">
        <v>5.9496720477466864E-4</v>
      </c>
      <c r="X32" s="525">
        <v>6.0062765590041596E-4</v>
      </c>
      <c r="Y32" s="525">
        <v>5.8464697710937971E-4</v>
      </c>
      <c r="Z32" s="525">
        <v>6.2588165059434685E-4</v>
      </c>
      <c r="AA32" s="525">
        <v>5.4817608724999699E-4</v>
      </c>
      <c r="AB32" s="525">
        <v>6.890575443172475E-4</v>
      </c>
      <c r="AC32" s="525">
        <v>5.1752096813793434E-4</v>
      </c>
      <c r="AD32" s="525">
        <v>6.0802597723181326E-4</v>
      </c>
      <c r="AE32" s="525">
        <v>7.0775138350336931E-4</v>
      </c>
      <c r="AF32" s="525">
        <v>4.4651323246276643E-3</v>
      </c>
      <c r="AG32" s="525">
        <v>2.9630548061520341E-3</v>
      </c>
      <c r="AH32" s="525">
        <v>2.8593729840822664E-3</v>
      </c>
      <c r="AI32" s="525">
        <v>4.4020544160258378E-3</v>
      </c>
      <c r="AJ32" s="525">
        <v>4.3994387965885099E-3</v>
      </c>
      <c r="AK32" s="525">
        <v>4.6213994299458602E-3</v>
      </c>
      <c r="AL32" s="525">
        <v>4.9164249041764073E-3</v>
      </c>
      <c r="AM32" s="525">
        <v>1.3315276149722883E-3</v>
      </c>
      <c r="AN32" s="525">
        <v>1.4345290577185317E-3</v>
      </c>
      <c r="AO32" s="525">
        <v>5.4254707100627403E-3</v>
      </c>
      <c r="AP32" s="525">
        <v>2.9365920251023859E-3</v>
      </c>
      <c r="AQ32" s="525">
        <v>3.0918727915194345E-3</v>
      </c>
      <c r="AR32" s="525">
        <v>3.4239090842864426E-3</v>
      </c>
      <c r="AS32" s="525">
        <v>3.4661130426926734E-3</v>
      </c>
      <c r="AT32" s="525">
        <v>3.2793928393353711E-3</v>
      </c>
      <c r="AU32" s="525">
        <v>2.7737075223882588E-3</v>
      </c>
      <c r="AV32" s="525">
        <v>9.3406452604874041E-3</v>
      </c>
      <c r="AW32" s="525">
        <v>2.8453418999541073E-3</v>
      </c>
      <c r="AX32" s="525">
        <v>2.7178948668849217E-3</v>
      </c>
      <c r="AY32" s="525">
        <v>5.3032139221484316E-3</v>
      </c>
      <c r="AZ32" s="525">
        <v>5.3725903222370808E-3</v>
      </c>
      <c r="BA32" s="525">
        <v>4.9887351142581266E-3</v>
      </c>
      <c r="BB32" s="525">
        <v>4.5594119289103932E-3</v>
      </c>
      <c r="BC32" s="525">
        <v>1.6887649527431432E-3</v>
      </c>
      <c r="BD32" s="525">
        <v>1.8101894635465905E-3</v>
      </c>
      <c r="BE32" s="525">
        <v>2.0062620931321543E-3</v>
      </c>
      <c r="BF32" s="525">
        <v>1.5500530878987981E-3</v>
      </c>
      <c r="BG32" s="525">
        <v>2.0702285213790909E-3</v>
      </c>
      <c r="BH32" s="525">
        <v>1.1488454218165974E-3</v>
      </c>
      <c r="BI32" s="525">
        <v>1.603541031304732E-3</v>
      </c>
      <c r="BJ32" s="525">
        <v>1.5577471082447011E-3</v>
      </c>
      <c r="BK32" s="525">
        <v>2.3643353739400677E-3</v>
      </c>
      <c r="BL32" s="525">
        <v>1.0999707202038508E-3</v>
      </c>
      <c r="BM32" s="525">
        <v>1.034941628362398E-2</v>
      </c>
      <c r="BN32" s="525">
        <v>3.7925012169608336E-4</v>
      </c>
      <c r="BO32" s="525">
        <v>1.2074914158789261E-3</v>
      </c>
      <c r="BP32" s="525">
        <v>3.1093210242921377E-3</v>
      </c>
      <c r="BQ32" s="525">
        <v>2.867865695242341E-3</v>
      </c>
      <c r="BR32" s="525">
        <v>2.5584157068805537E-3</v>
      </c>
      <c r="BS32" s="525">
        <v>2.1641395316666797E-3</v>
      </c>
      <c r="BT32" s="525">
        <v>4.985207560391865E-3</v>
      </c>
      <c r="BU32" s="525">
        <v>2.472805757300901E-3</v>
      </c>
      <c r="BV32" s="526">
        <v>3.1248115120962906E-3</v>
      </c>
    </row>
    <row r="33" spans="2:74">
      <c r="B33" s="523" t="s">
        <v>493</v>
      </c>
      <c r="C33" s="645" t="s">
        <v>8</v>
      </c>
      <c r="D33" s="524">
        <v>8.1066605152131752E-4</v>
      </c>
      <c r="E33" s="525">
        <v>8.5620254355438274E-4</v>
      </c>
      <c r="F33" s="525">
        <v>7.7387289188596557E-4</v>
      </c>
      <c r="G33" s="525">
        <v>8.3865622827239959E-4</v>
      </c>
      <c r="H33" s="525">
        <v>8.4744701322587036E-4</v>
      </c>
      <c r="I33" s="525">
        <v>4.3870707478190711E-4</v>
      </c>
      <c r="J33" s="525">
        <v>6.8215871682306573E-4</v>
      </c>
      <c r="K33" s="525">
        <v>7.7484169182675611E-4</v>
      </c>
      <c r="L33" s="525">
        <v>7.9232171529481765E-4</v>
      </c>
      <c r="M33" s="525">
        <v>7.9673878774221322E-4</v>
      </c>
      <c r="N33" s="525">
        <v>4.7389771391742808E-4</v>
      </c>
      <c r="O33" s="525">
        <v>5.1881776238305261E-4</v>
      </c>
      <c r="P33" s="525">
        <v>8.7509274080677026E-4</v>
      </c>
      <c r="Q33" s="525">
        <v>3.7178953011523234E-4</v>
      </c>
      <c r="R33" s="525">
        <v>3.6307954599270681E-4</v>
      </c>
      <c r="S33" s="525">
        <v>9.4228122163770071E-4</v>
      </c>
      <c r="T33" s="525">
        <v>8.16046760210772E-4</v>
      </c>
      <c r="U33" s="525">
        <v>7.0807013621033412E-4</v>
      </c>
      <c r="V33" s="525">
        <v>8.2968604915271992E-4</v>
      </c>
      <c r="W33" s="525">
        <v>9.5085467280245524E-4</v>
      </c>
      <c r="X33" s="525">
        <v>8.6340225535684796E-4</v>
      </c>
      <c r="Y33" s="525">
        <v>1.0847375732318657E-3</v>
      </c>
      <c r="Z33" s="525">
        <v>1.0575795070299349E-3</v>
      </c>
      <c r="AA33" s="525">
        <v>9.8589878378544217E-4</v>
      </c>
      <c r="AB33" s="525">
        <v>9.3682242161200022E-4</v>
      </c>
      <c r="AC33" s="525">
        <v>9.5435717510276169E-4</v>
      </c>
      <c r="AD33" s="525">
        <v>9.3538496610280923E-4</v>
      </c>
      <c r="AE33" s="525">
        <v>8.2069043406241763E-4</v>
      </c>
      <c r="AF33" s="525">
        <v>1.4813537112982255E-3</v>
      </c>
      <c r="AG33" s="525">
        <v>4.4556083120874204E-4</v>
      </c>
      <c r="AH33" s="525">
        <v>5.047243179884277E-4</v>
      </c>
      <c r="AI33" s="525">
        <v>6.4033570630566696E-4</v>
      </c>
      <c r="AJ33" s="525">
        <v>6.3946530320725962E-4</v>
      </c>
      <c r="AK33" s="525">
        <v>6.8432874412593014E-4</v>
      </c>
      <c r="AL33" s="525">
        <v>6.3822201767931746E-4</v>
      </c>
      <c r="AM33" s="525">
        <v>6.0317062900454082E-4</v>
      </c>
      <c r="AN33" s="525">
        <v>5.613374573681211E-4</v>
      </c>
      <c r="AO33" s="525">
        <v>7.5206621539197392E-4</v>
      </c>
      <c r="AP33" s="525">
        <v>7.3605819189470037E-4</v>
      </c>
      <c r="AQ33" s="525">
        <v>4.4169611307420494E-4</v>
      </c>
      <c r="AR33" s="525">
        <v>1.4569825890580607E-4</v>
      </c>
      <c r="AS33" s="525">
        <v>4.5081831574635031E-4</v>
      </c>
      <c r="AT33" s="525">
        <v>4.2864660009341542E-4</v>
      </c>
      <c r="AU33" s="525">
        <v>4.205621514090501E-4</v>
      </c>
      <c r="AV33" s="525">
        <v>4.3564051969351408E-4</v>
      </c>
      <c r="AW33" s="525">
        <v>5.9660394676457095E-4</v>
      </c>
      <c r="AX33" s="525">
        <v>6.1770337883748226E-4</v>
      </c>
      <c r="AY33" s="525">
        <v>6.6896117116680396E-4</v>
      </c>
      <c r="AZ33" s="525">
        <v>6.7453226512668193E-4</v>
      </c>
      <c r="BA33" s="525">
        <v>6.4370775667846802E-4</v>
      </c>
      <c r="BB33" s="525">
        <v>6.9269977151246347E-4</v>
      </c>
      <c r="BC33" s="525">
        <v>4.5223050591051316E-4</v>
      </c>
      <c r="BD33" s="525">
        <v>7.1168329031367171E-4</v>
      </c>
      <c r="BE33" s="525">
        <v>3.1059003271049953E-4</v>
      </c>
      <c r="BF33" s="525">
        <v>2.384697058305843E-4</v>
      </c>
      <c r="BG33" s="525">
        <v>3.2418413658958289E-4</v>
      </c>
      <c r="BH33" s="525">
        <v>2.4123460753514184E-3</v>
      </c>
      <c r="BI33" s="525">
        <v>3.3790435673070225E-4</v>
      </c>
      <c r="BJ33" s="525">
        <v>3.145450891647954E-4</v>
      </c>
      <c r="BK33" s="525">
        <v>3.8177653346907611E-4</v>
      </c>
      <c r="BL33" s="525">
        <v>1.9585809586363529E-4</v>
      </c>
      <c r="BM33" s="525">
        <v>4.2420403633046074E-4</v>
      </c>
      <c r="BN33" s="525">
        <v>2.6211464107096392E-4</v>
      </c>
      <c r="BO33" s="525">
        <v>1.0517929342703952E-4</v>
      </c>
      <c r="BP33" s="525">
        <v>3.6209760409238611E-4</v>
      </c>
      <c r="BQ33" s="525">
        <v>3.5652784893126376E-4</v>
      </c>
      <c r="BR33" s="525">
        <v>5.106046911754153E-4</v>
      </c>
      <c r="BS33" s="525">
        <v>3.4275789457504936E-4</v>
      </c>
      <c r="BT33" s="525">
        <v>2.7479746932016944E-4</v>
      </c>
      <c r="BU33" s="525">
        <v>2.3503240798977774E-4</v>
      </c>
      <c r="BV33" s="526">
        <v>3.1248115120962905E-4</v>
      </c>
    </row>
    <row r="34" spans="2:74">
      <c r="B34" s="527" t="s">
        <v>494</v>
      </c>
      <c r="C34" s="647" t="s">
        <v>495</v>
      </c>
      <c r="D34" s="528">
        <v>2.8320534270347697E-3</v>
      </c>
      <c r="E34" s="529">
        <v>3.1461122829915087E-3</v>
      </c>
      <c r="F34" s="529">
        <v>4.8062616587802734E-3</v>
      </c>
      <c r="G34" s="529">
        <v>3.6374666877351976E-3</v>
      </c>
      <c r="H34" s="529">
        <v>3.6283057055927401E-3</v>
      </c>
      <c r="I34" s="529">
        <v>4.0542584841914177E-3</v>
      </c>
      <c r="J34" s="529">
        <v>6.4609320194984081E-3</v>
      </c>
      <c r="K34" s="529">
        <v>6.2388115531568115E-3</v>
      </c>
      <c r="L34" s="529">
        <v>6.8357523568004933E-3</v>
      </c>
      <c r="M34" s="529">
        <v>6.8340729681254523E-3</v>
      </c>
      <c r="N34" s="529">
        <v>6.956818440307844E-3</v>
      </c>
      <c r="O34" s="529">
        <v>5.9491368055354325E-3</v>
      </c>
      <c r="P34" s="529">
        <v>5.6174431529428387E-3</v>
      </c>
      <c r="Q34" s="529">
        <v>6.0860207697445191E-3</v>
      </c>
      <c r="R34" s="529">
        <v>4.2622381486100364E-3</v>
      </c>
      <c r="S34" s="529">
        <v>1.4103650668574443E-3</v>
      </c>
      <c r="T34" s="529">
        <v>1.3834134577708863E-3</v>
      </c>
      <c r="U34" s="529">
        <v>1.2298060260495277E-3</v>
      </c>
      <c r="V34" s="529">
        <v>1.4028166958724002E-3</v>
      </c>
      <c r="W34" s="529">
        <v>1.4121955361421643E-3</v>
      </c>
      <c r="X34" s="529">
        <v>1.3063651515834046E-3</v>
      </c>
      <c r="Y34" s="529">
        <v>1.4447061665760705E-3</v>
      </c>
      <c r="Z34" s="529">
        <v>1.7412348484483753E-3</v>
      </c>
      <c r="AA34" s="529">
        <v>1.4583938440643576E-3</v>
      </c>
      <c r="AB34" s="529">
        <v>1.3649667037697651E-3</v>
      </c>
      <c r="AC34" s="529">
        <v>1.4137158154011863E-3</v>
      </c>
      <c r="AD34" s="529">
        <v>1.3805039268487414E-3</v>
      </c>
      <c r="AE34" s="529">
        <v>1.9124345894665513E-3</v>
      </c>
      <c r="AF34" s="529">
        <v>2.350760841495153E-3</v>
      </c>
      <c r="AG34" s="529">
        <v>2.621422743661928E-3</v>
      </c>
      <c r="AH34" s="529">
        <v>1.9208278992231256E-3</v>
      </c>
      <c r="AI34" s="529">
        <v>2.0538750875432562E-3</v>
      </c>
      <c r="AJ34" s="529">
        <v>2.0417864196198474E-3</v>
      </c>
      <c r="AK34" s="529">
        <v>2.1278646028883054E-3</v>
      </c>
      <c r="AL34" s="529">
        <v>1.9812227549624727E-3</v>
      </c>
      <c r="AM34" s="529">
        <v>1.7981313091078766E-3</v>
      </c>
      <c r="AN34" s="529">
        <v>1.9221555358362936E-3</v>
      </c>
      <c r="AO34" s="529">
        <v>2.3684316797141941E-3</v>
      </c>
      <c r="AP34" s="529">
        <v>1.9738584730740233E-3</v>
      </c>
      <c r="AQ34" s="529">
        <v>1.7667844522968198E-3</v>
      </c>
      <c r="AR34" s="529">
        <v>1.4569825890580607E-3</v>
      </c>
      <c r="AS34" s="529">
        <v>1.6798349146262815E-3</v>
      </c>
      <c r="AT34" s="529">
        <v>1.603236823797671E-3</v>
      </c>
      <c r="AU34" s="529">
        <v>1.5442864184014855E-3</v>
      </c>
      <c r="AV34" s="529">
        <v>2.0244471209286833E-3</v>
      </c>
      <c r="AW34" s="529">
        <v>1.8357044515832951E-3</v>
      </c>
      <c r="AX34" s="529">
        <v>2.532583853233677E-3</v>
      </c>
      <c r="AY34" s="529">
        <v>2.4334674487372144E-3</v>
      </c>
      <c r="AZ34" s="529">
        <v>2.3194442800847305E-3</v>
      </c>
      <c r="BA34" s="529">
        <v>2.9503272181096449E-3</v>
      </c>
      <c r="BB34" s="529">
        <v>2.7811378886097413E-3</v>
      </c>
      <c r="BC34" s="529">
        <v>1.8696571551073485E-3</v>
      </c>
      <c r="BD34" s="529">
        <v>6.6786696833540462E-4</v>
      </c>
      <c r="BE34" s="529">
        <v>6.1778192501935243E-4</v>
      </c>
      <c r="BF34" s="529">
        <v>6.018521147152842E-4</v>
      </c>
      <c r="BG34" s="529">
        <v>6.1993106821516724E-4</v>
      </c>
      <c r="BH34" s="529">
        <v>8.8284528423031945E-4</v>
      </c>
      <c r="BI34" s="529">
        <v>1.7909790714250708E-3</v>
      </c>
      <c r="BJ34" s="529">
        <v>9.7983291664430314E-4</v>
      </c>
      <c r="BK34" s="529">
        <v>9.2430108103039473E-4</v>
      </c>
      <c r="BL34" s="529">
        <v>7.596920081983429E-4</v>
      </c>
      <c r="BM34" s="529">
        <v>4.1258200793784541E-4</v>
      </c>
      <c r="BN34" s="529">
        <v>6.164014636174317E-3</v>
      </c>
      <c r="BO34" s="529">
        <v>1.5271702132241014E-3</v>
      </c>
      <c r="BP34" s="529">
        <v>3.6097672412688788E-3</v>
      </c>
      <c r="BQ34" s="529">
        <v>3.495537209905608E-3</v>
      </c>
      <c r="BR34" s="529">
        <v>2.5617340151903858E-3</v>
      </c>
      <c r="BS34" s="529">
        <v>5.0476095326657498E-3</v>
      </c>
      <c r="BT34" s="529">
        <v>7.2506972367666301E-3</v>
      </c>
      <c r="BU34" s="529">
        <v>2.8088027912581185E-3</v>
      </c>
      <c r="BV34" s="530">
        <v>2.5547150862266304E-3</v>
      </c>
    </row>
    <row r="35" spans="2:74">
      <c r="B35" s="531" t="s">
        <v>496</v>
      </c>
      <c r="C35" s="650" t="s">
        <v>497</v>
      </c>
      <c r="D35" s="532">
        <v>8.604232308231615E-4</v>
      </c>
      <c r="E35" s="533">
        <v>7.4458044840895635E-4</v>
      </c>
      <c r="F35" s="533">
        <v>8.2014255887783349E-4</v>
      </c>
      <c r="G35" s="533">
        <v>9.3539505610363985E-4</v>
      </c>
      <c r="H35" s="533">
        <v>9.3389857879167979E-4</v>
      </c>
      <c r="I35" s="533">
        <v>1.0034794009379255E-3</v>
      </c>
      <c r="J35" s="533">
        <v>6.5697887672426243E-4</v>
      </c>
      <c r="K35" s="533">
        <v>5.4773292008443105E-4</v>
      </c>
      <c r="L35" s="533">
        <v>5.9365774347294189E-4</v>
      </c>
      <c r="M35" s="533">
        <v>5.8401216091599187E-4</v>
      </c>
      <c r="N35" s="533">
        <v>1.2890017818554043E-3</v>
      </c>
      <c r="O35" s="533">
        <v>7.6413480687633991E-4</v>
      </c>
      <c r="P35" s="533">
        <v>4.8374691883107179E-4</v>
      </c>
      <c r="Q35" s="533">
        <v>8.7984581108717873E-4</v>
      </c>
      <c r="R35" s="533">
        <v>3.7886561320978106E-4</v>
      </c>
      <c r="S35" s="533">
        <v>6.6557748349246903E-4</v>
      </c>
      <c r="T35" s="533">
        <v>1.4377469168374165E-3</v>
      </c>
      <c r="U35" s="533">
        <v>1.6211079434289228E-3</v>
      </c>
      <c r="V35" s="533">
        <v>1.4145852923142827E-3</v>
      </c>
      <c r="W35" s="533">
        <v>6.131341423250402E-4</v>
      </c>
      <c r="X35" s="533">
        <v>5.6308842740663992E-4</v>
      </c>
      <c r="Y35" s="533">
        <v>6.0397414990638403E-4</v>
      </c>
      <c r="Z35" s="533">
        <v>7.8475930036060412E-4</v>
      </c>
      <c r="AA35" s="533">
        <v>6.3408428002798153E-4</v>
      </c>
      <c r="AB35" s="533">
        <v>5.9784062431818437E-4</v>
      </c>
      <c r="AC35" s="533">
        <v>6.1305568535517131E-4</v>
      </c>
      <c r="AD35" s="533">
        <v>5.9652463887085007E-4</v>
      </c>
      <c r="AE35" s="533">
        <v>8.2069043406241763E-4</v>
      </c>
      <c r="AF35" s="533">
        <v>1.2790702802615375E-3</v>
      </c>
      <c r="AG35" s="533">
        <v>8.2917179133211037E-4</v>
      </c>
      <c r="AH35" s="533">
        <v>6.8678829236326383E-4</v>
      </c>
      <c r="AI35" s="533">
        <v>5.1101764523812866E-4</v>
      </c>
      <c r="AJ35" s="533">
        <v>5.071384331536208E-4</v>
      </c>
      <c r="AK35" s="533">
        <v>5.3265749931343768E-4</v>
      </c>
      <c r="AL35" s="533">
        <v>4.9066219790867491E-4</v>
      </c>
      <c r="AM35" s="533">
        <v>4.4384253832409609E-4</v>
      </c>
      <c r="AN35" s="533">
        <v>4.7061625213690964E-4</v>
      </c>
      <c r="AO35" s="533">
        <v>5.9787690763378671E-4</v>
      </c>
      <c r="AP35" s="533">
        <v>5.068359176022331E-4</v>
      </c>
      <c r="AQ35" s="533">
        <v>4.4169611307420494E-4</v>
      </c>
      <c r="AR35" s="533">
        <v>3.6424564726451517E-4</v>
      </c>
      <c r="AS35" s="533">
        <v>3.9983291098932258E-4</v>
      </c>
      <c r="AT35" s="533">
        <v>3.8233305939366707E-4</v>
      </c>
      <c r="AU35" s="533">
        <v>3.6715743376980562E-4</v>
      </c>
      <c r="AV35" s="533">
        <v>4.9970530200138378E-4</v>
      </c>
      <c r="AW35" s="533">
        <v>5.0481872418540617E-4</v>
      </c>
      <c r="AX35" s="533">
        <v>4.9416270306998583E-4</v>
      </c>
      <c r="AY35" s="533">
        <v>5.7201027679480341E-4</v>
      </c>
      <c r="AZ35" s="533">
        <v>5.5619327124480783E-4</v>
      </c>
      <c r="BA35" s="533">
        <v>6.4370775667846802E-4</v>
      </c>
      <c r="BB35" s="533">
        <v>7.44393784311901E-4</v>
      </c>
      <c r="BC35" s="533">
        <v>9.7635827555561975E-4</v>
      </c>
      <c r="BD35" s="533">
        <v>3.4610468471722098E-4</v>
      </c>
      <c r="BE35" s="533">
        <v>4.4107862413372904E-4</v>
      </c>
      <c r="BF35" s="533">
        <v>2.6118110638587806E-4</v>
      </c>
      <c r="BG35" s="533">
        <v>3.2987157758238256E-4</v>
      </c>
      <c r="BH35" s="533">
        <v>6.6500034396569513E-5</v>
      </c>
      <c r="BI35" s="533">
        <v>1.0893761322590325E-3</v>
      </c>
      <c r="BJ35" s="533">
        <v>5.7666599680212497E-4</v>
      </c>
      <c r="BK35" s="533">
        <v>4.7554620835621762E-4</v>
      </c>
      <c r="BL35" s="533">
        <v>6.7066560098759961E-4</v>
      </c>
      <c r="BM35" s="533">
        <v>2.0338549687076886E-4</v>
      </c>
      <c r="BN35" s="533">
        <v>2.8726996559865353E-3</v>
      </c>
      <c r="BO35" s="533">
        <v>8.6959258345190162E-5</v>
      </c>
      <c r="BP35" s="533">
        <v>1.0300353130564368E-3</v>
      </c>
      <c r="BQ35" s="533">
        <v>1.1966821401056679E-3</v>
      </c>
      <c r="BR35" s="533">
        <v>4.5585260406318557E-4</v>
      </c>
      <c r="BS35" s="533">
        <v>6.4247892346354547E-4</v>
      </c>
      <c r="BT35" s="533">
        <v>2.7303141874613236E-3</v>
      </c>
      <c r="BU35" s="533">
        <v>8.4578563720265093E-4</v>
      </c>
      <c r="BV35" s="534">
        <v>6.9763233758428811E-4</v>
      </c>
    </row>
    <row r="36" spans="2:74">
      <c r="B36" s="523" t="s">
        <v>498</v>
      </c>
      <c r="C36" s="645" t="s">
        <v>499</v>
      </c>
      <c r="D36" s="524">
        <v>2.5830630274174485E-3</v>
      </c>
      <c r="E36" s="525">
        <v>8.5633248778621681E-4</v>
      </c>
      <c r="F36" s="525">
        <v>9.1585975460551608E-4</v>
      </c>
      <c r="G36" s="525">
        <v>8.4256048589787566E-4</v>
      </c>
      <c r="H36" s="525">
        <v>8.3503345509334387E-4</v>
      </c>
      <c r="I36" s="525">
        <v>1.1850133629166457E-3</v>
      </c>
      <c r="J36" s="525">
        <v>1.0196299883911725E-3</v>
      </c>
      <c r="K36" s="525">
        <v>8.1491971036951928E-4</v>
      </c>
      <c r="L36" s="525">
        <v>9.4897059124835923E-4</v>
      </c>
      <c r="M36" s="525">
        <v>9.4293904054243449E-4</v>
      </c>
      <c r="N36" s="525">
        <v>1.3837813246388899E-3</v>
      </c>
      <c r="O36" s="525">
        <v>1.151561077791305E-3</v>
      </c>
      <c r="P36" s="525">
        <v>5.0956487236419076E-4</v>
      </c>
      <c r="Q36" s="525">
        <v>1.4165012866833738E-3</v>
      </c>
      <c r="R36" s="525">
        <v>3.1572134434148418E-4</v>
      </c>
      <c r="S36" s="525">
        <v>7.9409454150708913E-4</v>
      </c>
      <c r="T36" s="525">
        <v>7.3872606846224812E-4</v>
      </c>
      <c r="U36" s="525">
        <v>7.2670356084744811E-4</v>
      </c>
      <c r="V36" s="525">
        <v>7.4024471619441251E-4</v>
      </c>
      <c r="W36" s="525">
        <v>7.9785499562041973E-4</v>
      </c>
      <c r="X36" s="525">
        <v>6.8321395858672313E-4</v>
      </c>
      <c r="Y36" s="525">
        <v>5.5324032131424776E-4</v>
      </c>
      <c r="Z36" s="525">
        <v>1.5486558790347301E-3</v>
      </c>
      <c r="AA36" s="525">
        <v>6.9135640854663788E-4</v>
      </c>
      <c r="AB36" s="525">
        <v>7.0631479945220538E-4</v>
      </c>
      <c r="AC36" s="525">
        <v>8.19717573635982E-4</v>
      </c>
      <c r="AD36" s="525">
        <v>7.645815083541774E-4</v>
      </c>
      <c r="AE36" s="525">
        <v>1.0164514550314347E-3</v>
      </c>
      <c r="AF36" s="525">
        <v>7.1593045723013812E-4</v>
      </c>
      <c r="AG36" s="525">
        <v>5.7803790721025206E-3</v>
      </c>
      <c r="AH36" s="525">
        <v>5.2076653019435667E-3</v>
      </c>
      <c r="AI36" s="525">
        <v>5.1575085531641767E-3</v>
      </c>
      <c r="AJ36" s="525">
        <v>4.9558990631257604E-3</v>
      </c>
      <c r="AK36" s="525">
        <v>5.9962258748590975E-3</v>
      </c>
      <c r="AL36" s="525">
        <v>4.3308291159257807E-3</v>
      </c>
      <c r="AM36" s="525">
        <v>4.3132390262777542E-3</v>
      </c>
      <c r="AN36" s="525">
        <v>2.3389060723671713E-3</v>
      </c>
      <c r="AO36" s="525">
        <v>5.9903070517483446E-3</v>
      </c>
      <c r="AP36" s="525">
        <v>1.7680678090425641E-2</v>
      </c>
      <c r="AQ36" s="525">
        <v>1.9986749116607774E-2</v>
      </c>
      <c r="AR36" s="525">
        <v>3.2782108253806368E-3</v>
      </c>
      <c r="AS36" s="525">
        <v>5.8141251038715811E-4</v>
      </c>
      <c r="AT36" s="525">
        <v>1.6160469520763246E-4</v>
      </c>
      <c r="AU36" s="525">
        <v>0</v>
      </c>
      <c r="AV36" s="525">
        <v>7.3033851830971478E-4</v>
      </c>
      <c r="AW36" s="525">
        <v>2.6158788435061953E-3</v>
      </c>
      <c r="AX36" s="525">
        <v>3.0885168941874111E-3</v>
      </c>
      <c r="AY36" s="525">
        <v>4.7118134664792281E-3</v>
      </c>
      <c r="AZ36" s="525">
        <v>4.7690614534395227E-3</v>
      </c>
      <c r="BA36" s="525">
        <v>4.4523119836927371E-3</v>
      </c>
      <c r="BB36" s="525">
        <v>1.7286477880131924E-2</v>
      </c>
      <c r="BC36" s="525">
        <v>4.8044771969128165E-3</v>
      </c>
      <c r="BD36" s="525">
        <v>6.7291248419956871E-3</v>
      </c>
      <c r="BE36" s="525">
        <v>9.3625564346167204E-3</v>
      </c>
      <c r="BF36" s="525">
        <v>3.7473810916234675E-4</v>
      </c>
      <c r="BG36" s="525">
        <v>5.0049480736637361E-4</v>
      </c>
      <c r="BH36" s="525">
        <v>2.9214153041803299E-3</v>
      </c>
      <c r="BI36" s="525">
        <v>5.3316664531477985E-3</v>
      </c>
      <c r="BJ36" s="525">
        <v>1.9696513916747905E-3</v>
      </c>
      <c r="BK36" s="525">
        <v>2.3777310417810878E-3</v>
      </c>
      <c r="BL36" s="525">
        <v>6.9480164916473448E-3</v>
      </c>
      <c r="BM36" s="525">
        <v>4.6313783144572226E-3</v>
      </c>
      <c r="BN36" s="525">
        <v>1.5573258161798663E-3</v>
      </c>
      <c r="BO36" s="525">
        <v>7.4876062352272786E-3</v>
      </c>
      <c r="BP36" s="525">
        <v>6.5883189362528878E-3</v>
      </c>
      <c r="BQ36" s="525">
        <v>9.4528764041135627E-3</v>
      </c>
      <c r="BR36" s="525">
        <v>5.3312770882840074E-3</v>
      </c>
      <c r="BS36" s="525">
        <v>6.4878075022479081E-3</v>
      </c>
      <c r="BT36" s="525">
        <v>6.6580106641197859E-3</v>
      </c>
      <c r="BU36" s="525">
        <v>5.9089133557993423E-3</v>
      </c>
      <c r="BV36" s="526">
        <v>6.2296387645221982E-3</v>
      </c>
    </row>
    <row r="37" spans="2:74">
      <c r="B37" s="523" t="s">
        <v>500</v>
      </c>
      <c r="C37" s="645" t="s">
        <v>501</v>
      </c>
      <c r="D37" s="524">
        <v>4.8541691482332283E-2</v>
      </c>
      <c r="E37" s="525">
        <v>5.3389894159123728E-2</v>
      </c>
      <c r="F37" s="525">
        <v>6.0377784204120419E-2</v>
      </c>
      <c r="G37" s="525">
        <v>6.4338478313421432E-2</v>
      </c>
      <c r="H37" s="525">
        <v>6.4140744035423858E-2</v>
      </c>
      <c r="I37" s="525">
        <v>7.3334678029347997E-2</v>
      </c>
      <c r="J37" s="525">
        <v>5.4770604747597436E-2</v>
      </c>
      <c r="K37" s="525">
        <v>4.7652764047345496E-2</v>
      </c>
      <c r="L37" s="525">
        <v>5.039217979763766E-2</v>
      </c>
      <c r="M37" s="525">
        <v>4.9994701555586468E-2</v>
      </c>
      <c r="N37" s="525">
        <v>7.9046138681427E-2</v>
      </c>
      <c r="O37" s="525">
        <v>6.2140633354623255E-2</v>
      </c>
      <c r="P37" s="525">
        <v>4.1806060968417852E-2</v>
      </c>
      <c r="Q37" s="525">
        <v>7.0532343165661676E-2</v>
      </c>
      <c r="R37" s="525">
        <v>3.6592103809178017E-2</v>
      </c>
      <c r="S37" s="525">
        <v>4.6083798172133913E-2</v>
      </c>
      <c r="T37" s="525">
        <v>6.1649668304681139E-2</v>
      </c>
      <c r="U37" s="525">
        <v>5.4102148433860658E-2</v>
      </c>
      <c r="V37" s="525">
        <v>6.2603048772594233E-2</v>
      </c>
      <c r="W37" s="525">
        <v>4.5026612789396299E-2</v>
      </c>
      <c r="X37" s="525">
        <v>4.2486898809255672E-2</v>
      </c>
      <c r="Y37" s="525">
        <v>4.422781904934469E-2</v>
      </c>
      <c r="Z37" s="525">
        <v>4.2394655291668873E-2</v>
      </c>
      <c r="AA37" s="525">
        <v>4.9861524174974532E-2</v>
      </c>
      <c r="AB37" s="525">
        <v>5.1926258927034272E-2</v>
      </c>
      <c r="AC37" s="525">
        <v>4.1617991810744243E-2</v>
      </c>
      <c r="AD37" s="525">
        <v>4.4685961105906898E-2</v>
      </c>
      <c r="AE37" s="525">
        <v>3.6818130482249745E-2</v>
      </c>
      <c r="AF37" s="525">
        <v>6.1576879709472385E-2</v>
      </c>
      <c r="AG37" s="525">
        <v>3.604348889806501E-2</v>
      </c>
      <c r="AH37" s="525">
        <v>3.7938923817274664E-2</v>
      </c>
      <c r="AI37" s="525">
        <v>3.7377990945031032E-2</v>
      </c>
      <c r="AJ37" s="525">
        <v>3.7294867573455161E-2</v>
      </c>
      <c r="AK37" s="525">
        <v>3.4419800053478472E-2</v>
      </c>
      <c r="AL37" s="525">
        <v>4.2135035809053464E-2</v>
      </c>
      <c r="AM37" s="525">
        <v>4.1129408551366237E-2</v>
      </c>
      <c r="AN37" s="525">
        <v>3.1108868281315118E-2</v>
      </c>
      <c r="AO37" s="525">
        <v>2.4079230228236888E-2</v>
      </c>
      <c r="AP37" s="525">
        <v>4.8202897369547054E-2</v>
      </c>
      <c r="AQ37" s="525">
        <v>2.771643109540636E-2</v>
      </c>
      <c r="AR37" s="525">
        <v>3.3729146936694106E-2</v>
      </c>
      <c r="AS37" s="525">
        <v>4.9384284151500001E-2</v>
      </c>
      <c r="AT37" s="525">
        <v>5.0351687290973196E-2</v>
      </c>
      <c r="AU37" s="525">
        <v>5.1837066656875805E-2</v>
      </c>
      <c r="AV37" s="525">
        <v>4.4755656920277782E-2</v>
      </c>
      <c r="AW37" s="525">
        <v>3.1895364846259752E-2</v>
      </c>
      <c r="AX37" s="525">
        <v>1.9704737784915684E-2</v>
      </c>
      <c r="AY37" s="525">
        <v>3.9866207765766638E-2</v>
      </c>
      <c r="AZ37" s="525">
        <v>4.0424600310048166E-2</v>
      </c>
      <c r="BA37" s="525">
        <v>3.7335049887351146E-2</v>
      </c>
      <c r="BB37" s="525">
        <v>4.2378751692978917E-2</v>
      </c>
      <c r="BC37" s="525">
        <v>3.8207322161789854E-2</v>
      </c>
      <c r="BD37" s="525">
        <v>3.6905293011694977E-2</v>
      </c>
      <c r="BE37" s="525">
        <v>3.326779453212024E-2</v>
      </c>
      <c r="BF37" s="525">
        <v>4.1045178653554615E-2</v>
      </c>
      <c r="BG37" s="525">
        <v>4.1984689408847385E-2</v>
      </c>
      <c r="BH37" s="525">
        <v>4.5458506271641178E-2</v>
      </c>
      <c r="BI37" s="525">
        <v>4.7181078043869097E-2</v>
      </c>
      <c r="BJ37" s="525">
        <v>3.7502012714112215E-2</v>
      </c>
      <c r="BK37" s="525">
        <v>1.6496764946216394E-2</v>
      </c>
      <c r="BL37" s="525">
        <v>3.1428300109997073E-2</v>
      </c>
      <c r="BM37" s="525">
        <v>4.9614439208074984E-2</v>
      </c>
      <c r="BN37" s="525">
        <v>3.6071007144304189E-2</v>
      </c>
      <c r="BO37" s="525">
        <v>3.9332914824648728E-2</v>
      </c>
      <c r="BP37" s="525">
        <v>3.3369557327138956E-2</v>
      </c>
      <c r="BQ37" s="525">
        <v>3.2584168599217075E-2</v>
      </c>
      <c r="BR37" s="525">
        <v>2.2950664636415031E-2</v>
      </c>
      <c r="BS37" s="525">
        <v>2.621406229586308E-2</v>
      </c>
      <c r="BT37" s="525">
        <v>3.7011475090209862E-2</v>
      </c>
      <c r="BU37" s="525">
        <v>4.3300583277609689E-2</v>
      </c>
      <c r="BV37" s="526">
        <v>4.0572407332987906E-2</v>
      </c>
    </row>
    <row r="38" spans="2:74">
      <c r="B38" s="523" t="s">
        <v>502</v>
      </c>
      <c r="C38" s="645" t="s">
        <v>503</v>
      </c>
      <c r="D38" s="524">
        <v>1.1133699790318244E-2</v>
      </c>
      <c r="E38" s="525">
        <v>1.0249448744082502E-2</v>
      </c>
      <c r="F38" s="525">
        <v>9.5578640955646579E-3</v>
      </c>
      <c r="G38" s="525">
        <v>1.0480220434385535E-2</v>
      </c>
      <c r="H38" s="525">
        <v>1.0507633617821791E-2</v>
      </c>
      <c r="I38" s="525">
        <v>9.2330190106399077E-3</v>
      </c>
      <c r="J38" s="525">
        <v>8.2520784499413267E-3</v>
      </c>
      <c r="K38" s="525">
        <v>8.2293531407807204E-3</v>
      </c>
      <c r="L38" s="525">
        <v>8.3252134405772983E-3</v>
      </c>
      <c r="M38" s="525">
        <v>8.3244741063838237E-3</v>
      </c>
      <c r="N38" s="525">
        <v>8.3785115820601275E-3</v>
      </c>
      <c r="O38" s="525">
        <v>8.1677079409286091E-3</v>
      </c>
      <c r="P38" s="525">
        <v>7.4749769676677692E-3</v>
      </c>
      <c r="Q38" s="525">
        <v>8.4535854698146711E-3</v>
      </c>
      <c r="R38" s="525">
        <v>7.1826605837687655E-3</v>
      </c>
      <c r="S38" s="525">
        <v>1.097252592369808E-2</v>
      </c>
      <c r="T38" s="525">
        <v>1.1373455806522732E-2</v>
      </c>
      <c r="U38" s="525">
        <v>1.5093073956062384E-2</v>
      </c>
      <c r="V38" s="525">
        <v>1.0903604603404185E-2</v>
      </c>
      <c r="W38" s="525">
        <v>1.094529601569964E-2</v>
      </c>
      <c r="X38" s="525">
        <v>1.1990029580912054E-2</v>
      </c>
      <c r="Y38" s="525">
        <v>1.0958506975901431E-2</v>
      </c>
      <c r="Z38" s="525">
        <v>1.2509608888161368E-2</v>
      </c>
      <c r="AA38" s="525">
        <v>1.0808068824735013E-2</v>
      </c>
      <c r="AB38" s="525">
        <v>1.1489633936638755E-2</v>
      </c>
      <c r="AC38" s="525">
        <v>1.0454616554335E-2</v>
      </c>
      <c r="AD38" s="525">
        <v>1.0833402427194383E-2</v>
      </c>
      <c r="AE38" s="525">
        <v>1.2882581033768777E-2</v>
      </c>
      <c r="AF38" s="525">
        <v>5.3796220024393574E-3</v>
      </c>
      <c r="AG38" s="525">
        <v>1.4938863802167803E-2</v>
      </c>
      <c r="AH38" s="525">
        <v>1.5364277398603949E-2</v>
      </c>
      <c r="AI38" s="525">
        <v>1.4018584949372402E-2</v>
      </c>
      <c r="AJ38" s="525">
        <v>1.4062737372063976E-2</v>
      </c>
      <c r="AK38" s="525">
        <v>1.4375158079514448E-2</v>
      </c>
      <c r="AL38" s="525">
        <v>1.3573439645196025E-2</v>
      </c>
      <c r="AM38" s="525">
        <v>1.4601281453072186E-2</v>
      </c>
      <c r="AN38" s="525">
        <v>1.1816436981365298E-2</v>
      </c>
      <c r="AO38" s="525">
        <v>1.5552141946466942E-2</v>
      </c>
      <c r="AP38" s="525">
        <v>1.4522504533507202E-2</v>
      </c>
      <c r="AQ38" s="525">
        <v>1.6563604240282685E-2</v>
      </c>
      <c r="AR38" s="525">
        <v>2.2728928389305746E-2</v>
      </c>
      <c r="AS38" s="525">
        <v>1.274903463161256E-2</v>
      </c>
      <c r="AT38" s="525">
        <v>1.2683997784833203E-2</v>
      </c>
      <c r="AU38" s="525">
        <v>1.2679170046183954E-2</v>
      </c>
      <c r="AV38" s="525">
        <v>1.1121646208646183E-2</v>
      </c>
      <c r="AW38" s="525">
        <v>1.7439192290041303E-2</v>
      </c>
      <c r="AX38" s="525">
        <v>1.4083637037494596E-2</v>
      </c>
      <c r="AY38" s="525">
        <v>1.338891851277328E-2</v>
      </c>
      <c r="AZ38" s="525">
        <v>1.3739157189685573E-2</v>
      </c>
      <c r="BA38" s="525">
        <v>1.180130887243858E-2</v>
      </c>
      <c r="BB38" s="525">
        <v>1.1362344013316377E-2</v>
      </c>
      <c r="BC38" s="525">
        <v>1.535121485036341E-2</v>
      </c>
      <c r="BD38" s="525">
        <v>1.4903303131052406E-2</v>
      </c>
      <c r="BE38" s="525">
        <v>1.5015702806796009E-2</v>
      </c>
      <c r="BF38" s="525">
        <v>1.3808531537618596E-2</v>
      </c>
      <c r="BG38" s="525">
        <v>1.5191154891767998E-2</v>
      </c>
      <c r="BH38" s="525">
        <v>1.4850145612144282E-2</v>
      </c>
      <c r="BI38" s="525">
        <v>1.6869423610830478E-2</v>
      </c>
      <c r="BJ38" s="525">
        <v>1.396979618227139E-2</v>
      </c>
      <c r="BK38" s="525">
        <v>1.5599255200868039E-2</v>
      </c>
      <c r="BL38" s="525">
        <v>1.4180917486369068E-2</v>
      </c>
      <c r="BM38" s="525">
        <v>1.5085392853614741E-2</v>
      </c>
      <c r="BN38" s="525">
        <v>1.626646977664568E-2</v>
      </c>
      <c r="BO38" s="525">
        <v>2.2023053313479018E-2</v>
      </c>
      <c r="BP38" s="525">
        <v>1.4338723520545197E-2</v>
      </c>
      <c r="BQ38" s="525">
        <v>1.4369310708480149E-2</v>
      </c>
      <c r="BR38" s="525">
        <v>1.4977184556427211E-2</v>
      </c>
      <c r="BS38" s="525">
        <v>3.1831910298875665E-2</v>
      </c>
      <c r="BT38" s="525">
        <v>1.4658926184737367E-2</v>
      </c>
      <c r="BU38" s="525">
        <v>9.8217064014883178E-3</v>
      </c>
      <c r="BV38" s="526">
        <v>1.0453947908665393E-2</v>
      </c>
    </row>
    <row r="39" spans="2:74">
      <c r="B39" s="527" t="s">
        <v>504</v>
      </c>
      <c r="C39" s="647" t="s">
        <v>505</v>
      </c>
      <c r="D39" s="528">
        <v>5.3705347768861654E-3</v>
      </c>
      <c r="E39" s="529">
        <v>8.4629429587703853E-3</v>
      </c>
      <c r="F39" s="529">
        <v>9.1005697906106891E-3</v>
      </c>
      <c r="G39" s="529">
        <v>9.9620386862042942E-3</v>
      </c>
      <c r="H39" s="529">
        <v>9.8214520249782951E-3</v>
      </c>
      <c r="I39" s="529">
        <v>1.6358227018304673E-2</v>
      </c>
      <c r="J39" s="529">
        <v>7.8809828797046962E-3</v>
      </c>
      <c r="K39" s="529">
        <v>7.7884949368103237E-3</v>
      </c>
      <c r="L39" s="529">
        <v>7.7904287018087503E-3</v>
      </c>
      <c r="M39" s="529">
        <v>7.7254737900548593E-3</v>
      </c>
      <c r="N39" s="529">
        <v>1.2472987830306707E-2</v>
      </c>
      <c r="O39" s="529">
        <v>7.9922546502068717E-3</v>
      </c>
      <c r="P39" s="529">
        <v>8.0293835488000082E-3</v>
      </c>
      <c r="Q39" s="529">
        <v>7.9769322260771942E-3</v>
      </c>
      <c r="R39" s="529">
        <v>9.0769886498176713E-3</v>
      </c>
      <c r="S39" s="529">
        <v>7.7962806605218586E-3</v>
      </c>
      <c r="T39" s="529">
        <v>8.7152958091140202E-3</v>
      </c>
      <c r="U39" s="529">
        <v>7.6769709504909906E-3</v>
      </c>
      <c r="V39" s="529">
        <v>8.8464539453631148E-3</v>
      </c>
      <c r="W39" s="529">
        <v>7.7338640160726302E-3</v>
      </c>
      <c r="X39" s="529">
        <v>7.0798984939261528E-3</v>
      </c>
      <c r="Y39" s="529">
        <v>8.6634052062571718E-3</v>
      </c>
      <c r="Z39" s="529">
        <v>8.2311461176882185E-3</v>
      </c>
      <c r="AA39" s="529">
        <v>7.8462816070559264E-3</v>
      </c>
      <c r="AB39" s="529">
        <v>7.6375680582999386E-3</v>
      </c>
      <c r="AC39" s="529">
        <v>7.6935147271964075E-3</v>
      </c>
      <c r="AD39" s="529">
        <v>7.5512294501553457E-3</v>
      </c>
      <c r="AE39" s="529">
        <v>1.3748447088054814E-2</v>
      </c>
      <c r="AF39" s="529">
        <v>3.2378089685848148E-3</v>
      </c>
      <c r="AG39" s="529">
        <v>2.1189158551152372E-3</v>
      </c>
      <c r="AH39" s="529">
        <v>1.9235520484656419E-3</v>
      </c>
      <c r="AI39" s="529">
        <v>1.8750273638707651E-3</v>
      </c>
      <c r="AJ39" s="529">
        <v>1.8984609525747372E-3</v>
      </c>
      <c r="AK39" s="529">
        <v>1.977256971293292E-3</v>
      </c>
      <c r="AL39" s="529">
        <v>1.9683241693181858E-3</v>
      </c>
      <c r="AM39" s="529">
        <v>2.0485040230342898E-3</v>
      </c>
      <c r="AN39" s="529">
        <v>1.720867861729543E-3</v>
      </c>
      <c r="AO39" s="529">
        <v>2.4082901402231131E-3</v>
      </c>
      <c r="AP39" s="529">
        <v>2.470506734041036E-4</v>
      </c>
      <c r="AQ39" s="529">
        <v>2.2084805653710247E-4</v>
      </c>
      <c r="AR39" s="529">
        <v>1.4569825890580607E-4</v>
      </c>
      <c r="AS39" s="529">
        <v>1.5671303356896938E-3</v>
      </c>
      <c r="AT39" s="529">
        <v>1.5194782927449345E-3</v>
      </c>
      <c r="AU39" s="529">
        <v>1.5198092561501651E-3</v>
      </c>
      <c r="AV39" s="529">
        <v>1.8322527740050739E-3</v>
      </c>
      <c r="AW39" s="529">
        <v>2.2946305644791189E-4</v>
      </c>
      <c r="AX39" s="529">
        <v>1.7295694607449503E-3</v>
      </c>
      <c r="AY39" s="529">
        <v>2.0359687818120122E-3</v>
      </c>
      <c r="AZ39" s="529">
        <v>2.0709323929327954E-3</v>
      </c>
      <c r="BA39" s="529">
        <v>1.877480956978865E-3</v>
      </c>
      <c r="BB39" s="529">
        <v>4.6524611519493811E-4</v>
      </c>
      <c r="BC39" s="529">
        <v>2.2990709494673856E-3</v>
      </c>
      <c r="BD39" s="529">
        <v>3.7788258287923689E-3</v>
      </c>
      <c r="BE39" s="529">
        <v>2.0110194896944596E-3</v>
      </c>
      <c r="BF39" s="529">
        <v>9.9362377429410118E-4</v>
      </c>
      <c r="BG39" s="529">
        <v>5.4030689431597148E-4</v>
      </c>
      <c r="BH39" s="529">
        <v>1.2174092503840951E-2</v>
      </c>
      <c r="BI39" s="529">
        <v>1.227805143540567E-3</v>
      </c>
      <c r="BJ39" s="529">
        <v>2.3166495455946836E-3</v>
      </c>
      <c r="BK39" s="529">
        <v>1.560595303478855E-3</v>
      </c>
      <c r="BL39" s="529">
        <v>9.4170155182919592E-4</v>
      </c>
      <c r="BM39" s="529">
        <v>6.0027776647858348E-3</v>
      </c>
      <c r="BN39" s="529">
        <v>4.2437608554346545E-4</v>
      </c>
      <c r="BO39" s="529">
        <v>2.6667505892524984E-4</v>
      </c>
      <c r="BP39" s="529">
        <v>2.3945198577229698E-3</v>
      </c>
      <c r="BQ39" s="529">
        <v>4.5853261740976979E-3</v>
      </c>
      <c r="BR39" s="529">
        <v>1.1385945388111415E-3</v>
      </c>
      <c r="BS39" s="529">
        <v>1.1850508372975921E-3</v>
      </c>
      <c r="BT39" s="529">
        <v>1.1874924059825317E-3</v>
      </c>
      <c r="BU39" s="529">
        <v>3.5387273822686254E-3</v>
      </c>
      <c r="BV39" s="530">
        <v>2.9289657673265347E-3</v>
      </c>
    </row>
    <row r="40" spans="2:74">
      <c r="B40" s="531" t="s">
        <v>506</v>
      </c>
      <c r="C40" s="650" t="s">
        <v>507</v>
      </c>
      <c r="D40" s="532">
        <v>4.2419875210315719E-2</v>
      </c>
      <c r="E40" s="533">
        <v>4.3217307428171051E-2</v>
      </c>
      <c r="F40" s="533">
        <v>4.6826428369407362E-2</v>
      </c>
      <c r="G40" s="533">
        <v>4.2281591761495846E-2</v>
      </c>
      <c r="H40" s="533">
        <v>4.2160544325657287E-2</v>
      </c>
      <c r="I40" s="533">
        <v>4.7788815490898091E-2</v>
      </c>
      <c r="J40" s="533">
        <v>5.3260582019721038E-2</v>
      </c>
      <c r="K40" s="533">
        <v>4.9857055067197481E-2</v>
      </c>
      <c r="L40" s="533">
        <v>5.0466354596516327E-2</v>
      </c>
      <c r="M40" s="533">
        <v>5.0357309736542413E-2</v>
      </c>
      <c r="N40" s="533">
        <v>5.8327330628957043E-2</v>
      </c>
      <c r="O40" s="533">
        <v>5.7890456015805086E-2</v>
      </c>
      <c r="P40" s="533">
        <v>4.714086547215602E-2</v>
      </c>
      <c r="Q40" s="533">
        <v>6.2326617382590495E-2</v>
      </c>
      <c r="R40" s="533">
        <v>4.3238038107566261E-2</v>
      </c>
      <c r="S40" s="533">
        <v>3.9443838776613296E-2</v>
      </c>
      <c r="T40" s="533">
        <v>4.1890052066082026E-2</v>
      </c>
      <c r="U40" s="533">
        <v>5.0226396109340939E-2</v>
      </c>
      <c r="V40" s="533">
        <v>4.0837029653332454E-2</v>
      </c>
      <c r="W40" s="533">
        <v>3.9277699594501184E-2</v>
      </c>
      <c r="X40" s="533">
        <v>4.3845818880730365E-2</v>
      </c>
      <c r="Y40" s="533">
        <v>3.6262607960379299E-2</v>
      </c>
      <c r="Z40" s="533">
        <v>4.2123439909744653E-2</v>
      </c>
      <c r="AA40" s="533">
        <v>3.6298256881859871E-2</v>
      </c>
      <c r="AB40" s="533">
        <v>3.8422456783929713E-2</v>
      </c>
      <c r="AC40" s="533">
        <v>4.0911381402311049E-2</v>
      </c>
      <c r="AD40" s="533">
        <v>3.8558494347778846E-2</v>
      </c>
      <c r="AE40" s="533">
        <v>3.9227496894176109E-2</v>
      </c>
      <c r="AF40" s="533">
        <v>4.3234653190251784E-2</v>
      </c>
      <c r="AG40" s="533">
        <v>4.0964761859426047E-2</v>
      </c>
      <c r="AH40" s="533">
        <v>4.4096863179982647E-2</v>
      </c>
      <c r="AI40" s="533">
        <v>4.9966977407543078E-2</v>
      </c>
      <c r="AJ40" s="533">
        <v>4.9163212992642626E-2</v>
      </c>
      <c r="AK40" s="533">
        <v>5.192729905846831E-2</v>
      </c>
      <c r="AL40" s="533">
        <v>5.3939821390704863E-2</v>
      </c>
      <c r="AM40" s="533">
        <v>6.7486826981074097E-2</v>
      </c>
      <c r="AN40" s="533">
        <v>8.1544188314541757E-2</v>
      </c>
      <c r="AO40" s="533">
        <v>4.7540129865157779E-2</v>
      </c>
      <c r="AP40" s="533">
        <v>3.4174494182848063E-2</v>
      </c>
      <c r="AQ40" s="533">
        <v>3.7102473498233215E-2</v>
      </c>
      <c r="AR40" s="533">
        <v>3.4093392583958625E-2</v>
      </c>
      <c r="AS40" s="533">
        <v>3.7540464074520982E-2</v>
      </c>
      <c r="AT40" s="533">
        <v>3.3277757084493632E-2</v>
      </c>
      <c r="AU40" s="533">
        <v>3.3663886283554573E-2</v>
      </c>
      <c r="AV40" s="533">
        <v>3.2865233323937162E-2</v>
      </c>
      <c r="AW40" s="533">
        <v>2.0009178522257916E-2</v>
      </c>
      <c r="AX40" s="533">
        <v>3.1688183334362838E-2</v>
      </c>
      <c r="AY40" s="533">
        <v>7.9480343206166079E-2</v>
      </c>
      <c r="AZ40" s="533">
        <v>8.0375844644568831E-2</v>
      </c>
      <c r="BA40" s="533">
        <v>7.5421092157493833E-2</v>
      </c>
      <c r="BB40" s="533">
        <v>9.8322012344530252E-2</v>
      </c>
      <c r="BC40" s="533">
        <v>4.0996706186086536E-2</v>
      </c>
      <c r="BD40" s="533">
        <v>3.3888605631857915E-2</v>
      </c>
      <c r="BE40" s="533">
        <v>3.83731606715541E-2</v>
      </c>
      <c r="BF40" s="533">
        <v>3.4248792037382965E-2</v>
      </c>
      <c r="BG40" s="533">
        <v>4.4111792340154471E-2</v>
      </c>
      <c r="BH40" s="533">
        <v>1.4490128184549061E-2</v>
      </c>
      <c r="BI40" s="533">
        <v>5.6148870513846767E-2</v>
      </c>
      <c r="BJ40" s="533">
        <v>5.5297525953090343E-2</v>
      </c>
      <c r="BK40" s="533">
        <v>2.4895848682536068E-2</v>
      </c>
      <c r="BL40" s="533">
        <v>4.8467954450133341E-2</v>
      </c>
      <c r="BM40" s="533">
        <v>4.8225606815157453E-2</v>
      </c>
      <c r="BN40" s="533">
        <v>2.5983914034078744E-2</v>
      </c>
      <c r="BO40" s="533">
        <v>3.097902873962079E-2</v>
      </c>
      <c r="BP40" s="533">
        <v>3.6546237899833897E-2</v>
      </c>
      <c r="BQ40" s="533">
        <v>3.8356400098550292E-2</v>
      </c>
      <c r="BR40" s="533">
        <v>2.4815553906540676E-2</v>
      </c>
      <c r="BS40" s="533">
        <v>2.4549457812343894E-2</v>
      </c>
      <c r="BT40" s="533">
        <v>4.1699279733933885E-2</v>
      </c>
      <c r="BU40" s="533">
        <v>4.8628536244645568E-2</v>
      </c>
      <c r="BV40" s="534">
        <v>4.3346222575237105E-2</v>
      </c>
    </row>
    <row r="41" spans="2:74">
      <c r="B41" s="523" t="s">
        <v>508</v>
      </c>
      <c r="C41" s="645" t="s">
        <v>509</v>
      </c>
      <c r="D41" s="524">
        <v>8.4057227142986489E-3</v>
      </c>
      <c r="E41" s="525">
        <v>8.2840422375928917E-3</v>
      </c>
      <c r="F41" s="525">
        <v>7.7253183423001996E-3</v>
      </c>
      <c r="G41" s="525">
        <v>6.8745300656576835E-3</v>
      </c>
      <c r="H41" s="525">
        <v>6.6399235768160401E-3</v>
      </c>
      <c r="I41" s="525">
        <v>1.7548282991276285E-2</v>
      </c>
      <c r="J41" s="525">
        <v>8.9297846340639937E-3</v>
      </c>
      <c r="K41" s="525">
        <v>7.9488070109813777E-3</v>
      </c>
      <c r="L41" s="525">
        <v>8.1112476745811516E-3</v>
      </c>
      <c r="M41" s="525">
        <v>8.0120893935660843E-3</v>
      </c>
      <c r="N41" s="525">
        <v>1.5259506388141183E-2</v>
      </c>
      <c r="O41" s="525">
        <v>1.0142946797560644E-2</v>
      </c>
      <c r="P41" s="525">
        <v>7.5293305540532832E-3</v>
      </c>
      <c r="Q41" s="525">
        <v>1.1221538894624305E-2</v>
      </c>
      <c r="R41" s="525">
        <v>1.1665903673417841E-2</v>
      </c>
      <c r="S41" s="525">
        <v>8.8682086144173285E-3</v>
      </c>
      <c r="T41" s="525">
        <v>1.2343099076017734E-2</v>
      </c>
      <c r="U41" s="525">
        <v>1.5288724914752081E-2</v>
      </c>
      <c r="V41" s="525">
        <v>1.1971016300682931E-2</v>
      </c>
      <c r="W41" s="525">
        <v>8.6322048850185421E-3</v>
      </c>
      <c r="X41" s="525">
        <v>8.9118128444224207E-3</v>
      </c>
      <c r="Y41" s="525">
        <v>8.8856676934227219E-3</v>
      </c>
      <c r="Z41" s="525">
        <v>9.6401822438980551E-3</v>
      </c>
      <c r="AA41" s="525">
        <v>8.5417288819253246E-3</v>
      </c>
      <c r="AB41" s="525">
        <v>8.8065416501798242E-3</v>
      </c>
      <c r="AC41" s="525">
        <v>8.2711780173130682E-3</v>
      </c>
      <c r="AD41" s="525">
        <v>8.4313393274188988E-3</v>
      </c>
      <c r="AE41" s="525">
        <v>1.9764333847833451E-2</v>
      </c>
      <c r="AF41" s="525">
        <v>8.4451372347051339E-3</v>
      </c>
      <c r="AG41" s="525">
        <v>8.553776052765881E-3</v>
      </c>
      <c r="AH41" s="525">
        <v>8.0940527660141193E-3</v>
      </c>
      <c r="AI41" s="525">
        <v>8.6225564169058761E-3</v>
      </c>
      <c r="AJ41" s="525">
        <v>8.6560676853658855E-3</v>
      </c>
      <c r="AK41" s="525">
        <v>9.1740894460425829E-3</v>
      </c>
      <c r="AL41" s="525">
        <v>8.6988061585071066E-3</v>
      </c>
      <c r="AM41" s="525">
        <v>8.1598743584199197E-3</v>
      </c>
      <c r="AN41" s="525">
        <v>7.7935185368937622E-3</v>
      </c>
      <c r="AO41" s="525">
        <v>1.0395715844839405E-2</v>
      </c>
      <c r="AP41" s="525">
        <v>7.4268016870759389E-3</v>
      </c>
      <c r="AQ41" s="525">
        <v>4.5273851590106008E-3</v>
      </c>
      <c r="AR41" s="525">
        <v>1.6026808479638669E-3</v>
      </c>
      <c r="AS41" s="525">
        <v>6.4778298464981529E-3</v>
      </c>
      <c r="AT41" s="525">
        <v>6.1971459034195157E-3</v>
      </c>
      <c r="AU41" s="525">
        <v>6.0391834863712272E-3</v>
      </c>
      <c r="AV41" s="525">
        <v>6.9958742280193734E-3</v>
      </c>
      <c r="AW41" s="525">
        <v>8.1688848095456627E-3</v>
      </c>
      <c r="AX41" s="525">
        <v>8.4625362900735066E-3</v>
      </c>
      <c r="AY41" s="525">
        <v>9.2394202336516552E-3</v>
      </c>
      <c r="AZ41" s="525">
        <v>9.2186076233979862E-3</v>
      </c>
      <c r="BA41" s="525">
        <v>9.3337624718377865E-3</v>
      </c>
      <c r="BB41" s="525">
        <v>6.6064948357681215E-3</v>
      </c>
      <c r="BC41" s="525">
        <v>8.8033110823886838E-3</v>
      </c>
      <c r="BD41" s="525">
        <v>7.7351298910522644E-3</v>
      </c>
      <c r="BE41" s="525">
        <v>7.7756248670477566E-3</v>
      </c>
      <c r="BF41" s="525">
        <v>5.4450582831316752E-3</v>
      </c>
      <c r="BG41" s="525">
        <v>1.1443131277512996E-2</v>
      </c>
      <c r="BH41" s="525">
        <v>7.0283657043270888E-3</v>
      </c>
      <c r="BI41" s="525">
        <v>9.0830066781250347E-3</v>
      </c>
      <c r="BJ41" s="525">
        <v>8.0233961632988297E-3</v>
      </c>
      <c r="BK41" s="525">
        <v>8.8813277785964023E-3</v>
      </c>
      <c r="BL41" s="525">
        <v>4.7183995821693959E-3</v>
      </c>
      <c r="BM41" s="525">
        <v>1.4643755774695358E-2</v>
      </c>
      <c r="BN41" s="525">
        <v>1.2414440692481918E-2</v>
      </c>
      <c r="BO41" s="525">
        <v>1.9263546181991649E-3</v>
      </c>
      <c r="BP41" s="525">
        <v>9.2023177662677053E-3</v>
      </c>
      <c r="BQ41" s="525">
        <v>7.8885860248904677E-3</v>
      </c>
      <c r="BR41" s="525">
        <v>8.2957707745802654E-3</v>
      </c>
      <c r="BS41" s="525">
        <v>1.0762290483473075E-2</v>
      </c>
      <c r="BT41" s="525">
        <v>9.66170948044205E-3</v>
      </c>
      <c r="BU41" s="525">
        <v>8.1317902848857607E-3</v>
      </c>
      <c r="BV41" s="526">
        <v>1.0358750162599203E-2</v>
      </c>
    </row>
    <row r="42" spans="2:74">
      <c r="B42" s="523" t="s">
        <v>510</v>
      </c>
      <c r="C42" s="645" t="s">
        <v>511</v>
      </c>
      <c r="D42" s="524">
        <v>0</v>
      </c>
      <c r="E42" s="525">
        <v>0</v>
      </c>
      <c r="F42" s="525">
        <v>0</v>
      </c>
      <c r="G42" s="525">
        <v>0</v>
      </c>
      <c r="H42" s="525">
        <v>0</v>
      </c>
      <c r="I42" s="525">
        <v>0</v>
      </c>
      <c r="J42" s="525">
        <v>0</v>
      </c>
      <c r="K42" s="525">
        <v>0</v>
      </c>
      <c r="L42" s="525">
        <v>0</v>
      </c>
      <c r="M42" s="525">
        <v>0</v>
      </c>
      <c r="N42" s="525">
        <v>0</v>
      </c>
      <c r="O42" s="525">
        <v>0</v>
      </c>
      <c r="P42" s="525">
        <v>0</v>
      </c>
      <c r="Q42" s="525">
        <v>0</v>
      </c>
      <c r="R42" s="525">
        <v>0</v>
      </c>
      <c r="S42" s="525">
        <v>0</v>
      </c>
      <c r="T42" s="525">
        <v>0</v>
      </c>
      <c r="U42" s="525">
        <v>0</v>
      </c>
      <c r="V42" s="525">
        <v>0</v>
      </c>
      <c r="W42" s="525">
        <v>0</v>
      </c>
      <c r="X42" s="525">
        <v>0</v>
      </c>
      <c r="Y42" s="525">
        <v>0</v>
      </c>
      <c r="Z42" s="525">
        <v>0</v>
      </c>
      <c r="AA42" s="525">
        <v>0</v>
      </c>
      <c r="AB42" s="525">
        <v>0</v>
      </c>
      <c r="AC42" s="525">
        <v>0</v>
      </c>
      <c r="AD42" s="525">
        <v>0</v>
      </c>
      <c r="AE42" s="525">
        <v>0</v>
      </c>
      <c r="AF42" s="525">
        <v>0</v>
      </c>
      <c r="AG42" s="525">
        <v>0</v>
      </c>
      <c r="AH42" s="525">
        <v>0</v>
      </c>
      <c r="AI42" s="525">
        <v>0</v>
      </c>
      <c r="AJ42" s="525">
        <v>0</v>
      </c>
      <c r="AK42" s="525">
        <v>0</v>
      </c>
      <c r="AL42" s="525">
        <v>0</v>
      </c>
      <c r="AM42" s="525">
        <v>0</v>
      </c>
      <c r="AN42" s="525">
        <v>0</v>
      </c>
      <c r="AO42" s="525">
        <v>0</v>
      </c>
      <c r="AP42" s="525">
        <v>0</v>
      </c>
      <c r="AQ42" s="525">
        <v>0</v>
      </c>
      <c r="AR42" s="525">
        <v>0</v>
      </c>
      <c r="AS42" s="525">
        <v>0</v>
      </c>
      <c r="AT42" s="525">
        <v>0</v>
      </c>
      <c r="AU42" s="525">
        <v>0</v>
      </c>
      <c r="AV42" s="525">
        <v>0</v>
      </c>
      <c r="AW42" s="525">
        <v>0</v>
      </c>
      <c r="AX42" s="525">
        <v>0</v>
      </c>
      <c r="AY42" s="525">
        <v>0</v>
      </c>
      <c r="AZ42" s="525">
        <v>0</v>
      </c>
      <c r="BA42" s="525">
        <v>0</v>
      </c>
      <c r="BB42" s="525">
        <v>0</v>
      </c>
      <c r="BC42" s="525">
        <v>0</v>
      </c>
      <c r="BD42" s="525">
        <v>0</v>
      </c>
      <c r="BE42" s="525">
        <v>0</v>
      </c>
      <c r="BF42" s="525">
        <v>0</v>
      </c>
      <c r="BG42" s="525">
        <v>0</v>
      </c>
      <c r="BH42" s="525">
        <v>0</v>
      </c>
      <c r="BI42" s="525">
        <v>0</v>
      </c>
      <c r="BJ42" s="525">
        <v>0</v>
      </c>
      <c r="BK42" s="525">
        <v>0</v>
      </c>
      <c r="BL42" s="525">
        <v>0</v>
      </c>
      <c r="BM42" s="525">
        <v>0</v>
      </c>
      <c r="BN42" s="525">
        <v>0</v>
      </c>
      <c r="BO42" s="525">
        <v>0</v>
      </c>
      <c r="BP42" s="525">
        <v>0</v>
      </c>
      <c r="BQ42" s="525">
        <v>0</v>
      </c>
      <c r="BR42" s="525">
        <v>0</v>
      </c>
      <c r="BS42" s="525">
        <v>0</v>
      </c>
      <c r="BT42" s="525">
        <v>0</v>
      </c>
      <c r="BU42" s="525">
        <v>0</v>
      </c>
      <c r="BV42" s="526">
        <v>0</v>
      </c>
    </row>
    <row r="43" spans="2:74">
      <c r="B43" s="523" t="s">
        <v>512</v>
      </c>
      <c r="C43" s="645" t="s">
        <v>513</v>
      </c>
      <c r="D43" s="524">
        <v>1.7507039154290925E-4</v>
      </c>
      <c r="E43" s="525">
        <v>2.4114400822598965E-4</v>
      </c>
      <c r="F43" s="525">
        <v>2.2251387931116669E-4</v>
      </c>
      <c r="G43" s="525">
        <v>2.2568778107265791E-4</v>
      </c>
      <c r="H43" s="525">
        <v>2.2543908251391844E-4</v>
      </c>
      <c r="I43" s="525">
        <v>2.3700267258332914E-4</v>
      </c>
      <c r="J43" s="525">
        <v>2.1802056670914996E-4</v>
      </c>
      <c r="K43" s="525">
        <v>2.4046811125657947E-4</v>
      </c>
      <c r="L43" s="525">
        <v>2.3523266637394421E-4</v>
      </c>
      <c r="M43" s="525">
        <v>2.3507738489819756E-4</v>
      </c>
      <c r="N43" s="525">
        <v>2.4642681123706261E-4</v>
      </c>
      <c r="O43" s="525">
        <v>1.9212532287176548E-4</v>
      </c>
      <c r="P43" s="525">
        <v>2.5817953533119E-4</v>
      </c>
      <c r="Q43" s="525">
        <v>1.6486594548096274E-4</v>
      </c>
      <c r="R43" s="525">
        <v>1.7364673938781631E-4</v>
      </c>
      <c r="S43" s="525">
        <v>2.6062249303688732E-4</v>
      </c>
      <c r="T43" s="525">
        <v>1.1180154077151422E-4</v>
      </c>
      <c r="U43" s="525">
        <v>9.3167123185570276E-5</v>
      </c>
      <c r="V43" s="525">
        <v>1.1415538548626076E-4</v>
      </c>
      <c r="W43" s="525">
        <v>2.7072994826041994E-4</v>
      </c>
      <c r="X43" s="525">
        <v>2.4025106236016638E-4</v>
      </c>
      <c r="Y43" s="525">
        <v>3.1165066135169413E-4</v>
      </c>
      <c r="Z43" s="525">
        <v>2.9849740259115003E-4</v>
      </c>
      <c r="AA43" s="525">
        <v>2.7817890994775963E-4</v>
      </c>
      <c r="AB43" s="525">
        <v>2.658439064837562E-4</v>
      </c>
      <c r="AC43" s="525">
        <v>2.7026920000316801E-4</v>
      </c>
      <c r="AD43" s="525">
        <v>2.6538909113506021E-4</v>
      </c>
      <c r="AE43" s="525">
        <v>3.5387569175168466E-4</v>
      </c>
      <c r="AF43" s="525">
        <v>2.940166148789068E-5</v>
      </c>
      <c r="AG43" s="525">
        <v>1.5082291702414783E-4</v>
      </c>
      <c r="AH43" s="525">
        <v>1.3075916364078006E-4</v>
      </c>
      <c r="AI43" s="525">
        <v>1.9913290972230088E-4</v>
      </c>
      <c r="AJ43" s="525">
        <v>1.9969327662640033E-4</v>
      </c>
      <c r="AK43" s="525">
        <v>2.0357556982546321E-4</v>
      </c>
      <c r="AL43" s="525">
        <v>1.929628412385325E-4</v>
      </c>
      <c r="AM43" s="525">
        <v>2.0485040230342898E-4</v>
      </c>
      <c r="AN43" s="525">
        <v>1.672672221450462E-4</v>
      </c>
      <c r="AO43" s="525">
        <v>2.2027043965455303E-4</v>
      </c>
      <c r="AP43" s="525">
        <v>2.0120621854561013E-4</v>
      </c>
      <c r="AQ43" s="525">
        <v>2.2084805653710247E-4</v>
      </c>
      <c r="AR43" s="525">
        <v>3.6424564726451517E-4</v>
      </c>
      <c r="AS43" s="525">
        <v>1.8336856096825757E-4</v>
      </c>
      <c r="AT43" s="525">
        <v>1.8328337383304659E-4</v>
      </c>
      <c r="AU43" s="525">
        <v>1.8357871688490281E-4</v>
      </c>
      <c r="AV43" s="525">
        <v>1.5375547753888733E-4</v>
      </c>
      <c r="AW43" s="525">
        <v>2.7535566773749428E-4</v>
      </c>
      <c r="AX43" s="525">
        <v>1.8531101365124467E-4</v>
      </c>
      <c r="AY43" s="525">
        <v>1.842066993068011E-4</v>
      </c>
      <c r="AZ43" s="525">
        <v>1.8934239021099842E-4</v>
      </c>
      <c r="BA43" s="525">
        <v>1.6092693916961701E-4</v>
      </c>
      <c r="BB43" s="525">
        <v>1.6542084095820021E-4</v>
      </c>
      <c r="BC43" s="525">
        <v>8.3223545007851254E-5</v>
      </c>
      <c r="BD43" s="525">
        <v>8.2321574625835169E-5</v>
      </c>
      <c r="BE43" s="525">
        <v>8.2914625800177113E-5</v>
      </c>
      <c r="BF43" s="525">
        <v>7.9489901943528108E-5</v>
      </c>
      <c r="BG43" s="525">
        <v>7.9624173899195793E-5</v>
      </c>
      <c r="BH43" s="525">
        <v>8.2551766837120783E-5</v>
      </c>
      <c r="BI43" s="525">
        <v>8.3401329778315831E-5</v>
      </c>
      <c r="BJ43" s="525">
        <v>7.8636272291198849E-5</v>
      </c>
      <c r="BK43" s="525">
        <v>8.7071840966631395E-5</v>
      </c>
      <c r="BL43" s="525">
        <v>7.71562195826442E-5</v>
      </c>
      <c r="BM43" s="525">
        <v>8.1354198748307546E-5</v>
      </c>
      <c r="BN43" s="525">
        <v>9.1212054585133973E-5</v>
      </c>
      <c r="BO43" s="525">
        <v>3.5611886750887402E-5</v>
      </c>
      <c r="BP43" s="525">
        <v>1.7912729353391035E-4</v>
      </c>
      <c r="BQ43" s="525">
        <v>1.1992892907377063E-4</v>
      </c>
      <c r="BR43" s="525">
        <v>1.6964851234016641E-4</v>
      </c>
      <c r="BS43" s="525">
        <v>1.8290667916785145E-4</v>
      </c>
      <c r="BT43" s="525">
        <v>2.3170583531366472E-4</v>
      </c>
      <c r="BU43" s="525">
        <v>1.820673583019405E-4</v>
      </c>
      <c r="BV43" s="526">
        <v>1.9184889283567925E-4</v>
      </c>
    </row>
    <row r="44" spans="2:74">
      <c r="B44" s="527" t="s">
        <v>514</v>
      </c>
      <c r="C44" s="647" t="s">
        <v>515</v>
      </c>
      <c r="D44" s="528">
        <v>1.2427496569224397E-6</v>
      </c>
      <c r="E44" s="529">
        <v>7.7966539100414279E-7</v>
      </c>
      <c r="F44" s="529">
        <v>5.0845787903151489E-7</v>
      </c>
      <c r="G44" s="529">
        <v>4.3380640283067353E-7</v>
      </c>
      <c r="H44" s="529">
        <v>4.4334136187594579E-7</v>
      </c>
      <c r="I44" s="529">
        <v>0</v>
      </c>
      <c r="J44" s="529">
        <v>6.1414244143422528E-7</v>
      </c>
      <c r="K44" s="529">
        <v>0</v>
      </c>
      <c r="L44" s="529">
        <v>7.7805733089507456E-7</v>
      </c>
      <c r="M44" s="529">
        <v>7.8885028489328036E-7</v>
      </c>
      <c r="N44" s="529">
        <v>0</v>
      </c>
      <c r="O44" s="529">
        <v>3.969531464292675E-7</v>
      </c>
      <c r="P44" s="529">
        <v>0</v>
      </c>
      <c r="Q44" s="529">
        <v>5.6076852204409097E-7</v>
      </c>
      <c r="R44" s="529">
        <v>0</v>
      </c>
      <c r="S44" s="529">
        <v>1.0632228170806214E-6</v>
      </c>
      <c r="T44" s="529">
        <v>9.4038679153610093E-6</v>
      </c>
      <c r="U44" s="529">
        <v>9.3167123185570276E-6</v>
      </c>
      <c r="V44" s="529">
        <v>9.4148771535060419E-6</v>
      </c>
      <c r="W44" s="529">
        <v>4.9675219864297231E-7</v>
      </c>
      <c r="X44" s="529">
        <v>0</v>
      </c>
      <c r="Y44" s="529">
        <v>0</v>
      </c>
      <c r="Z44" s="529">
        <v>0</v>
      </c>
      <c r="AA44" s="529">
        <v>0</v>
      </c>
      <c r="AB44" s="529">
        <v>4.1088702702280711E-7</v>
      </c>
      <c r="AC44" s="529">
        <v>4.9499853480433698E-7</v>
      </c>
      <c r="AD44" s="529">
        <v>6.8664706632615837E-7</v>
      </c>
      <c r="AE44" s="529">
        <v>0</v>
      </c>
      <c r="AF44" s="529">
        <v>1.568088612687503E-6</v>
      </c>
      <c r="AG44" s="529">
        <v>1.7269799659253568E-6</v>
      </c>
      <c r="AH44" s="529">
        <v>1.3620746212581257E-6</v>
      </c>
      <c r="AI44" s="529">
        <v>6.7617286832699784E-7</v>
      </c>
      <c r="AJ44" s="529">
        <v>6.8741231196695476E-7</v>
      </c>
      <c r="AK44" s="529">
        <v>6.381679304873455E-7</v>
      </c>
      <c r="AL44" s="529">
        <v>1.0318868515429545E-6</v>
      </c>
      <c r="AM44" s="529">
        <v>0</v>
      </c>
      <c r="AN44" s="529">
        <v>0</v>
      </c>
      <c r="AO44" s="529">
        <v>5.2445342774893579E-7</v>
      </c>
      <c r="AP44" s="529">
        <v>0</v>
      </c>
      <c r="AQ44" s="529">
        <v>0</v>
      </c>
      <c r="AR44" s="529">
        <v>0</v>
      </c>
      <c r="AS44" s="529">
        <v>8.9448078521101247E-7</v>
      </c>
      <c r="AT44" s="529">
        <v>9.8539448297336878E-7</v>
      </c>
      <c r="AU44" s="529">
        <v>1.1125982841509261E-6</v>
      </c>
      <c r="AV44" s="529">
        <v>0</v>
      </c>
      <c r="AW44" s="529">
        <v>0</v>
      </c>
      <c r="AX44" s="529">
        <v>0</v>
      </c>
      <c r="AY44" s="529">
        <v>0</v>
      </c>
      <c r="AZ44" s="529">
        <v>0</v>
      </c>
      <c r="BA44" s="529">
        <v>0</v>
      </c>
      <c r="BB44" s="529">
        <v>0</v>
      </c>
      <c r="BC44" s="529">
        <v>8.207450198012943E-7</v>
      </c>
      <c r="BD44" s="529">
        <v>8.8517822178317386E-7</v>
      </c>
      <c r="BE44" s="529">
        <v>1.3592561606586412E-6</v>
      </c>
      <c r="BF44" s="529">
        <v>0</v>
      </c>
      <c r="BG44" s="529">
        <v>0</v>
      </c>
      <c r="BH44" s="529">
        <v>0</v>
      </c>
      <c r="BI44" s="529">
        <v>8.5980752348779207E-7</v>
      </c>
      <c r="BJ44" s="529">
        <v>1.2481947982729976E-6</v>
      </c>
      <c r="BK44" s="529">
        <v>0</v>
      </c>
      <c r="BL44" s="529">
        <v>0</v>
      </c>
      <c r="BM44" s="529">
        <v>0</v>
      </c>
      <c r="BN44" s="529">
        <v>9.6012689036983137E-7</v>
      </c>
      <c r="BO44" s="529">
        <v>7.4536507153020133E-6</v>
      </c>
      <c r="BP44" s="529">
        <v>2.2417599309964944E-6</v>
      </c>
      <c r="BQ44" s="529">
        <v>1.9553629740288691E-6</v>
      </c>
      <c r="BR44" s="529">
        <v>2.4887312323740796E-6</v>
      </c>
      <c r="BS44" s="529">
        <v>1.2296247339015225E-5</v>
      </c>
      <c r="BT44" s="529">
        <v>7.0642022961483139E-7</v>
      </c>
      <c r="BU44" s="529">
        <v>0</v>
      </c>
      <c r="BV44" s="530">
        <v>1.0900505274754503E-6</v>
      </c>
    </row>
    <row r="45" spans="2:74">
      <c r="B45" s="535" t="s">
        <v>516</v>
      </c>
      <c r="C45" s="651" t="s">
        <v>517</v>
      </c>
      <c r="D45" s="536">
        <v>9.0214186487579833E-4</v>
      </c>
      <c r="E45" s="537">
        <v>7.4779656814684837E-4</v>
      </c>
      <c r="F45" s="537">
        <v>2.1215405002589956E-4</v>
      </c>
      <c r="G45" s="537">
        <v>8.8604957778165068E-5</v>
      </c>
      <c r="H45" s="537">
        <v>8.8779107715658141E-5</v>
      </c>
      <c r="I45" s="537">
        <v>8.0681760879431193E-5</v>
      </c>
      <c r="J45" s="537">
        <v>3.870632737139205E-4</v>
      </c>
      <c r="K45" s="537">
        <v>3.8742084591337806E-4</v>
      </c>
      <c r="L45" s="537">
        <v>3.8565708368032528E-4</v>
      </c>
      <c r="M45" s="537">
        <v>3.8548483921784968E-4</v>
      </c>
      <c r="N45" s="537">
        <v>3.9807407969063956E-4</v>
      </c>
      <c r="O45" s="537">
        <v>3.9020494293996998E-4</v>
      </c>
      <c r="P45" s="537">
        <v>3.3970991490946053E-4</v>
      </c>
      <c r="Q45" s="537">
        <v>4.1104332665831871E-4</v>
      </c>
      <c r="R45" s="537">
        <v>3.4729347877563262E-4</v>
      </c>
      <c r="S45" s="537">
        <v>1.3078305164352319E-3</v>
      </c>
      <c r="T45" s="537">
        <v>2.8963913179311908E-3</v>
      </c>
      <c r="U45" s="537">
        <v>3.9316525984310659E-3</v>
      </c>
      <c r="V45" s="537">
        <v>2.7656201638423996E-3</v>
      </c>
      <c r="W45" s="537">
        <v>1.1999404181220028E-3</v>
      </c>
      <c r="X45" s="537">
        <v>1.3288886886796702E-3</v>
      </c>
      <c r="Y45" s="537">
        <v>1.1886211270157637E-3</v>
      </c>
      <c r="Z45" s="537">
        <v>1.3721251570722218E-3</v>
      </c>
      <c r="AA45" s="537">
        <v>1.1802149341165978E-3</v>
      </c>
      <c r="AB45" s="537">
        <v>1.2663538172842915E-3</v>
      </c>
      <c r="AC45" s="537">
        <v>1.1407241234565946E-3</v>
      </c>
      <c r="AD45" s="537">
        <v>1.1884144100439986E-3</v>
      </c>
      <c r="AE45" s="537">
        <v>1.460678387230358E-3</v>
      </c>
      <c r="AF45" s="537">
        <v>1.5094813007883075E-3</v>
      </c>
      <c r="AG45" s="537">
        <v>8.3811666192485203E-4</v>
      </c>
      <c r="AH45" s="537">
        <v>7.7993906229486111E-4</v>
      </c>
      <c r="AI45" s="537">
        <v>6.4236422491064803E-4</v>
      </c>
      <c r="AJ45" s="537">
        <v>6.4169939322115228E-4</v>
      </c>
      <c r="AK45" s="537">
        <v>6.8837047435234993E-4</v>
      </c>
      <c r="AL45" s="537">
        <v>6.4028579138240339E-4</v>
      </c>
      <c r="AM45" s="537">
        <v>6.1455120691028694E-4</v>
      </c>
      <c r="AN45" s="537">
        <v>5.613374573681211E-4</v>
      </c>
      <c r="AO45" s="537">
        <v>7.5678629624171428E-4</v>
      </c>
      <c r="AP45" s="537">
        <v>7.4879276268872638E-4</v>
      </c>
      <c r="AQ45" s="537">
        <v>4.4169611307420494E-4</v>
      </c>
      <c r="AR45" s="537">
        <v>1.4569825890580607E-4</v>
      </c>
      <c r="AS45" s="537">
        <v>4.4545143103508423E-4</v>
      </c>
      <c r="AT45" s="537">
        <v>4.2273423319557518E-4</v>
      </c>
      <c r="AU45" s="537">
        <v>4.1611175827244639E-4</v>
      </c>
      <c r="AV45" s="537">
        <v>4.2282756323194011E-4</v>
      </c>
      <c r="AW45" s="537">
        <v>5.9660394676457095E-4</v>
      </c>
      <c r="AX45" s="537">
        <v>5.5593304095373399E-4</v>
      </c>
      <c r="AY45" s="537">
        <v>6.6896117116680396E-4</v>
      </c>
      <c r="AZ45" s="537">
        <v>6.7453226512668193E-4</v>
      </c>
      <c r="BA45" s="537">
        <v>6.4370775667846802E-4</v>
      </c>
      <c r="BB45" s="537">
        <v>6.8236096895257596E-4</v>
      </c>
      <c r="BC45" s="537">
        <v>5.9110056326089214E-4</v>
      </c>
      <c r="BD45" s="537">
        <v>6.1962475524822164E-4</v>
      </c>
      <c r="BE45" s="537">
        <v>6.306948585456095E-4</v>
      </c>
      <c r="BF45" s="537">
        <v>4.4855016096705146E-4</v>
      </c>
      <c r="BG45" s="537">
        <v>6.4836827317916578E-4</v>
      </c>
      <c r="BH45" s="537">
        <v>6.3977619298768605E-4</v>
      </c>
      <c r="BI45" s="537">
        <v>6.9730390154859937E-4</v>
      </c>
      <c r="BJ45" s="537">
        <v>6.3782754191750186E-4</v>
      </c>
      <c r="BK45" s="537">
        <v>5.6261804932284895E-4</v>
      </c>
      <c r="BL45" s="537">
        <v>4.0160801475068648E-4</v>
      </c>
      <c r="BM45" s="537">
        <v>8.8327415783876764E-4</v>
      </c>
      <c r="BN45" s="537">
        <v>4.2245583176272577E-4</v>
      </c>
      <c r="BO45" s="537">
        <v>2.4067009976297391E-3</v>
      </c>
      <c r="BP45" s="537">
        <v>9.201890764376086E-4</v>
      </c>
      <c r="BQ45" s="537">
        <v>4.4060845681450516E-4</v>
      </c>
      <c r="BR45" s="537">
        <v>5.5954973874543885E-4</v>
      </c>
      <c r="BS45" s="537">
        <v>4.5957224429569402E-4</v>
      </c>
      <c r="BT45" s="537">
        <v>1.2425931838924884E-3</v>
      </c>
      <c r="BU45" s="537">
        <v>1.0609561515594896E-3</v>
      </c>
      <c r="BV45" s="538">
        <v>1.4156122850147847E-3</v>
      </c>
    </row>
    <row r="46" spans="2:74">
      <c r="B46" s="535" t="s">
        <v>518</v>
      </c>
      <c r="C46" s="651" t="s">
        <v>519</v>
      </c>
      <c r="D46" s="536">
        <v>0.10595293445914497</v>
      </c>
      <c r="E46" s="537">
        <v>9.8881030728042441E-2</v>
      </c>
      <c r="F46" s="537">
        <v>9.0281971672540415E-2</v>
      </c>
      <c r="G46" s="537">
        <v>7.8242515782148067E-2</v>
      </c>
      <c r="H46" s="537">
        <v>7.881689480828423E-2</v>
      </c>
      <c r="I46" s="537">
        <v>5.2110332308002619E-2</v>
      </c>
      <c r="J46" s="537">
        <v>0.10732630478016233</v>
      </c>
      <c r="K46" s="537">
        <v>0.10274668020413071</v>
      </c>
      <c r="L46" s="537">
        <v>0.11785908707421137</v>
      </c>
      <c r="M46" s="537">
        <v>0.11856419781946004</v>
      </c>
      <c r="N46" s="537">
        <v>6.702809265648102E-2</v>
      </c>
      <c r="O46" s="537">
        <v>8.4915820131002476E-2</v>
      </c>
      <c r="P46" s="537">
        <v>0.18695459573161285</v>
      </c>
      <c r="Q46" s="537">
        <v>4.2806265130235686E-2</v>
      </c>
      <c r="R46" s="537">
        <v>0.36285854105166782</v>
      </c>
      <c r="S46" s="537">
        <v>0.10787166315825288</v>
      </c>
      <c r="T46" s="537">
        <v>8.4186560200950208E-2</v>
      </c>
      <c r="U46" s="537">
        <v>9.4434196060894038E-2</v>
      </c>
      <c r="V46" s="537">
        <v>8.2892109038399747E-2</v>
      </c>
      <c r="W46" s="537">
        <v>0.10948028152792176</v>
      </c>
      <c r="X46" s="537">
        <v>0.10001952039881676</v>
      </c>
      <c r="Y46" s="537">
        <v>9.4671740049525874E-2</v>
      </c>
      <c r="Z46" s="537">
        <v>9.2473211462942184E-2</v>
      </c>
      <c r="AA46" s="537">
        <v>0.11301836389892288</v>
      </c>
      <c r="AB46" s="537">
        <v>0.10820052437402389</v>
      </c>
      <c r="AC46" s="537">
        <v>8.3720339687794521E-2</v>
      </c>
      <c r="AD46" s="537">
        <v>0.12948069397359052</v>
      </c>
      <c r="AE46" s="537">
        <v>0.16175130821066896</v>
      </c>
      <c r="AF46" s="537">
        <v>5.1485053420368784E-2</v>
      </c>
      <c r="AG46" s="537">
        <v>0.14020265445677071</v>
      </c>
      <c r="AH46" s="537">
        <v>0.16079381708926924</v>
      </c>
      <c r="AI46" s="537">
        <v>0.14257865623151619</v>
      </c>
      <c r="AJ46" s="537">
        <v>0.14312371153154776</v>
      </c>
      <c r="AK46" s="537">
        <v>0.15930692410077352</v>
      </c>
      <c r="AL46" s="537">
        <v>0.15925728911973344</v>
      </c>
      <c r="AM46" s="537">
        <v>0.13952588512444661</v>
      </c>
      <c r="AN46" s="537">
        <v>0.15807886507772256</v>
      </c>
      <c r="AO46" s="537">
        <v>0.16839780002276128</v>
      </c>
      <c r="AP46" s="537">
        <v>0.12256515006418224</v>
      </c>
      <c r="AQ46" s="537">
        <v>0.11749116607773852</v>
      </c>
      <c r="AR46" s="537">
        <v>0.14023457419683835</v>
      </c>
      <c r="AS46" s="537">
        <v>7.5074666783545491E-2</v>
      </c>
      <c r="AT46" s="537">
        <v>7.505946855704744E-2</v>
      </c>
      <c r="AU46" s="537">
        <v>6.7677128428332539E-2</v>
      </c>
      <c r="AV46" s="537">
        <v>0.12911616226328063</v>
      </c>
      <c r="AW46" s="537">
        <v>0.14768242312987609</v>
      </c>
      <c r="AX46" s="537">
        <v>0.12656742232380011</v>
      </c>
      <c r="AY46" s="537">
        <v>7.5224198943235246E-2</v>
      </c>
      <c r="AZ46" s="537">
        <v>7.5133427215601817E-2</v>
      </c>
      <c r="BA46" s="537">
        <v>7.5635661409719987E-2</v>
      </c>
      <c r="BB46" s="537">
        <v>0.1097877443834455</v>
      </c>
      <c r="BC46" s="537">
        <v>0.18334918465548242</v>
      </c>
      <c r="BD46" s="537">
        <v>0.21394492067032778</v>
      </c>
      <c r="BE46" s="537">
        <v>0.20273577487455766</v>
      </c>
      <c r="BF46" s="537">
        <v>0.23677202863907609</v>
      </c>
      <c r="BG46" s="537">
        <v>0.21099268595088325</v>
      </c>
      <c r="BH46" s="537">
        <v>0.24373638469123346</v>
      </c>
      <c r="BI46" s="537">
        <v>0.1042224287670962</v>
      </c>
      <c r="BJ46" s="537">
        <v>0.12456235169885553</v>
      </c>
      <c r="BK46" s="537">
        <v>6.9161833063187364E-2</v>
      </c>
      <c r="BL46" s="537">
        <v>0.16373143304818505</v>
      </c>
      <c r="BM46" s="537">
        <v>0.12516924578846747</v>
      </c>
      <c r="BN46" s="537">
        <v>0.28605732533611644</v>
      </c>
      <c r="BO46" s="537">
        <v>0.13623534322405176</v>
      </c>
      <c r="BP46" s="537">
        <v>0.11115425016332822</v>
      </c>
      <c r="BQ46" s="537">
        <v>0.10109161396963452</v>
      </c>
      <c r="BR46" s="537">
        <v>9.8793504577398925E-2</v>
      </c>
      <c r="BS46" s="537">
        <v>0.10996533995281316</v>
      </c>
      <c r="BT46" s="537">
        <v>9.4033009604489445E-2</v>
      </c>
      <c r="BU46" s="537">
        <v>0.13093622345954464</v>
      </c>
      <c r="BV46" s="538">
        <v>0.13233649423762955</v>
      </c>
    </row>
    <row r="47" spans="2:74">
      <c r="B47" s="535" t="s">
        <v>520</v>
      </c>
      <c r="C47" s="651" t="s">
        <v>521</v>
      </c>
      <c r="D47" s="536">
        <v>3.2633976750450644E-4</v>
      </c>
      <c r="E47" s="537">
        <v>2.6148028050801436E-4</v>
      </c>
      <c r="F47" s="537">
        <v>2.2353079506922971E-4</v>
      </c>
      <c r="G47" s="537">
        <v>1.6918449710396269E-4</v>
      </c>
      <c r="H47" s="537">
        <v>1.6946723557708027E-4</v>
      </c>
      <c r="I47" s="537">
        <v>1.5632091170389794E-4</v>
      </c>
      <c r="J47" s="537">
        <v>3.0046918947169472E-4</v>
      </c>
      <c r="K47" s="537">
        <v>2.9390546931359711E-4</v>
      </c>
      <c r="L47" s="537">
        <v>2.9929271995097199E-4</v>
      </c>
      <c r="M47" s="537">
        <v>2.9897425797455326E-4</v>
      </c>
      <c r="N47" s="537">
        <v>3.2225044546385108E-4</v>
      </c>
      <c r="O47" s="537">
        <v>3.0287525072553113E-4</v>
      </c>
      <c r="P47" s="537">
        <v>2.6361489396974135E-4</v>
      </c>
      <c r="Q47" s="537">
        <v>3.1907728904308777E-4</v>
      </c>
      <c r="R47" s="537">
        <v>2.841492099073358E-4</v>
      </c>
      <c r="S47" s="537">
        <v>3.0115786293808604E-4</v>
      </c>
      <c r="T47" s="537">
        <v>2.2569282996866421E-4</v>
      </c>
      <c r="U47" s="537">
        <v>2.9813479419382488E-4</v>
      </c>
      <c r="V47" s="537">
        <v>2.1654217453063895E-4</v>
      </c>
      <c r="W47" s="537">
        <v>3.062832127632955E-4</v>
      </c>
      <c r="X47" s="537">
        <v>3.3785305644398397E-4</v>
      </c>
      <c r="Y47" s="537">
        <v>3.0440297155281753E-4</v>
      </c>
      <c r="Z47" s="537">
        <v>3.4985179443478877E-4</v>
      </c>
      <c r="AA47" s="537">
        <v>3.006786747229461E-4</v>
      </c>
      <c r="AB47" s="537">
        <v>3.2295720323992637E-4</v>
      </c>
      <c r="AC47" s="537">
        <v>2.9105913846495015E-4</v>
      </c>
      <c r="AD47" s="537">
        <v>3.0366966508274355E-4</v>
      </c>
      <c r="AE47" s="537">
        <v>3.6893423182622447E-4</v>
      </c>
      <c r="AF47" s="537">
        <v>1.4818437389896904E-4</v>
      </c>
      <c r="AG47" s="537">
        <v>4.9524471638228698E-4</v>
      </c>
      <c r="AH47" s="537">
        <v>5.0638907585885424E-4</v>
      </c>
      <c r="AI47" s="537">
        <v>6.4101187917399395E-4</v>
      </c>
      <c r="AJ47" s="537">
        <v>6.4341792400106964E-4</v>
      </c>
      <c r="AK47" s="537">
        <v>6.5667480047147848E-4</v>
      </c>
      <c r="AL47" s="537">
        <v>6.2583937546080198E-4</v>
      </c>
      <c r="AM47" s="537">
        <v>6.7145409643901718E-4</v>
      </c>
      <c r="AN47" s="537">
        <v>5.4432723138726899E-4</v>
      </c>
      <c r="AO47" s="537">
        <v>7.1692783573279516E-4</v>
      </c>
      <c r="AP47" s="537">
        <v>5.9597791316041483E-4</v>
      </c>
      <c r="AQ47" s="537">
        <v>7.7296819787985862E-4</v>
      </c>
      <c r="AR47" s="537">
        <v>1.0927369417935455E-3</v>
      </c>
      <c r="AS47" s="537">
        <v>5.8767387588363519E-4</v>
      </c>
      <c r="AT47" s="537">
        <v>5.8433892840320761E-4</v>
      </c>
      <c r="AU47" s="537">
        <v>5.8633929574753807E-4</v>
      </c>
      <c r="AV47" s="537">
        <v>5.1251825846295774E-4</v>
      </c>
      <c r="AW47" s="537">
        <v>7.3428178063331801E-4</v>
      </c>
      <c r="AX47" s="537">
        <v>6.1770337883748226E-4</v>
      </c>
      <c r="AY47" s="537">
        <v>6.2048572398080374E-4</v>
      </c>
      <c r="AZ47" s="537">
        <v>6.3903056696211968E-4</v>
      </c>
      <c r="BA47" s="537">
        <v>5.3642313056538994E-4</v>
      </c>
      <c r="BB47" s="537">
        <v>4.9626252287460063E-4</v>
      </c>
      <c r="BC47" s="537">
        <v>4.686454063065391E-4</v>
      </c>
      <c r="BD47" s="537">
        <v>3.8151181358854789E-4</v>
      </c>
      <c r="BE47" s="537">
        <v>3.9758242699265256E-4</v>
      </c>
      <c r="BF47" s="537">
        <v>3.4634885846822957E-4</v>
      </c>
      <c r="BG47" s="537">
        <v>3.4693390056078166E-4</v>
      </c>
      <c r="BH47" s="537">
        <v>3.5543121832649221E-4</v>
      </c>
      <c r="BI47" s="537">
        <v>6.8956563383720923E-4</v>
      </c>
      <c r="BJ47" s="537">
        <v>4.1315247822836226E-4</v>
      </c>
      <c r="BK47" s="537">
        <v>3.6168303170754578E-4</v>
      </c>
      <c r="BL47" s="537">
        <v>6.1527139205647043E-4</v>
      </c>
      <c r="BM47" s="537">
        <v>4.8812519248984525E-4</v>
      </c>
      <c r="BN47" s="537">
        <v>3.9461215194200067E-4</v>
      </c>
      <c r="BO47" s="537">
        <v>3.7268253576510067E-5</v>
      </c>
      <c r="BP47" s="537">
        <v>4.7952312428744062E-4</v>
      </c>
      <c r="BQ47" s="537">
        <v>3.7673326632956211E-4</v>
      </c>
      <c r="BR47" s="537">
        <v>2.4099214100155669E-4</v>
      </c>
      <c r="BS47" s="537">
        <v>9.3758885959991086E-5</v>
      </c>
      <c r="BT47" s="537">
        <v>8.6465836104855371E-4</v>
      </c>
      <c r="BU47" s="537">
        <v>6.0578775580463838E-4</v>
      </c>
      <c r="BV47" s="538">
        <v>6.1115499573790243E-4</v>
      </c>
    </row>
    <row r="48" spans="2:74">
      <c r="B48" s="523" t="s">
        <v>522</v>
      </c>
      <c r="C48" s="644" t="s">
        <v>523</v>
      </c>
      <c r="D48" s="524">
        <v>7.8535485914171994E-4</v>
      </c>
      <c r="E48" s="525">
        <v>5.7493825374963826E-4</v>
      </c>
      <c r="F48" s="525">
        <v>7.6777139733758741E-4</v>
      </c>
      <c r="G48" s="525">
        <v>1.1350544530064574E-3</v>
      </c>
      <c r="H48" s="525">
        <v>1.1370597578713318E-3</v>
      </c>
      <c r="I48" s="525">
        <v>1.043820281377641E-3</v>
      </c>
      <c r="J48" s="525">
        <v>2.4780647511870988E-4</v>
      </c>
      <c r="K48" s="525">
        <v>2.4046811125657947E-4</v>
      </c>
      <c r="L48" s="525">
        <v>2.4690352633737031E-4</v>
      </c>
      <c r="M48" s="525">
        <v>2.4664718907663235E-4</v>
      </c>
      <c r="N48" s="525">
        <v>2.6538271979375974E-4</v>
      </c>
      <c r="O48" s="525">
        <v>2.5008048225043855E-4</v>
      </c>
      <c r="P48" s="525">
        <v>2.1741434554205472E-4</v>
      </c>
      <c r="Q48" s="525">
        <v>2.6356120536072278E-4</v>
      </c>
      <c r="R48" s="525">
        <v>2.2100494103903894E-4</v>
      </c>
      <c r="S48" s="525">
        <v>3.7332411164743318E-4</v>
      </c>
      <c r="T48" s="525">
        <v>2.0166072307385274E-3</v>
      </c>
      <c r="U48" s="525">
        <v>2.7391134216557659E-3</v>
      </c>
      <c r="V48" s="525">
        <v>1.9253423778919855E-3</v>
      </c>
      <c r="W48" s="525">
        <v>2.6171744408504029E-4</v>
      </c>
      <c r="X48" s="525">
        <v>2.928059822514528E-4</v>
      </c>
      <c r="Y48" s="525">
        <v>2.5850093615993234E-4</v>
      </c>
      <c r="Z48" s="525">
        <v>2.9849740259115003E-4</v>
      </c>
      <c r="AA48" s="525">
        <v>2.5772457833395378E-4</v>
      </c>
      <c r="AB48" s="525">
        <v>2.7611608215932635E-4</v>
      </c>
      <c r="AC48" s="525">
        <v>2.4873676373917932E-4</v>
      </c>
      <c r="AD48" s="525">
        <v>2.5938092930470635E-4</v>
      </c>
      <c r="AE48" s="525">
        <v>3.1622934156533522E-4</v>
      </c>
      <c r="AF48" s="525">
        <v>2.2933295960554731E-5</v>
      </c>
      <c r="AG48" s="525">
        <v>1.4166549505098467E-3</v>
      </c>
      <c r="AH48" s="525">
        <v>2.1351276396344042E-3</v>
      </c>
      <c r="AI48" s="525">
        <v>2.6725732620624591E-3</v>
      </c>
      <c r="AJ48" s="525">
        <v>2.6625197373260075E-3</v>
      </c>
      <c r="AK48" s="525">
        <v>2.7815612863508429E-3</v>
      </c>
      <c r="AL48" s="525">
        <v>2.6756826060508813E-3</v>
      </c>
      <c r="AM48" s="525">
        <v>2.5037271392641318E-3</v>
      </c>
      <c r="AN48" s="525">
        <v>2.4438024659157597E-3</v>
      </c>
      <c r="AO48" s="525">
        <v>3.2222418600894613E-3</v>
      </c>
      <c r="AP48" s="525">
        <v>1.635118889952933E-3</v>
      </c>
      <c r="AQ48" s="525">
        <v>1.2146643109540636E-3</v>
      </c>
      <c r="AR48" s="525">
        <v>8.0134042398193343E-4</v>
      </c>
      <c r="AS48" s="525">
        <v>2.1619600578550173E-3</v>
      </c>
      <c r="AT48" s="525">
        <v>2.0811531480397546E-3</v>
      </c>
      <c r="AU48" s="525">
        <v>2.019365885733931E-3</v>
      </c>
      <c r="AV48" s="525">
        <v>2.5754042487763627E-3</v>
      </c>
      <c r="AW48" s="525">
        <v>2.1569527306103719E-3</v>
      </c>
      <c r="AX48" s="525">
        <v>3.0267465563036632E-3</v>
      </c>
      <c r="AY48" s="525">
        <v>2.9570022783460179E-3</v>
      </c>
      <c r="AZ48" s="525">
        <v>2.863803651941351E-3</v>
      </c>
      <c r="BA48" s="525">
        <v>3.3794657225619568E-3</v>
      </c>
      <c r="BB48" s="525">
        <v>3.277400411484342E-3</v>
      </c>
      <c r="BC48" s="525">
        <v>2.0177195566795018E-3</v>
      </c>
      <c r="BD48" s="525">
        <v>1.4105314964114875E-3</v>
      </c>
      <c r="BE48" s="525">
        <v>1.5801352867656703E-3</v>
      </c>
      <c r="BF48" s="525">
        <v>1.0447244255435122E-3</v>
      </c>
      <c r="BG48" s="525">
        <v>1.3991104842287262E-3</v>
      </c>
      <c r="BH48" s="525">
        <v>9.9062120204544929E-4</v>
      </c>
      <c r="BI48" s="525">
        <v>1.4676914425936611E-3</v>
      </c>
      <c r="BJ48" s="525">
        <v>1.4416649920053124E-3</v>
      </c>
      <c r="BK48" s="525">
        <v>1.7749259889351784E-3</v>
      </c>
      <c r="BL48" s="525">
        <v>7.2210308070936246E-4</v>
      </c>
      <c r="BM48" s="525">
        <v>2.1791303236153806E-3</v>
      </c>
      <c r="BN48" s="525">
        <v>5.0291446517571762E-3</v>
      </c>
      <c r="BO48" s="525">
        <v>9.4412909060492169E-5</v>
      </c>
      <c r="BP48" s="525">
        <v>4.0308978568775062E-4</v>
      </c>
      <c r="BQ48" s="525">
        <v>1.1986375030796966E-3</v>
      </c>
      <c r="BR48" s="525">
        <v>3.5796250892313841E-4</v>
      </c>
      <c r="BS48" s="525">
        <v>3.8579476026160265E-4</v>
      </c>
      <c r="BT48" s="525">
        <v>1.5046750890795909E-4</v>
      </c>
      <c r="BU48" s="525">
        <v>1.6386062247174645E-4</v>
      </c>
      <c r="BV48" s="526">
        <v>1.8567193984665169E-4</v>
      </c>
    </row>
    <row r="49" spans="2:74">
      <c r="B49" s="539" t="s">
        <v>524</v>
      </c>
      <c r="C49" s="652" t="s">
        <v>525</v>
      </c>
      <c r="D49" s="540">
        <v>1.4467776885724733E-2</v>
      </c>
      <c r="E49" s="541">
        <v>1.4501224009691761E-2</v>
      </c>
      <c r="F49" s="541">
        <v>1.1517905661996269E-2</v>
      </c>
      <c r="G49" s="541">
        <v>9.1793434838970522E-3</v>
      </c>
      <c r="H49" s="541">
        <v>9.2254903992765556E-3</v>
      </c>
      <c r="I49" s="541">
        <v>7.0798245171700873E-3</v>
      </c>
      <c r="J49" s="541">
        <v>1.4828622784039727E-2</v>
      </c>
      <c r="K49" s="541">
        <v>2.2296737649290618E-2</v>
      </c>
      <c r="L49" s="541">
        <v>1.7968974704578117E-2</v>
      </c>
      <c r="M49" s="541">
        <v>1.800945200411359E-2</v>
      </c>
      <c r="N49" s="541">
        <v>1.5050991394017514E-2</v>
      </c>
      <c r="O49" s="541">
        <v>9.9234317075852594E-3</v>
      </c>
      <c r="P49" s="541">
        <v>1.542147129722987E-2</v>
      </c>
      <c r="Q49" s="541">
        <v>7.6544903259018419E-3</v>
      </c>
      <c r="R49" s="541">
        <v>9.9294362795396777E-3</v>
      </c>
      <c r="S49" s="541">
        <v>1.7620393038920733E-2</v>
      </c>
      <c r="T49" s="541">
        <v>1.0583530901632407E-2</v>
      </c>
      <c r="U49" s="541">
        <v>1.1478189576462258E-2</v>
      </c>
      <c r="V49" s="541">
        <v>1.0470520254342907E-2</v>
      </c>
      <c r="W49" s="541">
        <v>1.8098314782359022E-2</v>
      </c>
      <c r="X49" s="541">
        <v>2.0181089238253975E-2</v>
      </c>
      <c r="Y49" s="541">
        <v>1.5171830645648367E-2</v>
      </c>
      <c r="Z49" s="541">
        <v>2.40081781869011E-2</v>
      </c>
      <c r="AA49" s="541">
        <v>1.3784174074543767E-2</v>
      </c>
      <c r="AB49" s="541">
        <v>2.6387575762431694E-2</v>
      </c>
      <c r="AC49" s="541">
        <v>1.6133487244877755E-2</v>
      </c>
      <c r="AD49" s="541">
        <v>1.5250946328403722E-2</v>
      </c>
      <c r="AE49" s="541">
        <v>4.6049015547942627E-2</v>
      </c>
      <c r="AF49" s="541">
        <v>1.7596698389425985E-2</v>
      </c>
      <c r="AG49" s="541">
        <v>1.3008454452563956E-2</v>
      </c>
      <c r="AH49" s="541">
        <v>1.2010925351878737E-2</v>
      </c>
      <c r="AI49" s="541">
        <v>1.4205546747464817E-2</v>
      </c>
      <c r="AJ49" s="541">
        <v>1.4328250377561212E-2</v>
      </c>
      <c r="AK49" s="541">
        <v>1.1595298574311571E-2</v>
      </c>
      <c r="AL49" s="541">
        <v>1.2360972594633052E-2</v>
      </c>
      <c r="AM49" s="541">
        <v>8.0574491572682067E-3</v>
      </c>
      <c r="AN49" s="541">
        <v>1.6054818288260959E-2</v>
      </c>
      <c r="AO49" s="541">
        <v>1.1366479139602684E-2</v>
      </c>
      <c r="AP49" s="541">
        <v>5.7789482263289798E-3</v>
      </c>
      <c r="AQ49" s="541">
        <v>6.2941696113074201E-3</v>
      </c>
      <c r="AR49" s="541">
        <v>1.318569243097545E-2</v>
      </c>
      <c r="AS49" s="541">
        <v>2.5820082345901087E-2</v>
      </c>
      <c r="AT49" s="541">
        <v>2.7179150629371457E-2</v>
      </c>
      <c r="AU49" s="541">
        <v>2.8699472739673142E-2</v>
      </c>
      <c r="AV49" s="541">
        <v>1.9334751300515082E-2</v>
      </c>
      <c r="AW49" s="541">
        <v>4.9564020192748972E-3</v>
      </c>
      <c r="AX49" s="541">
        <v>1.0500957440237197E-2</v>
      </c>
      <c r="AY49" s="541">
        <v>1.2448494837364875E-2</v>
      </c>
      <c r="AZ49" s="541">
        <v>1.243742825698496E-2</v>
      </c>
      <c r="BA49" s="541">
        <v>1.2498658942173587E-2</v>
      </c>
      <c r="BB49" s="541">
        <v>6.823609689525759E-3</v>
      </c>
      <c r="BC49" s="541">
        <v>1.2255036337665007E-2</v>
      </c>
      <c r="BD49" s="541">
        <v>8.0307794171278445E-3</v>
      </c>
      <c r="BE49" s="541">
        <v>8.1969942768519363E-3</v>
      </c>
      <c r="BF49" s="541">
        <v>7.0916348233904716E-3</v>
      </c>
      <c r="BG49" s="541">
        <v>1.4451787562704037E-2</v>
      </c>
      <c r="BH49" s="541">
        <v>5.2603820312320847E-3</v>
      </c>
      <c r="BI49" s="541">
        <v>1.0921275163341935E-2</v>
      </c>
      <c r="BJ49" s="541">
        <v>3.5034331597926502E-2</v>
      </c>
      <c r="BK49" s="541">
        <v>4.3489035645872122E-2</v>
      </c>
      <c r="BL49" s="541">
        <v>6.3782474854985876E-3</v>
      </c>
      <c r="BM49" s="541">
        <v>6.4269817011162961E-3</v>
      </c>
      <c r="BN49" s="541">
        <v>4.7238243006195698E-3</v>
      </c>
      <c r="BO49" s="541">
        <v>2.7330052622774049E-5</v>
      </c>
      <c r="BP49" s="541">
        <v>1.4415690611509409E-2</v>
      </c>
      <c r="BQ49" s="541">
        <v>1.3177191081980549E-2</v>
      </c>
      <c r="BR49" s="541">
        <v>1.4947319781638721E-2</v>
      </c>
      <c r="BS49" s="541">
        <v>1.1098900254378617E-2</v>
      </c>
      <c r="BT49" s="541">
        <v>8.0171631858987225E-3</v>
      </c>
      <c r="BU49" s="541">
        <v>1.9822169845673088E-2</v>
      </c>
      <c r="BV49" s="542">
        <v>1.7528739182156892E-2</v>
      </c>
    </row>
    <row r="50" spans="2:74" ht="14.5" thickBot="1">
      <c r="B50" s="543" t="s">
        <v>526</v>
      </c>
      <c r="C50" s="653" t="s">
        <v>527</v>
      </c>
      <c r="D50" s="544">
        <v>0.51230610037805391</v>
      </c>
      <c r="E50" s="545">
        <v>0.52685388511812381</v>
      </c>
      <c r="F50" s="545">
        <v>0.5349119891190014</v>
      </c>
      <c r="G50" s="545">
        <v>0.52626182624036366</v>
      </c>
      <c r="H50" s="545">
        <v>0.52471589300089239</v>
      </c>
      <c r="I50" s="545">
        <v>0.59659623821289898</v>
      </c>
      <c r="J50" s="545">
        <v>0.5471580788826047</v>
      </c>
      <c r="K50" s="545">
        <v>0.52996499853047263</v>
      </c>
      <c r="L50" s="545">
        <v>0.51366800345561192</v>
      </c>
      <c r="M50" s="545">
        <v>0.5126979915608797</v>
      </c>
      <c r="N50" s="545">
        <v>0.58359555673503427</v>
      </c>
      <c r="O50" s="545">
        <v>0.59604102748940235</v>
      </c>
      <c r="P50" s="545">
        <v>0.57213943869051342</v>
      </c>
      <c r="Q50" s="545">
        <v>0.60590478038341988</v>
      </c>
      <c r="R50" s="545">
        <v>0.66194137054635582</v>
      </c>
      <c r="S50" s="545">
        <v>0.51842884108845844</v>
      </c>
      <c r="T50" s="545">
        <v>0.52744205388834264</v>
      </c>
      <c r="U50" s="545">
        <v>0.52733523394264636</v>
      </c>
      <c r="V50" s="545">
        <v>0.52745554706908993</v>
      </c>
      <c r="W50" s="545">
        <v>0.51781669176802836</v>
      </c>
      <c r="X50" s="545">
        <v>0.52620988933435442</v>
      </c>
      <c r="Y50" s="545">
        <v>0.48935193573715047</v>
      </c>
      <c r="Z50" s="545">
        <v>0.49285291299763612</v>
      </c>
      <c r="AA50" s="545">
        <v>0.50080385523242255</v>
      </c>
      <c r="AB50" s="545">
        <v>0.51961841743574444</v>
      </c>
      <c r="AC50" s="545">
        <v>0.50306280343410181</v>
      </c>
      <c r="AD50" s="545">
        <v>0.53271401201186042</v>
      </c>
      <c r="AE50" s="545">
        <v>0.54026277152430069</v>
      </c>
      <c r="AF50" s="545">
        <v>0.52020506678832423</v>
      </c>
      <c r="AG50" s="545">
        <v>0.48890714272271674</v>
      </c>
      <c r="AH50" s="545">
        <v>0.5009394152992005</v>
      </c>
      <c r="AI50" s="545">
        <v>0.50615663848772585</v>
      </c>
      <c r="AJ50" s="545">
        <v>0.50569778880081606</v>
      </c>
      <c r="AK50" s="545">
        <v>0.5039837633060672</v>
      </c>
      <c r="AL50" s="545">
        <v>0.50472475192150235</v>
      </c>
      <c r="AM50" s="545">
        <v>0.58594043405524132</v>
      </c>
      <c r="AN50" s="545">
        <v>0.54038936407270166</v>
      </c>
      <c r="AO50" s="545">
        <v>0.4848944301472613</v>
      </c>
      <c r="AP50" s="545">
        <v>0.53906202245359525</v>
      </c>
      <c r="AQ50" s="545">
        <v>0.53986307420494695</v>
      </c>
      <c r="AR50" s="545">
        <v>0.56385226196546956</v>
      </c>
      <c r="AS50" s="545">
        <v>0.51290512152863188</v>
      </c>
      <c r="AT50" s="545">
        <v>0.51424092106793118</v>
      </c>
      <c r="AU50" s="545">
        <v>0.51282436412226562</v>
      </c>
      <c r="AV50" s="545">
        <v>0.54011736668118804</v>
      </c>
      <c r="AW50" s="545">
        <v>0.52680128499311607</v>
      </c>
      <c r="AX50" s="545">
        <v>0.45123231824078075</v>
      </c>
      <c r="AY50" s="545">
        <v>0.49976247030878862</v>
      </c>
      <c r="AZ50" s="545">
        <v>0.5047394767049691</v>
      </c>
      <c r="BA50" s="545">
        <v>0.47720201695097092</v>
      </c>
      <c r="BB50" s="545">
        <v>0.53376135975931271</v>
      </c>
      <c r="BC50" s="545">
        <v>0.50630315760306999</v>
      </c>
      <c r="BD50" s="545">
        <v>0.50358718474377628</v>
      </c>
      <c r="BE50" s="545">
        <v>0.47499410422640315</v>
      </c>
      <c r="BF50" s="545">
        <v>0.61893108793286511</v>
      </c>
      <c r="BG50" s="545">
        <v>0.56786254592608598</v>
      </c>
      <c r="BH50" s="545">
        <v>0.52756311770506092</v>
      </c>
      <c r="BI50" s="545">
        <v>0.5139697227378679</v>
      </c>
      <c r="BJ50" s="545">
        <v>0.51361967754135585</v>
      </c>
      <c r="BK50" s="545">
        <v>0.31358588632436268</v>
      </c>
      <c r="BL50" s="545">
        <v>0.48354594158284997</v>
      </c>
      <c r="BM50" s="545">
        <v>0.51220603531934428</v>
      </c>
      <c r="BN50" s="545">
        <v>0.53570087822806667</v>
      </c>
      <c r="BO50" s="545">
        <v>0.44831721412350867</v>
      </c>
      <c r="BP50" s="545">
        <v>0.47193295216297809</v>
      </c>
      <c r="BQ50" s="545">
        <v>0.45558262646961822</v>
      </c>
      <c r="BR50" s="545">
        <v>0.40582329925292437</v>
      </c>
      <c r="BS50" s="545">
        <v>0.42960782656143126</v>
      </c>
      <c r="BT50" s="545">
        <v>0.52578857690231906</v>
      </c>
      <c r="BU50" s="545">
        <v>0.47248300152936579</v>
      </c>
      <c r="BV50" s="546">
        <v>0.52114298338108966</v>
      </c>
    </row>
    <row r="51" spans="2:74">
      <c r="B51" s="519" t="s">
        <v>434</v>
      </c>
      <c r="C51" s="643" t="s">
        <v>528</v>
      </c>
      <c r="D51" s="520">
        <v>1.2129928815928892E-2</v>
      </c>
      <c r="E51" s="521">
        <v>1.3357519853204601E-2</v>
      </c>
      <c r="F51" s="521">
        <v>1.3007623690323728E-2</v>
      </c>
      <c r="G51" s="521">
        <v>1.3619352016868995E-2</v>
      </c>
      <c r="H51" s="521">
        <v>1.3689937913367329E-2</v>
      </c>
      <c r="I51" s="521">
        <v>1.0407947153446624E-2</v>
      </c>
      <c r="J51" s="521">
        <v>1.2141596067154634E-2</v>
      </c>
      <c r="K51" s="521">
        <v>1.313223074251209E-2</v>
      </c>
      <c r="L51" s="521">
        <v>1.3606147897805801E-2</v>
      </c>
      <c r="M51" s="521">
        <v>1.3645269277989E-2</v>
      </c>
      <c r="N51" s="521">
        <v>1.0785911968760662E-2</v>
      </c>
      <c r="O51" s="521">
        <v>9.970272178863912E-3</v>
      </c>
      <c r="P51" s="521">
        <v>1.4774663619242257E-2</v>
      </c>
      <c r="Q51" s="521">
        <v>7.9875868279960325E-3</v>
      </c>
      <c r="R51" s="521">
        <v>8.1771828184444405E-3</v>
      </c>
      <c r="S51" s="521">
        <v>1.3723349157189918E-2</v>
      </c>
      <c r="T51" s="521">
        <v>1.5142317092156861E-2</v>
      </c>
      <c r="U51" s="521">
        <v>1.3304265190899436E-2</v>
      </c>
      <c r="V51" s="521">
        <v>1.5374494391675366E-2</v>
      </c>
      <c r="W51" s="521">
        <v>1.3626977277773823E-2</v>
      </c>
      <c r="X51" s="521">
        <v>1.2515578779824918E-2</v>
      </c>
      <c r="Y51" s="521">
        <v>1.527813009603189E-2</v>
      </c>
      <c r="Z51" s="521">
        <v>1.5141521470147853E-2</v>
      </c>
      <c r="AA51" s="521">
        <v>1.4052125818684622E-2</v>
      </c>
      <c r="AB51" s="521">
        <v>1.3433951348510678E-2</v>
      </c>
      <c r="AC51" s="521">
        <v>1.3690421976350949E-2</v>
      </c>
      <c r="AD51" s="521">
        <v>1.3369533366670048E-2</v>
      </c>
      <c r="AE51" s="521">
        <v>1.3823739788427512E-2</v>
      </c>
      <c r="AF51" s="521">
        <v>1.2139161984043719E-2</v>
      </c>
      <c r="AG51" s="521">
        <v>1.0452435539919253E-2</v>
      </c>
      <c r="AH51" s="521">
        <v>1.1011843617185902E-2</v>
      </c>
      <c r="AI51" s="521">
        <v>1.1717061548804383E-2</v>
      </c>
      <c r="AJ51" s="521">
        <v>1.1777435140929835E-2</v>
      </c>
      <c r="AK51" s="521">
        <v>1.2498306195951164E-2</v>
      </c>
      <c r="AL51" s="521">
        <v>1.1742872370558823E-2</v>
      </c>
      <c r="AM51" s="521">
        <v>1.0913974211610465E-2</v>
      </c>
      <c r="AN51" s="521">
        <v>1.0563350334109189E-2</v>
      </c>
      <c r="AO51" s="521">
        <v>1.4169682710920747E-2</v>
      </c>
      <c r="AP51" s="521">
        <v>1.0638460441329286E-2</v>
      </c>
      <c r="AQ51" s="521">
        <v>7.1775618374558302E-3</v>
      </c>
      <c r="AR51" s="521">
        <v>3.5696073431922487E-3</v>
      </c>
      <c r="AS51" s="521">
        <v>8.7462331177932794E-3</v>
      </c>
      <c r="AT51" s="521">
        <v>8.3866924445863411E-3</v>
      </c>
      <c r="AU51" s="521">
        <v>8.1542328245421385E-3</v>
      </c>
      <c r="AV51" s="521">
        <v>9.7890987366424931E-3</v>
      </c>
      <c r="AW51" s="521">
        <v>1.1381367599816429E-2</v>
      </c>
      <c r="AX51" s="521">
        <v>1.0500957440237197E-2</v>
      </c>
      <c r="AY51" s="521">
        <v>1.2283678316932474E-2</v>
      </c>
      <c r="AZ51" s="521">
        <v>1.2401926558820397E-2</v>
      </c>
      <c r="BA51" s="521">
        <v>1.1747666559382041E-2</v>
      </c>
      <c r="BB51" s="521">
        <v>8.0849436018320363E-3</v>
      </c>
      <c r="BC51" s="521">
        <v>1.1646535979984328E-2</v>
      </c>
      <c r="BD51" s="521">
        <v>1.1553788739824876E-2</v>
      </c>
      <c r="BE51" s="521">
        <v>1.192407466937793E-2</v>
      </c>
      <c r="BF51" s="521">
        <v>1.0719781062098647E-2</v>
      </c>
      <c r="BG51" s="521">
        <v>1.3166425898331304E-2</v>
      </c>
      <c r="BH51" s="521">
        <v>9.9910568919259791E-3</v>
      </c>
      <c r="BI51" s="521">
        <v>1.5390554670431477E-2</v>
      </c>
      <c r="BJ51" s="521">
        <v>1.1065246886690125E-2</v>
      </c>
      <c r="BK51" s="521">
        <v>1.1828374703620848E-2</v>
      </c>
      <c r="BL51" s="521">
        <v>7.3575379648167637E-3</v>
      </c>
      <c r="BM51" s="521">
        <v>1.835118283193966E-2</v>
      </c>
      <c r="BN51" s="521">
        <v>9.0616775913104682E-3</v>
      </c>
      <c r="BO51" s="521">
        <v>4.3545883845619989E-3</v>
      </c>
      <c r="BP51" s="521">
        <v>9.663266308269745E-3</v>
      </c>
      <c r="BQ51" s="521">
        <v>9.285366976005089E-3</v>
      </c>
      <c r="BR51" s="521">
        <v>9.2730125718258199E-3</v>
      </c>
      <c r="BS51" s="521">
        <v>1.1277195840794337E-2</v>
      </c>
      <c r="BT51" s="521">
        <v>1.081246803448461E-2</v>
      </c>
      <c r="BU51" s="521">
        <v>7.6501393642869914E-3</v>
      </c>
      <c r="BV51" s="522">
        <v>9.6850989366193754E-3</v>
      </c>
    </row>
    <row r="52" spans="2:74">
      <c r="B52" s="523" t="s">
        <v>529</v>
      </c>
      <c r="C52" s="644" t="s">
        <v>332</v>
      </c>
      <c r="D52" s="524">
        <v>0.34379289649330025</v>
      </c>
      <c r="E52" s="525">
        <v>0.32922686820497249</v>
      </c>
      <c r="F52" s="525">
        <v>0.32682229714914024</v>
      </c>
      <c r="G52" s="525">
        <v>0.33107670857634175</v>
      </c>
      <c r="H52" s="525">
        <v>0.33245836221055769</v>
      </c>
      <c r="I52" s="525">
        <v>0.26821642882355906</v>
      </c>
      <c r="J52" s="525">
        <v>0.3207993002461022</v>
      </c>
      <c r="K52" s="525">
        <v>0.34219948165762687</v>
      </c>
      <c r="L52" s="525">
        <v>0.35393101795574772</v>
      </c>
      <c r="M52" s="525">
        <v>0.35467760609181742</v>
      </c>
      <c r="N52" s="525">
        <v>0.30010994426962884</v>
      </c>
      <c r="O52" s="525">
        <v>0.27135558308646157</v>
      </c>
      <c r="P52" s="525">
        <v>0.30229426488133254</v>
      </c>
      <c r="Q52" s="525">
        <v>0.2585877493387137</v>
      </c>
      <c r="R52" s="525">
        <v>0.2451576238811625</v>
      </c>
      <c r="S52" s="525">
        <v>0.33174093566000157</v>
      </c>
      <c r="T52" s="525">
        <v>0.33112168291620214</v>
      </c>
      <c r="U52" s="525">
        <v>0.33563456127601693</v>
      </c>
      <c r="V52" s="525">
        <v>0.33055162942102034</v>
      </c>
      <c r="W52" s="525">
        <v>0.33178299337623524</v>
      </c>
      <c r="X52" s="525">
        <v>0.32493956184212502</v>
      </c>
      <c r="Y52" s="525">
        <v>0.35569245636286767</v>
      </c>
      <c r="Z52" s="525">
        <v>0.3426124300095808</v>
      </c>
      <c r="AA52" s="525">
        <v>0.34831476761833852</v>
      </c>
      <c r="AB52" s="525">
        <v>0.33345906476360232</v>
      </c>
      <c r="AC52" s="525">
        <v>0.34099954064135968</v>
      </c>
      <c r="AD52" s="525">
        <v>0.32138790598222372</v>
      </c>
      <c r="AE52" s="525">
        <v>0.2973158152317133</v>
      </c>
      <c r="AF52" s="525">
        <v>0.3427695679082825</v>
      </c>
      <c r="AG52" s="525">
        <v>0.36411012375582719</v>
      </c>
      <c r="AH52" s="525">
        <v>0.33207772754497022</v>
      </c>
      <c r="AI52" s="525">
        <v>0.32962159506813032</v>
      </c>
      <c r="AJ52" s="525">
        <v>0.32971044131183014</v>
      </c>
      <c r="AK52" s="525">
        <v>0.33595372176346222</v>
      </c>
      <c r="AL52" s="525">
        <v>0.3122840454298505</v>
      </c>
      <c r="AM52" s="525">
        <v>0.2691620480487999</v>
      </c>
      <c r="AN52" s="525">
        <v>0.30376861556605778</v>
      </c>
      <c r="AO52" s="525">
        <v>0.3712422256335004</v>
      </c>
      <c r="AP52" s="525">
        <v>0.32780822755149858</v>
      </c>
      <c r="AQ52" s="525">
        <v>0.30808303886925797</v>
      </c>
      <c r="AR52" s="525">
        <v>0.28221752750054635</v>
      </c>
      <c r="AS52" s="525">
        <v>0.30345797326754725</v>
      </c>
      <c r="AT52" s="525">
        <v>0.29941802601835593</v>
      </c>
      <c r="AU52" s="525">
        <v>0.29248206213416378</v>
      </c>
      <c r="AV52" s="525">
        <v>0.34791020680111728</v>
      </c>
      <c r="AW52" s="525">
        <v>0.36778338687471318</v>
      </c>
      <c r="AX52" s="525">
        <v>0.35870035209092593</v>
      </c>
      <c r="AY52" s="525">
        <v>0.34320616607688204</v>
      </c>
      <c r="AZ52" s="525">
        <v>0.33636675620983869</v>
      </c>
      <c r="BA52" s="525">
        <v>0.37420877588241602</v>
      </c>
      <c r="BB52" s="525">
        <v>0.32427654229087188</v>
      </c>
      <c r="BC52" s="525">
        <v>0.32249090860741564</v>
      </c>
      <c r="BD52" s="525">
        <v>0.31300078957897381</v>
      </c>
      <c r="BE52" s="525">
        <v>0.31994579286431291</v>
      </c>
      <c r="BF52" s="525">
        <v>0.2595231741453416</v>
      </c>
      <c r="BG52" s="525">
        <v>0.27413465585294555</v>
      </c>
      <c r="BH52" s="525">
        <v>0.32683620353596737</v>
      </c>
      <c r="BI52" s="525">
        <v>0.33162862161676487</v>
      </c>
      <c r="BJ52" s="525">
        <v>0.28183739267084978</v>
      </c>
      <c r="BK52" s="525">
        <v>0.42846043589503152</v>
      </c>
      <c r="BL52" s="525">
        <v>0.34590715930583144</v>
      </c>
      <c r="BM52" s="525">
        <v>0.33995595251239197</v>
      </c>
      <c r="BN52" s="525">
        <v>0.33470503461737505</v>
      </c>
      <c r="BO52" s="525">
        <v>0.39247943206494285</v>
      </c>
      <c r="BP52" s="525">
        <v>0.40929892694424636</v>
      </c>
      <c r="BQ52" s="525">
        <v>0.42672016539763608</v>
      </c>
      <c r="BR52" s="525">
        <v>0.42238912391268368</v>
      </c>
      <c r="BS52" s="525">
        <v>0.42581289722642773</v>
      </c>
      <c r="BT52" s="525">
        <v>0.39152776090218339</v>
      </c>
      <c r="BU52" s="525">
        <v>0.4279509808465139</v>
      </c>
      <c r="BV52" s="526">
        <v>0.38926249361412069</v>
      </c>
    </row>
    <row r="53" spans="2:74">
      <c r="B53" s="523" t="s">
        <v>530</v>
      </c>
      <c r="C53" s="644" t="s">
        <v>531</v>
      </c>
      <c r="D53" s="524">
        <v>3.8098126757822197E-2</v>
      </c>
      <c r="E53" s="525">
        <v>4.6716997965982936E-2</v>
      </c>
      <c r="F53" s="525">
        <v>4.5868557282546865E-2</v>
      </c>
      <c r="G53" s="525">
        <v>4.7831493976110064E-2</v>
      </c>
      <c r="H53" s="525">
        <v>4.7634590956080053E-2</v>
      </c>
      <c r="I53" s="525">
        <v>5.6789874439009631E-2</v>
      </c>
      <c r="J53" s="525">
        <v>4.3089615511518471E-2</v>
      </c>
      <c r="K53" s="525">
        <v>3.727255724476982E-2</v>
      </c>
      <c r="L53" s="525">
        <v>3.6495557162964369E-2</v>
      </c>
      <c r="M53" s="525">
        <v>3.6513250186760306E-2</v>
      </c>
      <c r="N53" s="525">
        <v>3.5220078098343252E-2</v>
      </c>
      <c r="O53" s="525">
        <v>5.3737135244715663E-2</v>
      </c>
      <c r="P53" s="525">
        <v>3.9198447661572829E-2</v>
      </c>
      <c r="Q53" s="525">
        <v>5.9736988347790877E-2</v>
      </c>
      <c r="R53" s="525">
        <v>2.7893980772570128E-2</v>
      </c>
      <c r="S53" s="525">
        <v>4.7604073897707065E-2</v>
      </c>
      <c r="T53" s="525">
        <v>4.6931570142928342E-2</v>
      </c>
      <c r="U53" s="525">
        <v>3.983826187414985E-2</v>
      </c>
      <c r="V53" s="525">
        <v>4.7827575939810692E-2</v>
      </c>
      <c r="W53" s="525">
        <v>4.7649748256630417E-2</v>
      </c>
      <c r="X53" s="525">
        <v>4.3065002928059821E-2</v>
      </c>
      <c r="Y53" s="525">
        <v>5.4770791810110526E-2</v>
      </c>
      <c r="Z53" s="525">
        <v>5.1331924297207121E-2</v>
      </c>
      <c r="AA53" s="525">
        <v>4.886744365854357E-2</v>
      </c>
      <c r="AB53" s="525">
        <v>4.6985342427085013E-2</v>
      </c>
      <c r="AC53" s="525">
        <v>4.7529264313377631E-2</v>
      </c>
      <c r="AD53" s="525">
        <v>4.6786242820032034E-2</v>
      </c>
      <c r="AE53" s="525">
        <v>6.2011068026954788E-2</v>
      </c>
      <c r="AF53" s="525">
        <v>4.7876783517036545E-2</v>
      </c>
      <c r="AG53" s="525">
        <v>2.1931538528812335E-2</v>
      </c>
      <c r="AH53" s="525">
        <v>2.1779270510668261E-2</v>
      </c>
      <c r="AI53" s="525">
        <v>2.2931726656441807E-2</v>
      </c>
      <c r="AJ53" s="525">
        <v>2.2908530855532742E-2</v>
      </c>
      <c r="AK53" s="525">
        <v>2.4570954382267269E-2</v>
      </c>
      <c r="AL53" s="525">
        <v>2.2855261874824902E-2</v>
      </c>
      <c r="AM53" s="525">
        <v>2.1805187267409439E-2</v>
      </c>
      <c r="AN53" s="525">
        <v>2.0077736732732495E-2</v>
      </c>
      <c r="AO53" s="525">
        <v>2.7013547156492183E-2</v>
      </c>
      <c r="AP53" s="525">
        <v>2.6745145581613318E-2</v>
      </c>
      <c r="AQ53" s="525">
        <v>1.4907243816254417E-2</v>
      </c>
      <c r="AR53" s="525">
        <v>4.8808916733445035E-3</v>
      </c>
      <c r="AS53" s="525">
        <v>1.5918180053615179E-2</v>
      </c>
      <c r="AT53" s="525">
        <v>1.5136644652953918E-2</v>
      </c>
      <c r="AU53" s="525">
        <v>1.487321386252958E-2</v>
      </c>
      <c r="AV53" s="525">
        <v>1.5285857058657714E-2</v>
      </c>
      <c r="AW53" s="525">
        <v>2.1569527306103717E-2</v>
      </c>
      <c r="AX53" s="525">
        <v>2.0384211501636915E-2</v>
      </c>
      <c r="AY53" s="525">
        <v>2.3607542779582141E-2</v>
      </c>
      <c r="AZ53" s="525">
        <v>2.3939978462303113E-2</v>
      </c>
      <c r="BA53" s="525">
        <v>2.2100632979294068E-2</v>
      </c>
      <c r="BB53" s="525">
        <v>2.4327202423415319E-2</v>
      </c>
      <c r="BC53" s="525">
        <v>2.1760741007999639E-2</v>
      </c>
      <c r="BD53" s="525">
        <v>2.2816353844683088E-2</v>
      </c>
      <c r="BE53" s="525">
        <v>2.3241921091102104E-2</v>
      </c>
      <c r="BF53" s="525">
        <v>1.622729569675738E-2</v>
      </c>
      <c r="BG53" s="525">
        <v>2.3972563784650736E-2</v>
      </c>
      <c r="BH53" s="525">
        <v>2.3575408745901076E-2</v>
      </c>
      <c r="BI53" s="525">
        <v>2.5676432073915935E-2</v>
      </c>
      <c r="BJ53" s="525">
        <v>2.3457324843944444E-2</v>
      </c>
      <c r="BK53" s="525">
        <v>2.0414997789714805E-2</v>
      </c>
      <c r="BL53" s="525">
        <v>1.4802123972239588E-2</v>
      </c>
      <c r="BM53" s="525">
        <v>3.2553301527715635E-2</v>
      </c>
      <c r="BN53" s="525">
        <v>1.5579979050031252E-2</v>
      </c>
      <c r="BO53" s="525">
        <v>1.6226597607212484E-2</v>
      </c>
      <c r="BP53" s="525">
        <v>2.2146346358314369E-2</v>
      </c>
      <c r="BQ53" s="525">
        <v>2.2677647985128814E-2</v>
      </c>
      <c r="BR53" s="525">
        <v>2.2787652740694529E-2</v>
      </c>
      <c r="BS53" s="525">
        <v>2.0871342827060966E-2</v>
      </c>
      <c r="BT53" s="525">
        <v>2.0553296580643522E-2</v>
      </c>
      <c r="BU53" s="525">
        <v>1.7557913971518044E-2</v>
      </c>
      <c r="BV53" s="526">
        <v>2.341646543122762E-2</v>
      </c>
    </row>
    <row r="54" spans="2:74">
      <c r="B54" s="523" t="s">
        <v>532</v>
      </c>
      <c r="C54" s="644" t="s">
        <v>533</v>
      </c>
      <c r="D54" s="524">
        <v>4.9570405040114389E-2</v>
      </c>
      <c r="E54" s="525">
        <v>3.716980033678946E-2</v>
      </c>
      <c r="F54" s="525">
        <v>3.3278504625377771E-2</v>
      </c>
      <c r="G54" s="525">
        <v>3.3919539540531778E-2</v>
      </c>
      <c r="H54" s="525">
        <v>3.411899703327044E-2</v>
      </c>
      <c r="I54" s="525">
        <v>2.4844939740809844E-2</v>
      </c>
      <c r="J54" s="525">
        <v>3.2370987481166937E-2</v>
      </c>
      <c r="K54" s="525">
        <v>3.3037646618751172E-2</v>
      </c>
      <c r="L54" s="525">
        <v>3.7452827032408938E-2</v>
      </c>
      <c r="M54" s="525">
        <v>3.7640780193967764E-2</v>
      </c>
      <c r="N54" s="525">
        <v>2.390340068999507E-2</v>
      </c>
      <c r="O54" s="525">
        <v>2.4892137906286506E-2</v>
      </c>
      <c r="P54" s="525">
        <v>3.0811689282288068E-2</v>
      </c>
      <c r="Q54" s="525">
        <v>2.2449246242991095E-2</v>
      </c>
      <c r="R54" s="525">
        <v>1.9685225819691541E-2</v>
      </c>
      <c r="S54" s="525">
        <v>4.1238293086141117E-2</v>
      </c>
      <c r="T54" s="525">
        <v>3.1810150535027844E-2</v>
      </c>
      <c r="U54" s="525">
        <v>3.8207837218402367E-2</v>
      </c>
      <c r="V54" s="525">
        <v>3.1002013606851207E-2</v>
      </c>
      <c r="W54" s="525">
        <v>4.1878623141995974E-2</v>
      </c>
      <c r="X54" s="525">
        <v>4.669880024625734E-2</v>
      </c>
      <c r="Y54" s="525">
        <v>3.654285196593586E-2</v>
      </c>
      <c r="Z54" s="525">
        <v>4.9579455675542949E-2</v>
      </c>
      <c r="AA54" s="525">
        <v>4.1229796233948464E-2</v>
      </c>
      <c r="AB54" s="525">
        <v>3.8341101152579202E-2</v>
      </c>
      <c r="AC54" s="525">
        <v>4.6856066306043734E-2</v>
      </c>
      <c r="AD54" s="525">
        <v>3.9571642094143086E-2</v>
      </c>
      <c r="AE54" s="525">
        <v>3.452170312088243E-2</v>
      </c>
      <c r="AF54" s="525">
        <v>2.8844892024848325E-2</v>
      </c>
      <c r="AG54" s="525">
        <v>7.5837934000582308E-2</v>
      </c>
      <c r="AH54" s="525">
        <v>8.2190609479206991E-2</v>
      </c>
      <c r="AI54" s="525">
        <v>7.826937611388915E-2</v>
      </c>
      <c r="AJ54" s="525">
        <v>7.8574148760148788E-2</v>
      </c>
      <c r="AK54" s="525">
        <v>7.0730066239703959E-2</v>
      </c>
      <c r="AL54" s="525">
        <v>9.8130891751457672E-2</v>
      </c>
      <c r="AM54" s="525">
        <v>6.4072653609350286E-2</v>
      </c>
      <c r="AN54" s="525">
        <v>7.5780556744696359E-2</v>
      </c>
      <c r="AO54" s="525">
        <v>4.755848573512899E-2</v>
      </c>
      <c r="AP54" s="525">
        <v>4.3697406222620673E-2</v>
      </c>
      <c r="AQ54" s="525">
        <v>8.3149293286219075E-2</v>
      </c>
      <c r="AR54" s="525">
        <v>9.8346324761419107E-2</v>
      </c>
      <c r="AS54" s="525">
        <v>0.11155785456994706</v>
      </c>
      <c r="AT54" s="525">
        <v>0.11531578936995848</v>
      </c>
      <c r="AU54" s="525">
        <v>0.12476899678125317</v>
      </c>
      <c r="AV54" s="525">
        <v>3.3326499756553829E-2</v>
      </c>
      <c r="AW54" s="525">
        <v>1.9229004130335015E-2</v>
      </c>
      <c r="AX54" s="525">
        <v>0.11507813947742294</v>
      </c>
      <c r="AY54" s="525">
        <v>7.4584323040380041E-2</v>
      </c>
      <c r="AZ54" s="525">
        <v>7.5630450989905687E-2</v>
      </c>
      <c r="BA54" s="525">
        <v>6.9842291599613776E-2</v>
      </c>
      <c r="BB54" s="525">
        <v>5.9934038439667915E-2</v>
      </c>
      <c r="BC54" s="525">
        <v>8.6852058740392771E-2</v>
      </c>
      <c r="BD54" s="525">
        <v>9.7490873812533421E-2</v>
      </c>
      <c r="BE54" s="525">
        <v>0.11851354464782693</v>
      </c>
      <c r="BF54" s="525">
        <v>4.5842962020860419E-2</v>
      </c>
      <c r="BG54" s="525">
        <v>7.1064575205032246E-2</v>
      </c>
      <c r="BH54" s="525">
        <v>5.8072874865280101E-2</v>
      </c>
      <c r="BI54" s="525">
        <v>5.9742865962025743E-2</v>
      </c>
      <c r="BJ54" s="525">
        <v>0.12266884018987539</v>
      </c>
      <c r="BK54" s="525">
        <v>0.17737203788294864</v>
      </c>
      <c r="BL54" s="525">
        <v>9.975310009733554E-2</v>
      </c>
      <c r="BM54" s="525">
        <v>4.1182657609232537E-2</v>
      </c>
      <c r="BN54" s="525">
        <v>5.48030827754196E-2</v>
      </c>
      <c r="BO54" s="525">
        <v>7.7883196324190745E-2</v>
      </c>
      <c r="BP54" s="525">
        <v>6.6876075511014516E-2</v>
      </c>
      <c r="BQ54" s="525">
        <v>8.83706742482607E-2</v>
      </c>
      <c r="BR54" s="525">
        <v>9.0077138224547437E-2</v>
      </c>
      <c r="BS54" s="525">
        <v>6.6800900700117585E-2</v>
      </c>
      <c r="BT54" s="525">
        <v>4.6469029124293224E-2</v>
      </c>
      <c r="BU54" s="525">
        <v>6.1532146474844909E-2</v>
      </c>
      <c r="BV54" s="526">
        <v>4.625702083377238E-2</v>
      </c>
    </row>
    <row r="55" spans="2:74">
      <c r="B55" s="523" t="s">
        <v>534</v>
      </c>
      <c r="C55" s="646" t="s">
        <v>535</v>
      </c>
      <c r="D55" s="524">
        <v>4.817946928486018E-2</v>
      </c>
      <c r="E55" s="525">
        <v>4.6678242098838439E-2</v>
      </c>
      <c r="F55" s="525">
        <v>4.6114778010467879E-2</v>
      </c>
      <c r="G55" s="525">
        <v>4.7294441649405689E-2</v>
      </c>
      <c r="H55" s="525">
        <v>4.7385543946046244E-2</v>
      </c>
      <c r="I55" s="525">
        <v>4.3149614240330793E-2</v>
      </c>
      <c r="J55" s="525">
        <v>4.4444720808543087E-2</v>
      </c>
      <c r="K55" s="525">
        <v>4.4406444545381674E-2</v>
      </c>
      <c r="L55" s="525">
        <v>4.4850596134559308E-2</v>
      </c>
      <c r="M55" s="525">
        <v>4.4829309890105265E-2</v>
      </c>
      <c r="N55" s="525">
        <v>4.6385108238237861E-2</v>
      </c>
      <c r="O55" s="525">
        <v>4.4008210578880741E-2</v>
      </c>
      <c r="P55" s="525">
        <v>4.0785572384029828E-2</v>
      </c>
      <c r="Q55" s="525">
        <v>4.5338135007264753E-2</v>
      </c>
      <c r="R55" s="525">
        <v>3.7144616161775619E-2</v>
      </c>
      <c r="S55" s="525">
        <v>4.7267364521822848E-2</v>
      </c>
      <c r="T55" s="525">
        <v>4.7554315173767805E-2</v>
      </c>
      <c r="U55" s="525">
        <v>4.5679840497885107E-2</v>
      </c>
      <c r="V55" s="525">
        <v>4.7791093290840851E-2</v>
      </c>
      <c r="W55" s="525">
        <v>4.7247875727928254E-2</v>
      </c>
      <c r="X55" s="525">
        <v>4.6586182560776013E-2</v>
      </c>
      <c r="Y55" s="525">
        <v>4.8366249924503231E-2</v>
      </c>
      <c r="Z55" s="525">
        <v>4.8484965199375403E-2</v>
      </c>
      <c r="AA55" s="525">
        <v>4.6734056871223617E-2</v>
      </c>
      <c r="AB55" s="525">
        <v>4.8164999081667492E-2</v>
      </c>
      <c r="AC55" s="525">
        <v>4.7864625820707572E-2</v>
      </c>
      <c r="AD55" s="525">
        <v>4.6173581975102518E-2</v>
      </c>
      <c r="AE55" s="525">
        <v>5.2064902307721268E-2</v>
      </c>
      <c r="AF55" s="525">
        <v>4.8174524342370587E-2</v>
      </c>
      <c r="AG55" s="525">
        <v>5.0228016707424133E-2</v>
      </c>
      <c r="AH55" s="525">
        <v>5.4533684294560743E-2</v>
      </c>
      <c r="AI55" s="525">
        <v>5.3966201837263111E-2</v>
      </c>
      <c r="AJ55" s="525">
        <v>5.4001220844266055E-2</v>
      </c>
      <c r="AK55" s="525">
        <v>5.4981996219067734E-2</v>
      </c>
      <c r="AL55" s="525">
        <v>5.2839830006960076E-2</v>
      </c>
      <c r="AM55" s="525">
        <v>5.0916705550307848E-2</v>
      </c>
      <c r="AN55" s="525">
        <v>5.1657221266184522E-2</v>
      </c>
      <c r="AO55" s="525">
        <v>5.8057518905234938E-2</v>
      </c>
      <c r="AP55" s="525">
        <v>5.475356058599401E-2</v>
      </c>
      <c r="AQ55" s="525">
        <v>4.9801236749116608E-2</v>
      </c>
      <c r="AR55" s="525">
        <v>5.1650032782108252E-2</v>
      </c>
      <c r="AS55" s="525">
        <v>4.9877143064151266E-2</v>
      </c>
      <c r="AT55" s="525">
        <v>4.9957529497783849E-2</v>
      </c>
      <c r="AU55" s="525">
        <v>4.9357085081503389E-2</v>
      </c>
      <c r="AV55" s="525">
        <v>5.5659482869077209E-2</v>
      </c>
      <c r="AW55" s="525">
        <v>5.6631482331344657E-2</v>
      </c>
      <c r="AX55" s="525">
        <v>4.6821916115881157E-2</v>
      </c>
      <c r="AY55" s="525">
        <v>4.9086237820543895E-2</v>
      </c>
      <c r="AZ55" s="525">
        <v>4.9524868939564273E-2</v>
      </c>
      <c r="BA55" s="525">
        <v>4.7097950863641241E-2</v>
      </c>
      <c r="BB55" s="525">
        <v>5.1859433640395768E-2</v>
      </c>
      <c r="BC55" s="525">
        <v>5.3749442303759047E-2</v>
      </c>
      <c r="BD55" s="525">
        <v>5.4334009609494777E-2</v>
      </c>
      <c r="BE55" s="525">
        <v>5.4193543125460021E-2</v>
      </c>
      <c r="BF55" s="525">
        <v>5.1435644407601504E-2</v>
      </c>
      <c r="BG55" s="525">
        <v>5.2466643158577228E-2</v>
      </c>
      <c r="BH55" s="525">
        <v>5.673140865417689E-2</v>
      </c>
      <c r="BI55" s="525">
        <v>5.6399934310705203E-2</v>
      </c>
      <c r="BJ55" s="525">
        <v>4.9996442644824925E-2</v>
      </c>
      <c r="BK55" s="525">
        <v>5.1164753318776707E-2</v>
      </c>
      <c r="BL55" s="525">
        <v>5.1231729802875749E-2</v>
      </c>
      <c r="BM55" s="525">
        <v>5.8540157013603586E-2</v>
      </c>
      <c r="BN55" s="525">
        <v>5.3209272137405679E-2</v>
      </c>
      <c r="BO55" s="525">
        <v>6.1270665246608173E-2</v>
      </c>
      <c r="BP55" s="525">
        <v>4.4153917101852763E-2</v>
      </c>
      <c r="BQ55" s="525">
        <v>4.5318144073751079E-2</v>
      </c>
      <c r="BR55" s="525">
        <v>5.1406402758841528E-2</v>
      </c>
      <c r="BS55" s="525">
        <v>4.9870505145210998E-2</v>
      </c>
      <c r="BT55" s="525">
        <v>3.9567303480956321E-2</v>
      </c>
      <c r="BU55" s="525">
        <v>4.0205438186476698E-2</v>
      </c>
      <c r="BV55" s="526">
        <v>3.9026352334851896E-2</v>
      </c>
    </row>
    <row r="56" spans="2:74">
      <c r="B56" s="527" t="s">
        <v>536</v>
      </c>
      <c r="C56" s="654" t="s">
        <v>537</v>
      </c>
      <c r="D56" s="528">
        <v>-4.0769267700797984E-3</v>
      </c>
      <c r="E56" s="529">
        <v>-3.3135779117676066E-6</v>
      </c>
      <c r="F56" s="529">
        <v>-3.7498768578574219E-6</v>
      </c>
      <c r="G56" s="529">
        <v>-3.3619996219377201E-6</v>
      </c>
      <c r="H56" s="529">
        <v>-3.3250602140695931E-6</v>
      </c>
      <c r="I56" s="529">
        <v>-5.0426100549644496E-6</v>
      </c>
      <c r="J56" s="529">
        <v>-4.2989970900395768E-6</v>
      </c>
      <c r="K56" s="529">
        <v>-1.3359339514254415E-5</v>
      </c>
      <c r="L56" s="529">
        <v>-4.1496390981070643E-6</v>
      </c>
      <c r="M56" s="529">
        <v>-4.2072015194308292E-6</v>
      </c>
      <c r="N56" s="529">
        <v>0</v>
      </c>
      <c r="O56" s="529">
        <v>-4.3664846107219426E-6</v>
      </c>
      <c r="P56" s="529">
        <v>-4.0765189789135258E-6</v>
      </c>
      <c r="Q56" s="529">
        <v>-4.4861481763527278E-6</v>
      </c>
      <c r="R56" s="529">
        <v>0</v>
      </c>
      <c r="S56" s="529">
        <v>-2.8574113209041699E-6</v>
      </c>
      <c r="T56" s="529">
        <v>-2.0897484256357798E-6</v>
      </c>
      <c r="U56" s="529">
        <v>0</v>
      </c>
      <c r="V56" s="529">
        <v>-2.3537192883765105E-6</v>
      </c>
      <c r="W56" s="529">
        <v>-2.9095485920516952E-6</v>
      </c>
      <c r="X56" s="529">
        <v>-1.5015691397510398E-5</v>
      </c>
      <c r="Y56" s="529">
        <v>-2.415896599625536E-6</v>
      </c>
      <c r="Z56" s="529">
        <v>-3.2096494902274198E-6</v>
      </c>
      <c r="AA56" s="529">
        <v>-2.0454331613805857E-6</v>
      </c>
      <c r="AB56" s="529">
        <v>-2.8762091891596499E-6</v>
      </c>
      <c r="AC56" s="529">
        <v>-2.7224919414238532E-6</v>
      </c>
      <c r="AD56" s="529">
        <v>-2.9182500318861733E-6</v>
      </c>
      <c r="AE56" s="529">
        <v>0</v>
      </c>
      <c r="AF56" s="529">
        <v>-9.9965649058828313E-6</v>
      </c>
      <c r="AG56" s="529">
        <v>-1.1467191255281957E-2</v>
      </c>
      <c r="AH56" s="529">
        <v>-2.5325507457926084E-3</v>
      </c>
      <c r="AI56" s="529">
        <v>-2.6625997122546358E-3</v>
      </c>
      <c r="AJ56" s="529">
        <v>-2.6695657135236686E-3</v>
      </c>
      <c r="AK56" s="529">
        <v>-2.7188081065195875E-3</v>
      </c>
      <c r="AL56" s="529">
        <v>-2.5776533551543006E-3</v>
      </c>
      <c r="AM56" s="529">
        <v>-2.8110027427192753E-3</v>
      </c>
      <c r="AN56" s="529">
        <v>-2.2368447164820586E-3</v>
      </c>
      <c r="AO56" s="529">
        <v>-2.9358902885385425E-3</v>
      </c>
      <c r="AP56" s="529">
        <v>-2.7048228366511134E-3</v>
      </c>
      <c r="AQ56" s="529">
        <v>-2.9814487632508833E-3</v>
      </c>
      <c r="AR56" s="529">
        <v>-4.516646026079988E-3</v>
      </c>
      <c r="AS56" s="529">
        <v>-2.4625056016859175E-3</v>
      </c>
      <c r="AT56" s="529">
        <v>-2.4556030515696351E-3</v>
      </c>
      <c r="AU56" s="529">
        <v>-2.4599548062576976E-3</v>
      </c>
      <c r="AV56" s="529">
        <v>-2.0885119032365528E-3</v>
      </c>
      <c r="AW56" s="529">
        <v>-3.3960532354290959E-3</v>
      </c>
      <c r="AX56" s="529">
        <v>-2.7178948668849217E-3</v>
      </c>
      <c r="AY56" s="529">
        <v>-2.5304183431092151E-3</v>
      </c>
      <c r="AZ56" s="529">
        <v>-2.6034578654012285E-3</v>
      </c>
      <c r="BA56" s="529">
        <v>-2.1993348353180988E-3</v>
      </c>
      <c r="BB56" s="529">
        <v>-2.2435201554955905E-3</v>
      </c>
      <c r="BC56" s="529">
        <v>-2.80284424262142E-3</v>
      </c>
      <c r="BD56" s="529">
        <v>-2.7830003292862986E-3</v>
      </c>
      <c r="BE56" s="529">
        <v>-2.8129806244830578E-3</v>
      </c>
      <c r="BF56" s="529">
        <v>-2.6799452655246617E-3</v>
      </c>
      <c r="BG56" s="529">
        <v>-2.667409825623059E-3</v>
      </c>
      <c r="BH56" s="529">
        <v>-2.770070398312275E-3</v>
      </c>
      <c r="BI56" s="529">
        <v>-2.8081313717111286E-3</v>
      </c>
      <c r="BJ56" s="529">
        <v>-2.644924777540482E-3</v>
      </c>
      <c r="BK56" s="529">
        <v>-2.8264859144552651E-3</v>
      </c>
      <c r="BL56" s="529">
        <v>-2.5975927259490215E-3</v>
      </c>
      <c r="BM56" s="529">
        <v>-2.7892868142276872E-3</v>
      </c>
      <c r="BN56" s="529">
        <v>-3.0599243996086525E-3</v>
      </c>
      <c r="BO56" s="529">
        <v>-5.3169375102487702E-4</v>
      </c>
      <c r="BP56" s="529">
        <v>-2.4071484386675834E-2</v>
      </c>
      <c r="BQ56" s="529">
        <v>-4.7954625150399999E-2</v>
      </c>
      <c r="BR56" s="529">
        <v>-1.7566294615173712E-3</v>
      </c>
      <c r="BS56" s="529">
        <v>-4.240668301042875E-3</v>
      </c>
      <c r="BT56" s="529">
        <v>-3.4718435024880118E-2</v>
      </c>
      <c r="BU56" s="529">
        <v>-2.7379620373006362E-2</v>
      </c>
      <c r="BV56" s="530">
        <v>-2.8790414531681591E-2</v>
      </c>
    </row>
    <row r="57" spans="2:74" ht="14.5" thickBot="1">
      <c r="B57" s="543" t="s">
        <v>538</v>
      </c>
      <c r="C57" s="653" t="s">
        <v>539</v>
      </c>
      <c r="D57" s="544">
        <v>0.48769389962194609</v>
      </c>
      <c r="E57" s="545">
        <v>0.47314611488187613</v>
      </c>
      <c r="F57" s="545">
        <v>0.4650880108809986</v>
      </c>
      <c r="G57" s="545">
        <v>0.47373817375963634</v>
      </c>
      <c r="H57" s="545">
        <v>0.47528410699910767</v>
      </c>
      <c r="I57" s="545">
        <v>0.40340376178710102</v>
      </c>
      <c r="J57" s="545">
        <v>0.4528419211173953</v>
      </c>
      <c r="K57" s="545">
        <v>0.47003500146952737</v>
      </c>
      <c r="L57" s="545">
        <v>0.48633199654438802</v>
      </c>
      <c r="M57" s="545">
        <v>0.48730200843912036</v>
      </c>
      <c r="N57" s="545">
        <v>0.41640444326496567</v>
      </c>
      <c r="O57" s="545">
        <v>0.40395897251059765</v>
      </c>
      <c r="P57" s="545">
        <v>0.42786056130948658</v>
      </c>
      <c r="Q57" s="545">
        <v>0.39409521961658012</v>
      </c>
      <c r="R57" s="545">
        <v>0.33805862945364423</v>
      </c>
      <c r="S57" s="545">
        <v>0.48157115891154156</v>
      </c>
      <c r="T57" s="545">
        <v>0.47255794611165736</v>
      </c>
      <c r="U57" s="545">
        <v>0.47266476605735369</v>
      </c>
      <c r="V57" s="545">
        <v>0.47254445293091007</v>
      </c>
      <c r="W57" s="545">
        <v>0.48218330823197164</v>
      </c>
      <c r="X57" s="545">
        <v>0.47379011066564558</v>
      </c>
      <c r="Y57" s="545">
        <v>0.51064806426284959</v>
      </c>
      <c r="Z57" s="545">
        <v>0.50714708700236388</v>
      </c>
      <c r="AA57" s="545">
        <v>0.49919614476757745</v>
      </c>
      <c r="AB57" s="545">
        <v>0.48038158256425556</v>
      </c>
      <c r="AC57" s="545">
        <v>0.49693719656589819</v>
      </c>
      <c r="AD57" s="545">
        <v>0.46728598798813953</v>
      </c>
      <c r="AE57" s="545">
        <v>0.45973722847569926</v>
      </c>
      <c r="AF57" s="545">
        <v>0.47979493321167577</v>
      </c>
      <c r="AG57" s="545">
        <v>0.51109285727728326</v>
      </c>
      <c r="AH57" s="545">
        <v>0.4990605847007995</v>
      </c>
      <c r="AI57" s="545">
        <v>0.49384336151227415</v>
      </c>
      <c r="AJ57" s="545">
        <v>0.49430221119918388</v>
      </c>
      <c r="AK57" s="545">
        <v>0.49601623669393274</v>
      </c>
      <c r="AL57" s="545">
        <v>0.49527524807849771</v>
      </c>
      <c r="AM57" s="545">
        <v>0.41405956594475868</v>
      </c>
      <c r="AN57" s="545">
        <v>0.45961063592729828</v>
      </c>
      <c r="AO57" s="545">
        <v>0.5151055698527387</v>
      </c>
      <c r="AP57" s="545">
        <v>0.46093797754640475</v>
      </c>
      <c r="AQ57" s="545">
        <v>0.460136925795053</v>
      </c>
      <c r="AR57" s="545">
        <v>0.4361477380345305</v>
      </c>
      <c r="AS57" s="545">
        <v>0.48709487847136812</v>
      </c>
      <c r="AT57" s="545">
        <v>0.48575907893206888</v>
      </c>
      <c r="AU57" s="545">
        <v>0.48717563587773433</v>
      </c>
      <c r="AV57" s="545">
        <v>0.45988263331881196</v>
      </c>
      <c r="AW57" s="545">
        <v>0.47319871500688387</v>
      </c>
      <c r="AX57" s="545">
        <v>0.54876768175921919</v>
      </c>
      <c r="AY57" s="545">
        <v>0.50023752969121138</v>
      </c>
      <c r="AZ57" s="545">
        <v>0.49526052329503095</v>
      </c>
      <c r="BA57" s="545">
        <v>0.52279798304902902</v>
      </c>
      <c r="BB57" s="545">
        <v>0.46623864024068734</v>
      </c>
      <c r="BC57" s="545">
        <v>0.49369684239693001</v>
      </c>
      <c r="BD57" s="545">
        <v>0.49641281525622366</v>
      </c>
      <c r="BE57" s="545">
        <v>0.52500589577359691</v>
      </c>
      <c r="BF57" s="545">
        <v>0.38106891206713489</v>
      </c>
      <c r="BG57" s="545">
        <v>0.43213745407391396</v>
      </c>
      <c r="BH57" s="545">
        <v>0.47243688229493913</v>
      </c>
      <c r="BI57" s="545">
        <v>0.4860302772621321</v>
      </c>
      <c r="BJ57" s="545">
        <v>0.48638032245864421</v>
      </c>
      <c r="BK57" s="545">
        <v>0.68641411367563732</v>
      </c>
      <c r="BL57" s="545">
        <v>0.51645405841715009</v>
      </c>
      <c r="BM57" s="545">
        <v>0.48779396468065572</v>
      </c>
      <c r="BN57" s="545">
        <v>0.46429912177193339</v>
      </c>
      <c r="BO57" s="545">
        <v>0.55168278587649133</v>
      </c>
      <c r="BP57" s="545">
        <v>0.52806704783702196</v>
      </c>
      <c r="BQ57" s="545">
        <v>0.54441737353038178</v>
      </c>
      <c r="BR57" s="545">
        <v>0.59417670074707563</v>
      </c>
      <c r="BS57" s="545">
        <v>0.57039217343856874</v>
      </c>
      <c r="BT57" s="545">
        <v>0.47421142309768094</v>
      </c>
      <c r="BU57" s="545">
        <v>0.52751699847063416</v>
      </c>
      <c r="BV57" s="546">
        <v>0.47885701661891034</v>
      </c>
    </row>
    <row r="58" spans="2:74" ht="14.5" thickBot="1">
      <c r="B58" s="547" t="s">
        <v>540</v>
      </c>
      <c r="C58" s="655" t="s">
        <v>541</v>
      </c>
      <c r="D58" s="548">
        <v>1</v>
      </c>
      <c r="E58" s="549">
        <v>1</v>
      </c>
      <c r="F58" s="549">
        <v>1</v>
      </c>
      <c r="G58" s="549">
        <v>1</v>
      </c>
      <c r="H58" s="549">
        <v>1</v>
      </c>
      <c r="I58" s="549">
        <v>1</v>
      </c>
      <c r="J58" s="549">
        <v>1</v>
      </c>
      <c r="K58" s="549">
        <v>1</v>
      </c>
      <c r="L58" s="549">
        <v>1</v>
      </c>
      <c r="M58" s="549">
        <v>1</v>
      </c>
      <c r="N58" s="549">
        <v>1</v>
      </c>
      <c r="O58" s="549">
        <v>1</v>
      </c>
      <c r="P58" s="549">
        <v>1</v>
      </c>
      <c r="Q58" s="549">
        <v>1</v>
      </c>
      <c r="R58" s="549">
        <v>1</v>
      </c>
      <c r="S58" s="549">
        <v>1</v>
      </c>
      <c r="T58" s="549">
        <v>1</v>
      </c>
      <c r="U58" s="549">
        <v>1</v>
      </c>
      <c r="V58" s="549">
        <v>1</v>
      </c>
      <c r="W58" s="549">
        <v>1</v>
      </c>
      <c r="X58" s="549">
        <v>1</v>
      </c>
      <c r="Y58" s="549">
        <v>1</v>
      </c>
      <c r="Z58" s="549">
        <v>1</v>
      </c>
      <c r="AA58" s="549">
        <v>1</v>
      </c>
      <c r="AB58" s="549">
        <v>1</v>
      </c>
      <c r="AC58" s="549">
        <v>1</v>
      </c>
      <c r="AD58" s="549">
        <v>1</v>
      </c>
      <c r="AE58" s="549">
        <v>1</v>
      </c>
      <c r="AF58" s="549">
        <v>1</v>
      </c>
      <c r="AG58" s="549">
        <v>1</v>
      </c>
      <c r="AH58" s="549">
        <v>1</v>
      </c>
      <c r="AI58" s="549">
        <v>1</v>
      </c>
      <c r="AJ58" s="549">
        <v>1</v>
      </c>
      <c r="AK58" s="549">
        <v>1</v>
      </c>
      <c r="AL58" s="549">
        <v>1</v>
      </c>
      <c r="AM58" s="549">
        <v>1</v>
      </c>
      <c r="AN58" s="549">
        <v>1</v>
      </c>
      <c r="AO58" s="549">
        <v>1</v>
      </c>
      <c r="AP58" s="549">
        <v>1</v>
      </c>
      <c r="AQ58" s="549">
        <v>1</v>
      </c>
      <c r="AR58" s="549">
        <v>1</v>
      </c>
      <c r="AS58" s="549">
        <v>1</v>
      </c>
      <c r="AT58" s="549">
        <v>1</v>
      </c>
      <c r="AU58" s="549">
        <v>1</v>
      </c>
      <c r="AV58" s="549">
        <v>1</v>
      </c>
      <c r="AW58" s="549">
        <v>1</v>
      </c>
      <c r="AX58" s="549">
        <v>1</v>
      </c>
      <c r="AY58" s="549">
        <v>1</v>
      </c>
      <c r="AZ58" s="549">
        <v>1</v>
      </c>
      <c r="BA58" s="549">
        <v>1</v>
      </c>
      <c r="BB58" s="549">
        <v>1</v>
      </c>
      <c r="BC58" s="549">
        <v>1</v>
      </c>
      <c r="BD58" s="549">
        <v>1</v>
      </c>
      <c r="BE58" s="549">
        <v>1</v>
      </c>
      <c r="BF58" s="549">
        <v>1</v>
      </c>
      <c r="BG58" s="549">
        <v>1</v>
      </c>
      <c r="BH58" s="549">
        <v>1</v>
      </c>
      <c r="BI58" s="549">
        <v>1</v>
      </c>
      <c r="BJ58" s="549">
        <v>1</v>
      </c>
      <c r="BK58" s="549">
        <v>1</v>
      </c>
      <c r="BL58" s="549">
        <v>1</v>
      </c>
      <c r="BM58" s="549">
        <v>1</v>
      </c>
      <c r="BN58" s="549">
        <v>1</v>
      </c>
      <c r="BO58" s="549">
        <v>1</v>
      </c>
      <c r="BP58" s="549">
        <v>1</v>
      </c>
      <c r="BQ58" s="549">
        <v>1</v>
      </c>
      <c r="BR58" s="549">
        <v>1</v>
      </c>
      <c r="BS58" s="549">
        <v>1</v>
      </c>
      <c r="BT58" s="549">
        <v>1</v>
      </c>
      <c r="BU58" s="549">
        <v>1</v>
      </c>
      <c r="BV58" s="550">
        <v>1</v>
      </c>
    </row>
  </sheetData>
  <mergeCells count="1">
    <mergeCell ref="B3:C4"/>
  </mergeCells>
  <phoneticPr fontId="2"/>
  <conditionalFormatting sqref="D3:AK49 AM3:BV49">
    <cfRule type="expression" dxfId="0" priority="1" stopIfTrue="1">
      <formula>事業分類=D$4</formula>
    </cfRule>
  </conditionalFormatting>
  <pageMargins left="0.7" right="0.7" top="0.75" bottom="0.75" header="0.3" footer="0.3"/>
  <pageSetup paperSize="9" scale="5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M42"/>
  <sheetViews>
    <sheetView showGridLines="0" zoomScaleNormal="100" workbookViewId="0"/>
  </sheetViews>
  <sheetFormatPr defaultRowHeight="12"/>
  <cols>
    <col min="1" max="1" width="1.6328125" style="121" customWidth="1"/>
    <col min="2" max="5" width="16.7265625" style="121" customWidth="1"/>
    <col min="6" max="6" width="17.08984375" style="121" customWidth="1"/>
    <col min="7" max="7" width="2.08984375" style="121" customWidth="1"/>
    <col min="8" max="256" width="9" style="121"/>
    <col min="257" max="257" width="1.6328125" style="121" customWidth="1"/>
    <col min="258" max="261" width="16.7265625" style="121" customWidth="1"/>
    <col min="262" max="262" width="17.08984375" style="121" customWidth="1"/>
    <col min="263" max="263" width="2.08984375" style="121" customWidth="1"/>
    <col min="264" max="512" width="9" style="121"/>
    <col min="513" max="513" width="1.6328125" style="121" customWidth="1"/>
    <col min="514" max="517" width="16.7265625" style="121" customWidth="1"/>
    <col min="518" max="518" width="17.08984375" style="121" customWidth="1"/>
    <col min="519" max="519" width="2.08984375" style="121" customWidth="1"/>
    <col min="520" max="768" width="9" style="121"/>
    <col min="769" max="769" width="1.6328125" style="121" customWidth="1"/>
    <col min="770" max="773" width="16.7265625" style="121" customWidth="1"/>
    <col min="774" max="774" width="17.08984375" style="121" customWidth="1"/>
    <col min="775" max="775" width="2.08984375" style="121" customWidth="1"/>
    <col min="776" max="1024" width="9" style="121"/>
    <col min="1025" max="1025" width="1.6328125" style="121" customWidth="1"/>
    <col min="1026" max="1029" width="16.7265625" style="121" customWidth="1"/>
    <col min="1030" max="1030" width="17.08984375" style="121" customWidth="1"/>
    <col min="1031" max="1031" width="2.08984375" style="121" customWidth="1"/>
    <col min="1032" max="1280" width="9" style="121"/>
    <col min="1281" max="1281" width="1.6328125" style="121" customWidth="1"/>
    <col min="1282" max="1285" width="16.7265625" style="121" customWidth="1"/>
    <col min="1286" max="1286" width="17.08984375" style="121" customWidth="1"/>
    <col min="1287" max="1287" width="2.08984375" style="121" customWidth="1"/>
    <col min="1288" max="1536" width="9" style="121"/>
    <col min="1537" max="1537" width="1.6328125" style="121" customWidth="1"/>
    <col min="1538" max="1541" width="16.7265625" style="121" customWidth="1"/>
    <col min="1542" max="1542" width="17.08984375" style="121" customWidth="1"/>
    <col min="1543" max="1543" width="2.08984375" style="121" customWidth="1"/>
    <col min="1544" max="1792" width="9" style="121"/>
    <col min="1793" max="1793" width="1.6328125" style="121" customWidth="1"/>
    <col min="1794" max="1797" width="16.7265625" style="121" customWidth="1"/>
    <col min="1798" max="1798" width="17.08984375" style="121" customWidth="1"/>
    <col min="1799" max="1799" width="2.08984375" style="121" customWidth="1"/>
    <col min="1800" max="2048" width="9" style="121"/>
    <col min="2049" max="2049" width="1.6328125" style="121" customWidth="1"/>
    <col min="2050" max="2053" width="16.7265625" style="121" customWidth="1"/>
    <col min="2054" max="2054" width="17.08984375" style="121" customWidth="1"/>
    <col min="2055" max="2055" width="2.08984375" style="121" customWidth="1"/>
    <col min="2056" max="2304" width="9" style="121"/>
    <col min="2305" max="2305" width="1.6328125" style="121" customWidth="1"/>
    <col min="2306" max="2309" width="16.7265625" style="121" customWidth="1"/>
    <col min="2310" max="2310" width="17.08984375" style="121" customWidth="1"/>
    <col min="2311" max="2311" width="2.08984375" style="121" customWidth="1"/>
    <col min="2312" max="2560" width="9" style="121"/>
    <col min="2561" max="2561" width="1.6328125" style="121" customWidth="1"/>
    <col min="2562" max="2565" width="16.7265625" style="121" customWidth="1"/>
    <col min="2566" max="2566" width="17.08984375" style="121" customWidth="1"/>
    <col min="2567" max="2567" width="2.08984375" style="121" customWidth="1"/>
    <col min="2568" max="2816" width="9" style="121"/>
    <col min="2817" max="2817" width="1.6328125" style="121" customWidth="1"/>
    <col min="2818" max="2821" width="16.7265625" style="121" customWidth="1"/>
    <col min="2822" max="2822" width="17.08984375" style="121" customWidth="1"/>
    <col min="2823" max="2823" width="2.08984375" style="121" customWidth="1"/>
    <col min="2824" max="3072" width="9" style="121"/>
    <col min="3073" max="3073" width="1.6328125" style="121" customWidth="1"/>
    <col min="3074" max="3077" width="16.7265625" style="121" customWidth="1"/>
    <col min="3078" max="3078" width="17.08984375" style="121" customWidth="1"/>
    <col min="3079" max="3079" width="2.08984375" style="121" customWidth="1"/>
    <col min="3080" max="3328" width="9" style="121"/>
    <col min="3329" max="3329" width="1.6328125" style="121" customWidth="1"/>
    <col min="3330" max="3333" width="16.7265625" style="121" customWidth="1"/>
    <col min="3334" max="3334" width="17.08984375" style="121" customWidth="1"/>
    <col min="3335" max="3335" width="2.08984375" style="121" customWidth="1"/>
    <col min="3336" max="3584" width="9" style="121"/>
    <col min="3585" max="3585" width="1.6328125" style="121" customWidth="1"/>
    <col min="3586" max="3589" width="16.7265625" style="121" customWidth="1"/>
    <col min="3590" max="3590" width="17.08984375" style="121" customWidth="1"/>
    <col min="3591" max="3591" width="2.08984375" style="121" customWidth="1"/>
    <col min="3592" max="3840" width="9" style="121"/>
    <col min="3841" max="3841" width="1.6328125" style="121" customWidth="1"/>
    <col min="3842" max="3845" width="16.7265625" style="121" customWidth="1"/>
    <col min="3846" max="3846" width="17.08984375" style="121" customWidth="1"/>
    <col min="3847" max="3847" width="2.08984375" style="121" customWidth="1"/>
    <col min="3848" max="4096" width="9" style="121"/>
    <col min="4097" max="4097" width="1.6328125" style="121" customWidth="1"/>
    <col min="4098" max="4101" width="16.7265625" style="121" customWidth="1"/>
    <col min="4102" max="4102" width="17.08984375" style="121" customWidth="1"/>
    <col min="4103" max="4103" width="2.08984375" style="121" customWidth="1"/>
    <col min="4104" max="4352" width="9" style="121"/>
    <col min="4353" max="4353" width="1.6328125" style="121" customWidth="1"/>
    <col min="4354" max="4357" width="16.7265625" style="121" customWidth="1"/>
    <col min="4358" max="4358" width="17.08984375" style="121" customWidth="1"/>
    <col min="4359" max="4359" width="2.08984375" style="121" customWidth="1"/>
    <col min="4360" max="4608" width="9" style="121"/>
    <col min="4609" max="4609" width="1.6328125" style="121" customWidth="1"/>
    <col min="4610" max="4613" width="16.7265625" style="121" customWidth="1"/>
    <col min="4614" max="4614" width="17.08984375" style="121" customWidth="1"/>
    <col min="4615" max="4615" width="2.08984375" style="121" customWidth="1"/>
    <col min="4616" max="4864" width="9" style="121"/>
    <col min="4865" max="4865" width="1.6328125" style="121" customWidth="1"/>
    <col min="4866" max="4869" width="16.7265625" style="121" customWidth="1"/>
    <col min="4870" max="4870" width="17.08984375" style="121" customWidth="1"/>
    <col min="4871" max="4871" width="2.08984375" style="121" customWidth="1"/>
    <col min="4872" max="5120" width="9" style="121"/>
    <col min="5121" max="5121" width="1.6328125" style="121" customWidth="1"/>
    <col min="5122" max="5125" width="16.7265625" style="121" customWidth="1"/>
    <col min="5126" max="5126" width="17.08984375" style="121" customWidth="1"/>
    <col min="5127" max="5127" width="2.08984375" style="121" customWidth="1"/>
    <col min="5128" max="5376" width="9" style="121"/>
    <col min="5377" max="5377" width="1.6328125" style="121" customWidth="1"/>
    <col min="5378" max="5381" width="16.7265625" style="121" customWidth="1"/>
    <col min="5382" max="5382" width="17.08984375" style="121" customWidth="1"/>
    <col min="5383" max="5383" width="2.08984375" style="121" customWidth="1"/>
    <col min="5384" max="5632" width="9" style="121"/>
    <col min="5633" max="5633" width="1.6328125" style="121" customWidth="1"/>
    <col min="5634" max="5637" width="16.7265625" style="121" customWidth="1"/>
    <col min="5638" max="5638" width="17.08984375" style="121" customWidth="1"/>
    <col min="5639" max="5639" width="2.08984375" style="121" customWidth="1"/>
    <col min="5640" max="5888" width="9" style="121"/>
    <col min="5889" max="5889" width="1.6328125" style="121" customWidth="1"/>
    <col min="5890" max="5893" width="16.7265625" style="121" customWidth="1"/>
    <col min="5894" max="5894" width="17.08984375" style="121" customWidth="1"/>
    <col min="5895" max="5895" width="2.08984375" style="121" customWidth="1"/>
    <col min="5896" max="6144" width="9" style="121"/>
    <col min="6145" max="6145" width="1.6328125" style="121" customWidth="1"/>
    <col min="6146" max="6149" width="16.7265625" style="121" customWidth="1"/>
    <col min="6150" max="6150" width="17.08984375" style="121" customWidth="1"/>
    <col min="6151" max="6151" width="2.08984375" style="121" customWidth="1"/>
    <col min="6152" max="6400" width="9" style="121"/>
    <col min="6401" max="6401" width="1.6328125" style="121" customWidth="1"/>
    <col min="6402" max="6405" width="16.7265625" style="121" customWidth="1"/>
    <col min="6406" max="6406" width="17.08984375" style="121" customWidth="1"/>
    <col min="6407" max="6407" width="2.08984375" style="121" customWidth="1"/>
    <col min="6408" max="6656" width="9" style="121"/>
    <col min="6657" max="6657" width="1.6328125" style="121" customWidth="1"/>
    <col min="6658" max="6661" width="16.7265625" style="121" customWidth="1"/>
    <col min="6662" max="6662" width="17.08984375" style="121" customWidth="1"/>
    <col min="6663" max="6663" width="2.08984375" style="121" customWidth="1"/>
    <col min="6664" max="6912" width="9" style="121"/>
    <col min="6913" max="6913" width="1.6328125" style="121" customWidth="1"/>
    <col min="6914" max="6917" width="16.7265625" style="121" customWidth="1"/>
    <col min="6918" max="6918" width="17.08984375" style="121" customWidth="1"/>
    <col min="6919" max="6919" width="2.08984375" style="121" customWidth="1"/>
    <col min="6920" max="7168" width="9" style="121"/>
    <col min="7169" max="7169" width="1.6328125" style="121" customWidth="1"/>
    <col min="7170" max="7173" width="16.7265625" style="121" customWidth="1"/>
    <col min="7174" max="7174" width="17.08984375" style="121" customWidth="1"/>
    <col min="7175" max="7175" width="2.08984375" style="121" customWidth="1"/>
    <col min="7176" max="7424" width="9" style="121"/>
    <col min="7425" max="7425" width="1.6328125" style="121" customWidth="1"/>
    <col min="7426" max="7429" width="16.7265625" style="121" customWidth="1"/>
    <col min="7430" max="7430" width="17.08984375" style="121" customWidth="1"/>
    <col min="7431" max="7431" width="2.08984375" style="121" customWidth="1"/>
    <col min="7432" max="7680" width="9" style="121"/>
    <col min="7681" max="7681" width="1.6328125" style="121" customWidth="1"/>
    <col min="7682" max="7685" width="16.7265625" style="121" customWidth="1"/>
    <col min="7686" max="7686" width="17.08984375" style="121" customWidth="1"/>
    <col min="7687" max="7687" width="2.08984375" style="121" customWidth="1"/>
    <col min="7688" max="7936" width="9" style="121"/>
    <col min="7937" max="7937" width="1.6328125" style="121" customWidth="1"/>
    <col min="7938" max="7941" width="16.7265625" style="121" customWidth="1"/>
    <col min="7942" max="7942" width="17.08984375" style="121" customWidth="1"/>
    <col min="7943" max="7943" width="2.08984375" style="121" customWidth="1"/>
    <col min="7944" max="8192" width="9" style="121"/>
    <col min="8193" max="8193" width="1.6328125" style="121" customWidth="1"/>
    <col min="8194" max="8197" width="16.7265625" style="121" customWidth="1"/>
    <col min="8198" max="8198" width="17.08984375" style="121" customWidth="1"/>
    <col min="8199" max="8199" width="2.08984375" style="121" customWidth="1"/>
    <col min="8200" max="8448" width="9" style="121"/>
    <col min="8449" max="8449" width="1.6328125" style="121" customWidth="1"/>
    <col min="8450" max="8453" width="16.7265625" style="121" customWidth="1"/>
    <col min="8454" max="8454" width="17.08984375" style="121" customWidth="1"/>
    <col min="8455" max="8455" width="2.08984375" style="121" customWidth="1"/>
    <col min="8456" max="8704" width="9" style="121"/>
    <col min="8705" max="8705" width="1.6328125" style="121" customWidth="1"/>
    <col min="8706" max="8709" width="16.7265625" style="121" customWidth="1"/>
    <col min="8710" max="8710" width="17.08984375" style="121" customWidth="1"/>
    <col min="8711" max="8711" width="2.08984375" style="121" customWidth="1"/>
    <col min="8712" max="8960" width="9" style="121"/>
    <col min="8961" max="8961" width="1.6328125" style="121" customWidth="1"/>
    <col min="8962" max="8965" width="16.7265625" style="121" customWidth="1"/>
    <col min="8966" max="8966" width="17.08984375" style="121" customWidth="1"/>
    <col min="8967" max="8967" width="2.08984375" style="121" customWidth="1"/>
    <col min="8968" max="9216" width="9" style="121"/>
    <col min="9217" max="9217" width="1.6328125" style="121" customWidth="1"/>
    <col min="9218" max="9221" width="16.7265625" style="121" customWidth="1"/>
    <col min="9222" max="9222" width="17.08984375" style="121" customWidth="1"/>
    <col min="9223" max="9223" width="2.08984375" style="121" customWidth="1"/>
    <col min="9224" max="9472" width="9" style="121"/>
    <col min="9473" max="9473" width="1.6328125" style="121" customWidth="1"/>
    <col min="9474" max="9477" width="16.7265625" style="121" customWidth="1"/>
    <col min="9478" max="9478" width="17.08984375" style="121" customWidth="1"/>
    <col min="9479" max="9479" width="2.08984375" style="121" customWidth="1"/>
    <col min="9480" max="9728" width="9" style="121"/>
    <col min="9729" max="9729" width="1.6328125" style="121" customWidth="1"/>
    <col min="9730" max="9733" width="16.7265625" style="121" customWidth="1"/>
    <col min="9734" max="9734" width="17.08984375" style="121" customWidth="1"/>
    <col min="9735" max="9735" width="2.08984375" style="121" customWidth="1"/>
    <col min="9736" max="9984" width="9" style="121"/>
    <col min="9985" max="9985" width="1.6328125" style="121" customWidth="1"/>
    <col min="9986" max="9989" width="16.7265625" style="121" customWidth="1"/>
    <col min="9990" max="9990" width="17.08984375" style="121" customWidth="1"/>
    <col min="9991" max="9991" width="2.08984375" style="121" customWidth="1"/>
    <col min="9992" max="10240" width="9" style="121"/>
    <col min="10241" max="10241" width="1.6328125" style="121" customWidth="1"/>
    <col min="10242" max="10245" width="16.7265625" style="121" customWidth="1"/>
    <col min="10246" max="10246" width="17.08984375" style="121" customWidth="1"/>
    <col min="10247" max="10247" width="2.08984375" style="121" customWidth="1"/>
    <col min="10248" max="10496" width="9" style="121"/>
    <col min="10497" max="10497" width="1.6328125" style="121" customWidth="1"/>
    <col min="10498" max="10501" width="16.7265625" style="121" customWidth="1"/>
    <col min="10502" max="10502" width="17.08984375" style="121" customWidth="1"/>
    <col min="10503" max="10503" width="2.08984375" style="121" customWidth="1"/>
    <col min="10504" max="10752" width="9" style="121"/>
    <col min="10753" max="10753" width="1.6328125" style="121" customWidth="1"/>
    <col min="10754" max="10757" width="16.7265625" style="121" customWidth="1"/>
    <col min="10758" max="10758" width="17.08984375" style="121" customWidth="1"/>
    <col min="10759" max="10759" width="2.08984375" style="121" customWidth="1"/>
    <col min="10760" max="11008" width="9" style="121"/>
    <col min="11009" max="11009" width="1.6328125" style="121" customWidth="1"/>
    <col min="11010" max="11013" width="16.7265625" style="121" customWidth="1"/>
    <col min="11014" max="11014" width="17.08984375" style="121" customWidth="1"/>
    <col min="11015" max="11015" width="2.08984375" style="121" customWidth="1"/>
    <col min="11016" max="11264" width="9" style="121"/>
    <col min="11265" max="11265" width="1.6328125" style="121" customWidth="1"/>
    <col min="11266" max="11269" width="16.7265625" style="121" customWidth="1"/>
    <col min="11270" max="11270" width="17.08984375" style="121" customWidth="1"/>
    <col min="11271" max="11271" width="2.08984375" style="121" customWidth="1"/>
    <col min="11272" max="11520" width="9" style="121"/>
    <col min="11521" max="11521" width="1.6328125" style="121" customWidth="1"/>
    <col min="11522" max="11525" width="16.7265625" style="121" customWidth="1"/>
    <col min="11526" max="11526" width="17.08984375" style="121" customWidth="1"/>
    <col min="11527" max="11527" width="2.08984375" style="121" customWidth="1"/>
    <col min="11528" max="11776" width="9" style="121"/>
    <col min="11777" max="11777" width="1.6328125" style="121" customWidth="1"/>
    <col min="11778" max="11781" width="16.7265625" style="121" customWidth="1"/>
    <col min="11782" max="11782" width="17.08984375" style="121" customWidth="1"/>
    <col min="11783" max="11783" width="2.08984375" style="121" customWidth="1"/>
    <col min="11784" max="12032" width="9" style="121"/>
    <col min="12033" max="12033" width="1.6328125" style="121" customWidth="1"/>
    <col min="12034" max="12037" width="16.7265625" style="121" customWidth="1"/>
    <col min="12038" max="12038" width="17.08984375" style="121" customWidth="1"/>
    <col min="12039" max="12039" width="2.08984375" style="121" customWidth="1"/>
    <col min="12040" max="12288" width="9" style="121"/>
    <col min="12289" max="12289" width="1.6328125" style="121" customWidth="1"/>
    <col min="12290" max="12293" width="16.7265625" style="121" customWidth="1"/>
    <col min="12294" max="12294" width="17.08984375" style="121" customWidth="1"/>
    <col min="12295" max="12295" width="2.08984375" style="121" customWidth="1"/>
    <col min="12296" max="12544" width="9" style="121"/>
    <col min="12545" max="12545" width="1.6328125" style="121" customWidth="1"/>
    <col min="12546" max="12549" width="16.7265625" style="121" customWidth="1"/>
    <col min="12550" max="12550" width="17.08984375" style="121" customWidth="1"/>
    <col min="12551" max="12551" width="2.08984375" style="121" customWidth="1"/>
    <col min="12552" max="12800" width="9" style="121"/>
    <col min="12801" max="12801" width="1.6328125" style="121" customWidth="1"/>
    <col min="12802" max="12805" width="16.7265625" style="121" customWidth="1"/>
    <col min="12806" max="12806" width="17.08984375" style="121" customWidth="1"/>
    <col min="12807" max="12807" width="2.08984375" style="121" customWidth="1"/>
    <col min="12808" max="13056" width="9" style="121"/>
    <col min="13057" max="13057" width="1.6328125" style="121" customWidth="1"/>
    <col min="13058" max="13061" width="16.7265625" style="121" customWidth="1"/>
    <col min="13062" max="13062" width="17.08984375" style="121" customWidth="1"/>
    <col min="13063" max="13063" width="2.08984375" style="121" customWidth="1"/>
    <col min="13064" max="13312" width="9" style="121"/>
    <col min="13313" max="13313" width="1.6328125" style="121" customWidth="1"/>
    <col min="13314" max="13317" width="16.7265625" style="121" customWidth="1"/>
    <col min="13318" max="13318" width="17.08984375" style="121" customWidth="1"/>
    <col min="13319" max="13319" width="2.08984375" style="121" customWidth="1"/>
    <col min="13320" max="13568" width="9" style="121"/>
    <col min="13569" max="13569" width="1.6328125" style="121" customWidth="1"/>
    <col min="13570" max="13573" width="16.7265625" style="121" customWidth="1"/>
    <col min="13574" max="13574" width="17.08984375" style="121" customWidth="1"/>
    <col min="13575" max="13575" width="2.08984375" style="121" customWidth="1"/>
    <col min="13576" max="13824" width="9" style="121"/>
    <col min="13825" max="13825" width="1.6328125" style="121" customWidth="1"/>
    <col min="13826" max="13829" width="16.7265625" style="121" customWidth="1"/>
    <col min="13830" max="13830" width="17.08984375" style="121" customWidth="1"/>
    <col min="13831" max="13831" width="2.08984375" style="121" customWidth="1"/>
    <col min="13832" max="14080" width="9" style="121"/>
    <col min="14081" max="14081" width="1.6328125" style="121" customWidth="1"/>
    <col min="14082" max="14085" width="16.7265625" style="121" customWidth="1"/>
    <col min="14086" max="14086" width="17.08984375" style="121" customWidth="1"/>
    <col min="14087" max="14087" width="2.08984375" style="121" customWidth="1"/>
    <col min="14088" max="14336" width="9" style="121"/>
    <col min="14337" max="14337" width="1.6328125" style="121" customWidth="1"/>
    <col min="14338" max="14341" width="16.7265625" style="121" customWidth="1"/>
    <col min="14342" max="14342" width="17.08984375" style="121" customWidth="1"/>
    <col min="14343" max="14343" width="2.08984375" style="121" customWidth="1"/>
    <col min="14344" max="14592" width="9" style="121"/>
    <col min="14593" max="14593" width="1.6328125" style="121" customWidth="1"/>
    <col min="14594" max="14597" width="16.7265625" style="121" customWidth="1"/>
    <col min="14598" max="14598" width="17.08984375" style="121" customWidth="1"/>
    <col min="14599" max="14599" width="2.08984375" style="121" customWidth="1"/>
    <col min="14600" max="14848" width="9" style="121"/>
    <col min="14849" max="14849" width="1.6328125" style="121" customWidth="1"/>
    <col min="14850" max="14853" width="16.7265625" style="121" customWidth="1"/>
    <col min="14854" max="14854" width="17.08984375" style="121" customWidth="1"/>
    <col min="14855" max="14855" width="2.08984375" style="121" customWidth="1"/>
    <col min="14856" max="15104" width="9" style="121"/>
    <col min="15105" max="15105" width="1.6328125" style="121" customWidth="1"/>
    <col min="15106" max="15109" width="16.7265625" style="121" customWidth="1"/>
    <col min="15110" max="15110" width="17.08984375" style="121" customWidth="1"/>
    <col min="15111" max="15111" width="2.08984375" style="121" customWidth="1"/>
    <col min="15112" max="15360" width="9" style="121"/>
    <col min="15361" max="15361" width="1.6328125" style="121" customWidth="1"/>
    <col min="15362" max="15365" width="16.7265625" style="121" customWidth="1"/>
    <col min="15366" max="15366" width="17.08984375" style="121" customWidth="1"/>
    <col min="15367" max="15367" width="2.08984375" style="121" customWidth="1"/>
    <col min="15368" max="15616" width="9" style="121"/>
    <col min="15617" max="15617" width="1.6328125" style="121" customWidth="1"/>
    <col min="15618" max="15621" width="16.7265625" style="121" customWidth="1"/>
    <col min="15622" max="15622" width="17.08984375" style="121" customWidth="1"/>
    <col min="15623" max="15623" width="2.08984375" style="121" customWidth="1"/>
    <col min="15624" max="15872" width="9" style="121"/>
    <col min="15873" max="15873" width="1.6328125" style="121" customWidth="1"/>
    <col min="15874" max="15877" width="16.7265625" style="121" customWidth="1"/>
    <col min="15878" max="15878" width="17.08984375" style="121" customWidth="1"/>
    <col min="15879" max="15879" width="2.08984375" style="121" customWidth="1"/>
    <col min="15880" max="16128" width="9" style="121"/>
    <col min="16129" max="16129" width="1.6328125" style="121" customWidth="1"/>
    <col min="16130" max="16133" width="16.7265625" style="121" customWidth="1"/>
    <col min="16134" max="16134" width="17.08984375" style="121" customWidth="1"/>
    <col min="16135" max="16135" width="2.08984375" style="121" customWidth="1"/>
    <col min="16136" max="16384" width="9" style="121"/>
  </cols>
  <sheetData>
    <row r="1" spans="2:6" ht="15.25" customHeight="1"/>
    <row r="2" spans="2:6" ht="14.25" customHeight="1">
      <c r="B2" s="122" t="s">
        <v>185</v>
      </c>
    </row>
    <row r="3" spans="2:6" ht="14.25" customHeight="1" thickBot="1">
      <c r="F3" s="123">
        <f ca="1">TODAY()</f>
        <v>46093</v>
      </c>
    </row>
    <row r="4" spans="2:6" ht="14.25" customHeight="1" thickTop="1">
      <c r="B4" s="124" t="s">
        <v>186</v>
      </c>
      <c r="C4" s="125"/>
      <c r="D4" s="125"/>
      <c r="E4" s="125"/>
      <c r="F4" s="126"/>
    </row>
    <row r="5" spans="2:6" ht="13.5" customHeight="1">
      <c r="B5" s="703" t="str">
        <f>IF(入力シート!D3="","",入力シート!D3)</f>
        <v>道路改良事業</v>
      </c>
      <c r="C5" s="704"/>
      <c r="D5" s="704"/>
      <c r="E5" s="704"/>
      <c r="F5" s="705"/>
    </row>
    <row r="6" spans="2:6" ht="13.5" customHeight="1" thickBot="1">
      <c r="B6" s="706"/>
      <c r="C6" s="707"/>
      <c r="D6" s="707"/>
      <c r="E6" s="707"/>
      <c r="F6" s="708"/>
    </row>
    <row r="7" spans="2:6" ht="10.5" customHeight="1" thickTop="1"/>
    <row r="8" spans="2:6" ht="20.25" customHeight="1" thickBot="1">
      <c r="B8" s="121" t="s">
        <v>187</v>
      </c>
      <c r="D8" s="127"/>
    </row>
    <row r="9" spans="2:6" ht="53.25" customHeight="1" thickTop="1">
      <c r="B9" s="709" t="str">
        <f>IF(入力シート!K38="","",入力シート!K38)</f>
        <v>道路改良事業の経済波及効果を分析した。
区間：Ａ市Ｂ町～Ｃ市Ｄ町までの○○ｋｍ区間における工事
　　　　　　　　　　　　　　　○年◇月着工事業</v>
      </c>
      <c r="C9" s="710"/>
      <c r="D9" s="710"/>
      <c r="E9" s="710"/>
      <c r="F9" s="711"/>
    </row>
    <row r="10" spans="2:6" ht="53.25" customHeight="1">
      <c r="B10" s="712"/>
      <c r="C10" s="713"/>
      <c r="D10" s="713"/>
      <c r="E10" s="713"/>
      <c r="F10" s="714"/>
    </row>
    <row r="11" spans="2:6" ht="53.25" customHeight="1" thickBot="1">
      <c r="B11" s="715"/>
      <c r="C11" s="716"/>
      <c r="D11" s="716"/>
      <c r="E11" s="716"/>
      <c r="F11" s="717"/>
    </row>
    <row r="12" spans="2:6" ht="10.5" customHeight="1" thickTop="1"/>
    <row r="13" spans="2:6" ht="20.25" customHeight="1">
      <c r="B13" s="121" t="s">
        <v>188</v>
      </c>
      <c r="E13" s="128" t="str">
        <f>"（単位："&amp;入力シート!$L$24&amp;"，率）"</f>
        <v>（単位：億円，率）</v>
      </c>
    </row>
    <row r="14" spans="2:6" ht="15.25" customHeight="1">
      <c r="B14" s="718" t="s">
        <v>189</v>
      </c>
      <c r="C14" s="719"/>
      <c r="D14" s="720"/>
      <c r="E14" s="129">
        <f>フロー図!C15</f>
        <v>59.262073283801577</v>
      </c>
    </row>
    <row r="15" spans="2:6" ht="15.25" customHeight="1">
      <c r="B15" s="721" t="str">
        <f>VLOOKUP(E15,入力シート!R9:T16,2,FALSE)</f>
        <v>広島市消費転換率（令和６年）</v>
      </c>
      <c r="C15" s="722"/>
      <c r="D15" s="723"/>
      <c r="E15" s="130">
        <f>VALUE(入力シート!L8)</f>
        <v>0.490763</v>
      </c>
    </row>
    <row r="16" spans="2:6" ht="14.25" customHeight="1">
      <c r="B16" s="131" t="str">
        <f>"※ 消費転換率：（＝消費支出÷実収入）"&amp;VLOOKUP(E15,入力シート!R9:T16,3,FALSE)&amp;"家計調査年報による。"</f>
        <v>※ 消費転換率：（＝消費支出÷実収入）令和６年家計調査年報による。</v>
      </c>
    </row>
    <row r="17" spans="2:13" ht="10.5" customHeight="1"/>
    <row r="18" spans="2:13" ht="20.25" customHeight="1">
      <c r="B18" s="121" t="s">
        <v>190</v>
      </c>
      <c r="F18" s="132" t="str">
        <f>"（単位："&amp;入力シート!$L$24&amp;"）"</f>
        <v>（単位：億円）</v>
      </c>
    </row>
    <row r="19" spans="2:13" ht="20.25" customHeight="1">
      <c r="B19" s="133"/>
      <c r="F19" s="127"/>
    </row>
    <row r="20" spans="2:13" ht="21.25" customHeight="1">
      <c r="B20" s="133"/>
      <c r="F20" s="127"/>
    </row>
    <row r="21" spans="2:13" ht="21.25" customHeight="1">
      <c r="B21" s="133"/>
      <c r="F21" s="127"/>
    </row>
    <row r="22" spans="2:13" ht="21.25" customHeight="1">
      <c r="B22" s="133"/>
      <c r="F22" s="127"/>
    </row>
    <row r="23" spans="2:13" ht="21.25" customHeight="1">
      <c r="B23" s="133"/>
      <c r="F23" s="127"/>
    </row>
    <row r="24" spans="2:13" ht="21.25" customHeight="1">
      <c r="B24" s="133"/>
      <c r="F24" s="127"/>
    </row>
    <row r="25" spans="2:13" ht="21.25" customHeight="1">
      <c r="B25" s="133"/>
      <c r="F25" s="127"/>
    </row>
    <row r="26" spans="2:13" ht="17.25" customHeight="1">
      <c r="B26" s="133"/>
      <c r="F26" s="127"/>
    </row>
    <row r="27" spans="2:13" ht="14.25" customHeight="1">
      <c r="B27" s="134" t="s">
        <v>191</v>
      </c>
      <c r="C27" s="134" t="s">
        <v>192</v>
      </c>
      <c r="D27" s="134" t="s">
        <v>193</v>
      </c>
      <c r="E27" s="134" t="s">
        <v>194</v>
      </c>
      <c r="F27" s="134" t="s">
        <v>195</v>
      </c>
      <c r="H27" s="135"/>
      <c r="I27" s="136"/>
      <c r="J27" s="136"/>
      <c r="K27" s="136"/>
      <c r="L27" s="136"/>
      <c r="M27" s="136"/>
    </row>
    <row r="28" spans="2:13" ht="14.25" customHeight="1">
      <c r="B28" s="137" t="s">
        <v>196</v>
      </c>
      <c r="C28" s="138">
        <f>フロー図!C15</f>
        <v>59.262073283801577</v>
      </c>
      <c r="D28" s="138">
        <f>フロー図!C33</f>
        <v>26.665985254399416</v>
      </c>
      <c r="E28" s="138">
        <f>フロー図!C45</f>
        <v>14.745830017391828</v>
      </c>
      <c r="F28" s="138">
        <f>SUM(C28:E28)</f>
        <v>100.67388855559281</v>
      </c>
      <c r="H28" s="135"/>
      <c r="I28" s="139"/>
      <c r="J28" s="139"/>
      <c r="K28" s="139"/>
      <c r="L28" s="139"/>
      <c r="M28" s="139"/>
    </row>
    <row r="29" spans="2:13" ht="14.25" customHeight="1">
      <c r="B29" s="140" t="s">
        <v>197</v>
      </c>
      <c r="C29" s="141">
        <f>フロー図!N21</f>
        <v>30.607757536656131</v>
      </c>
      <c r="D29" s="141">
        <f>フロー図!C39</f>
        <v>15.047093113067717</v>
      </c>
      <c r="E29" s="141">
        <f>フロー図!C51</f>
        <v>9.5368125365644882</v>
      </c>
      <c r="F29" s="141">
        <f>SUM(C29:E29)</f>
        <v>55.191663186288338</v>
      </c>
      <c r="H29" s="135"/>
      <c r="I29" s="139"/>
      <c r="J29" s="139"/>
      <c r="K29" s="142"/>
      <c r="L29" s="139"/>
      <c r="M29" s="139"/>
    </row>
    <row r="30" spans="2:13" ht="14.25" customHeight="1">
      <c r="B30" s="143" t="s">
        <v>198</v>
      </c>
      <c r="C30" s="144">
        <f>フロー図!P21</f>
        <v>23.059995924445108</v>
      </c>
      <c r="D30" s="144">
        <f>フロー図!E39</f>
        <v>7.4253247545762173</v>
      </c>
      <c r="E30" s="144">
        <f>フロー図!E51</f>
        <v>4.0109903697404503</v>
      </c>
      <c r="F30" s="144">
        <f>SUM(C30:E30)</f>
        <v>34.496311048761775</v>
      </c>
      <c r="H30" s="135"/>
      <c r="I30" s="139"/>
      <c r="J30" s="139"/>
      <c r="K30" s="139"/>
      <c r="L30" s="139"/>
      <c r="M30" s="139"/>
    </row>
    <row r="31" spans="2:13" ht="14.25" customHeight="1">
      <c r="B31" s="145" t="s">
        <v>199</v>
      </c>
      <c r="C31" s="146">
        <f>フロー図!AC21</f>
        <v>480.0369347447309</v>
      </c>
      <c r="D31" s="146">
        <f>フロー図!O39</f>
        <v>177.0657304532308</v>
      </c>
      <c r="E31" s="146">
        <f>フロー図!M51</f>
        <v>111.754764098783</v>
      </c>
      <c r="F31" s="146">
        <f>SUM(C31:E31)</f>
        <v>768.85742929674461</v>
      </c>
      <c r="H31" s="135"/>
      <c r="I31" s="139"/>
      <c r="J31" s="139"/>
      <c r="K31" s="139"/>
      <c r="L31" s="139"/>
      <c r="M31" s="139"/>
    </row>
    <row r="32" spans="2:13" ht="14.25" customHeight="1">
      <c r="B32" s="147" t="s">
        <v>200</v>
      </c>
      <c r="C32" s="148">
        <f>フロー図!AF21</f>
        <v>392.96397931798271</v>
      </c>
      <c r="D32" s="148">
        <f>フロー図!R39</f>
        <v>161.5954791753457</v>
      </c>
      <c r="E32" s="148">
        <f>フロー図!P51</f>
        <v>97.780134502356304</v>
      </c>
      <c r="F32" s="148">
        <f>SUM(C32:E32)</f>
        <v>652.33959299568471</v>
      </c>
    </row>
    <row r="33" spans="2:6" ht="14.25" customHeight="1">
      <c r="B33" s="149"/>
      <c r="C33" s="150"/>
      <c r="D33" s="150"/>
      <c r="E33" s="150"/>
      <c r="F33" s="150"/>
    </row>
    <row r="34" spans="2:6" s="151" customFormat="1" ht="20.25" customHeight="1">
      <c r="F34" s="152" t="s">
        <v>201</v>
      </c>
    </row>
    <row r="35" spans="2:6" ht="20.25" customHeight="1">
      <c r="F35" s="127"/>
    </row>
    <row r="36" spans="2:6" ht="20.25" customHeight="1">
      <c r="F36" s="127"/>
    </row>
    <row r="37" spans="2:6" ht="20.25" customHeight="1">
      <c r="F37" s="127"/>
    </row>
    <row r="38" spans="2:6" ht="20.25" customHeight="1">
      <c r="F38" s="127"/>
    </row>
    <row r="39" spans="2:6" ht="20.25" customHeight="1"/>
    <row r="40" spans="2:6" ht="20.25" customHeight="1"/>
    <row r="41" spans="2:6" ht="9.25" customHeight="1"/>
    <row r="42" spans="2:6" ht="14.25" customHeight="1"/>
  </sheetData>
  <mergeCells count="4">
    <mergeCell ref="B5:F6"/>
    <mergeCell ref="B9:F11"/>
    <mergeCell ref="B14:D14"/>
    <mergeCell ref="B15:D15"/>
  </mergeCells>
  <phoneticPr fontId="2"/>
  <pageMargins left="0.7" right="0.7" top="0.75" bottom="0.75" header="0.3" footer="0.3"/>
  <pageSetup paperSize="9" fitToWidth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B1:AJ59"/>
  <sheetViews>
    <sheetView showGridLines="0" zoomScaleNormal="100" workbookViewId="0"/>
  </sheetViews>
  <sheetFormatPr defaultColWidth="2.6328125" defaultRowHeight="12"/>
  <cols>
    <col min="1" max="1" width="1.6328125" style="153" customWidth="1"/>
    <col min="2" max="2" width="2" style="153" customWidth="1"/>
    <col min="3" max="3" width="6.6328125" style="153" customWidth="1"/>
    <col min="4" max="4" width="0.7265625" style="153" customWidth="1"/>
    <col min="5" max="5" width="1.26953125" style="153" customWidth="1"/>
    <col min="6" max="7" width="1.6328125" style="153" customWidth="1"/>
    <col min="8" max="8" width="8.90625" style="153" customWidth="1"/>
    <col min="9" max="9" width="5.90625" style="153" customWidth="1"/>
    <col min="10" max="10" width="9" style="153" customWidth="1"/>
    <col min="11" max="11" width="2.6328125" style="153" hidden="1" customWidth="1"/>
    <col min="12" max="12" width="4.6328125" style="153" customWidth="1"/>
    <col min="13" max="13" width="4.36328125" style="153" customWidth="1"/>
    <col min="14" max="14" width="7.08984375" style="153" customWidth="1"/>
    <col min="15" max="15" width="3.08984375" style="153" customWidth="1"/>
    <col min="16" max="16" width="9.08984375" style="153" customWidth="1"/>
    <col min="17" max="17" width="2.08984375" style="153" customWidth="1"/>
    <col min="18" max="18" width="4.26953125" style="153" customWidth="1"/>
    <col min="19" max="19" width="7.453125" style="153" customWidth="1"/>
    <col min="20" max="20" width="3" style="153" customWidth="1"/>
    <col min="21" max="21" width="4.453125" style="153" customWidth="1"/>
    <col min="22" max="22" width="1.453125" style="153" customWidth="1"/>
    <col min="23" max="23" width="1.6328125" style="153" customWidth="1"/>
    <col min="24" max="24" width="3.90625" style="153" customWidth="1"/>
    <col min="25" max="25" width="6.90625" style="153" customWidth="1"/>
    <col min="26" max="26" width="4.36328125" style="153" customWidth="1"/>
    <col min="27" max="27" width="7.26953125" style="153" customWidth="1"/>
    <col min="28" max="28" width="5.453125" style="153" customWidth="1"/>
    <col min="29" max="29" width="5.36328125" style="153" customWidth="1"/>
    <col min="30" max="30" width="5.6328125" style="153" customWidth="1"/>
    <col min="31" max="31" width="5.08984375" style="153" customWidth="1"/>
    <col min="32" max="32" width="7" style="153" customWidth="1"/>
    <col min="33" max="33" width="4" style="153" customWidth="1"/>
    <col min="34" max="34" width="3" style="153" customWidth="1"/>
    <col min="35" max="256" width="2.6328125" style="153"/>
    <col min="257" max="257" width="1.6328125" style="153" customWidth="1"/>
    <col min="258" max="258" width="2" style="153" customWidth="1"/>
    <col min="259" max="259" width="6.6328125" style="153" customWidth="1"/>
    <col min="260" max="260" width="0.7265625" style="153" customWidth="1"/>
    <col min="261" max="261" width="1.26953125" style="153" customWidth="1"/>
    <col min="262" max="263" width="1.6328125" style="153" customWidth="1"/>
    <col min="264" max="264" width="8.90625" style="153" customWidth="1"/>
    <col min="265" max="265" width="5.90625" style="153" customWidth="1"/>
    <col min="266" max="266" width="9" style="153" customWidth="1"/>
    <col min="267" max="267" width="0" style="153" hidden="1" customWidth="1"/>
    <col min="268" max="268" width="4.6328125" style="153" customWidth="1"/>
    <col min="269" max="269" width="4.36328125" style="153" customWidth="1"/>
    <col min="270" max="270" width="7.08984375" style="153" customWidth="1"/>
    <col min="271" max="271" width="3.08984375" style="153" customWidth="1"/>
    <col min="272" max="272" width="9.08984375" style="153" customWidth="1"/>
    <col min="273" max="273" width="2.08984375" style="153" customWidth="1"/>
    <col min="274" max="274" width="4.26953125" style="153" customWidth="1"/>
    <col min="275" max="275" width="7.453125" style="153" customWidth="1"/>
    <col min="276" max="276" width="3" style="153" customWidth="1"/>
    <col min="277" max="277" width="4.453125" style="153" customWidth="1"/>
    <col min="278" max="278" width="1.453125" style="153" customWidth="1"/>
    <col min="279" max="279" width="1.6328125" style="153" customWidth="1"/>
    <col min="280" max="280" width="3.90625" style="153" customWidth="1"/>
    <col min="281" max="281" width="6.90625" style="153" customWidth="1"/>
    <col min="282" max="282" width="4.36328125" style="153" customWidth="1"/>
    <col min="283" max="283" width="7.26953125" style="153" customWidth="1"/>
    <col min="284" max="284" width="5.453125" style="153" customWidth="1"/>
    <col min="285" max="285" width="5.36328125" style="153" customWidth="1"/>
    <col min="286" max="286" width="5.6328125" style="153" customWidth="1"/>
    <col min="287" max="287" width="5.08984375" style="153" customWidth="1"/>
    <col min="288" max="288" width="7" style="153" customWidth="1"/>
    <col min="289" max="289" width="4" style="153" customWidth="1"/>
    <col min="290" max="290" width="3" style="153" customWidth="1"/>
    <col min="291" max="512" width="2.6328125" style="153"/>
    <col min="513" max="513" width="1.6328125" style="153" customWidth="1"/>
    <col min="514" max="514" width="2" style="153" customWidth="1"/>
    <col min="515" max="515" width="6.6328125" style="153" customWidth="1"/>
    <col min="516" max="516" width="0.7265625" style="153" customWidth="1"/>
    <col min="517" max="517" width="1.26953125" style="153" customWidth="1"/>
    <col min="518" max="519" width="1.6328125" style="153" customWidth="1"/>
    <col min="520" max="520" width="8.90625" style="153" customWidth="1"/>
    <col min="521" max="521" width="5.90625" style="153" customWidth="1"/>
    <col min="522" max="522" width="9" style="153" customWidth="1"/>
    <col min="523" max="523" width="0" style="153" hidden="1" customWidth="1"/>
    <col min="524" max="524" width="4.6328125" style="153" customWidth="1"/>
    <col min="525" max="525" width="4.36328125" style="153" customWidth="1"/>
    <col min="526" max="526" width="7.08984375" style="153" customWidth="1"/>
    <col min="527" max="527" width="3.08984375" style="153" customWidth="1"/>
    <col min="528" max="528" width="9.08984375" style="153" customWidth="1"/>
    <col min="529" max="529" width="2.08984375" style="153" customWidth="1"/>
    <col min="530" max="530" width="4.26953125" style="153" customWidth="1"/>
    <col min="531" max="531" width="7.453125" style="153" customWidth="1"/>
    <col min="532" max="532" width="3" style="153" customWidth="1"/>
    <col min="533" max="533" width="4.453125" style="153" customWidth="1"/>
    <col min="534" max="534" width="1.453125" style="153" customWidth="1"/>
    <col min="535" max="535" width="1.6328125" style="153" customWidth="1"/>
    <col min="536" max="536" width="3.90625" style="153" customWidth="1"/>
    <col min="537" max="537" width="6.90625" style="153" customWidth="1"/>
    <col min="538" max="538" width="4.36328125" style="153" customWidth="1"/>
    <col min="539" max="539" width="7.26953125" style="153" customWidth="1"/>
    <col min="540" max="540" width="5.453125" style="153" customWidth="1"/>
    <col min="541" max="541" width="5.36328125" style="153" customWidth="1"/>
    <col min="542" max="542" width="5.6328125" style="153" customWidth="1"/>
    <col min="543" max="543" width="5.08984375" style="153" customWidth="1"/>
    <col min="544" max="544" width="7" style="153" customWidth="1"/>
    <col min="545" max="545" width="4" style="153" customWidth="1"/>
    <col min="546" max="546" width="3" style="153" customWidth="1"/>
    <col min="547" max="768" width="2.6328125" style="153"/>
    <col min="769" max="769" width="1.6328125" style="153" customWidth="1"/>
    <col min="770" max="770" width="2" style="153" customWidth="1"/>
    <col min="771" max="771" width="6.6328125" style="153" customWidth="1"/>
    <col min="772" max="772" width="0.7265625" style="153" customWidth="1"/>
    <col min="773" max="773" width="1.26953125" style="153" customWidth="1"/>
    <col min="774" max="775" width="1.6328125" style="153" customWidth="1"/>
    <col min="776" max="776" width="8.90625" style="153" customWidth="1"/>
    <col min="777" max="777" width="5.90625" style="153" customWidth="1"/>
    <col min="778" max="778" width="9" style="153" customWidth="1"/>
    <col min="779" max="779" width="0" style="153" hidden="1" customWidth="1"/>
    <col min="780" max="780" width="4.6328125" style="153" customWidth="1"/>
    <col min="781" max="781" width="4.36328125" style="153" customWidth="1"/>
    <col min="782" max="782" width="7.08984375" style="153" customWidth="1"/>
    <col min="783" max="783" width="3.08984375" style="153" customWidth="1"/>
    <col min="784" max="784" width="9.08984375" style="153" customWidth="1"/>
    <col min="785" max="785" width="2.08984375" style="153" customWidth="1"/>
    <col min="786" max="786" width="4.26953125" style="153" customWidth="1"/>
    <col min="787" max="787" width="7.453125" style="153" customWidth="1"/>
    <col min="788" max="788" width="3" style="153" customWidth="1"/>
    <col min="789" max="789" width="4.453125" style="153" customWidth="1"/>
    <col min="790" max="790" width="1.453125" style="153" customWidth="1"/>
    <col min="791" max="791" width="1.6328125" style="153" customWidth="1"/>
    <col min="792" max="792" width="3.90625" style="153" customWidth="1"/>
    <col min="793" max="793" width="6.90625" style="153" customWidth="1"/>
    <col min="794" max="794" width="4.36328125" style="153" customWidth="1"/>
    <col min="795" max="795" width="7.26953125" style="153" customWidth="1"/>
    <col min="796" max="796" width="5.453125" style="153" customWidth="1"/>
    <col min="797" max="797" width="5.36328125" style="153" customWidth="1"/>
    <col min="798" max="798" width="5.6328125" style="153" customWidth="1"/>
    <col min="799" max="799" width="5.08984375" style="153" customWidth="1"/>
    <col min="800" max="800" width="7" style="153" customWidth="1"/>
    <col min="801" max="801" width="4" style="153" customWidth="1"/>
    <col min="802" max="802" width="3" style="153" customWidth="1"/>
    <col min="803" max="1024" width="2.6328125" style="153"/>
    <col min="1025" max="1025" width="1.6328125" style="153" customWidth="1"/>
    <col min="1026" max="1026" width="2" style="153" customWidth="1"/>
    <col min="1027" max="1027" width="6.6328125" style="153" customWidth="1"/>
    <col min="1028" max="1028" width="0.7265625" style="153" customWidth="1"/>
    <col min="1029" max="1029" width="1.26953125" style="153" customWidth="1"/>
    <col min="1030" max="1031" width="1.6328125" style="153" customWidth="1"/>
    <col min="1032" max="1032" width="8.90625" style="153" customWidth="1"/>
    <col min="1033" max="1033" width="5.90625" style="153" customWidth="1"/>
    <col min="1034" max="1034" width="9" style="153" customWidth="1"/>
    <col min="1035" max="1035" width="0" style="153" hidden="1" customWidth="1"/>
    <col min="1036" max="1036" width="4.6328125" style="153" customWidth="1"/>
    <col min="1037" max="1037" width="4.36328125" style="153" customWidth="1"/>
    <col min="1038" max="1038" width="7.08984375" style="153" customWidth="1"/>
    <col min="1039" max="1039" width="3.08984375" style="153" customWidth="1"/>
    <col min="1040" max="1040" width="9.08984375" style="153" customWidth="1"/>
    <col min="1041" max="1041" width="2.08984375" style="153" customWidth="1"/>
    <col min="1042" max="1042" width="4.26953125" style="153" customWidth="1"/>
    <col min="1043" max="1043" width="7.453125" style="153" customWidth="1"/>
    <col min="1044" max="1044" width="3" style="153" customWidth="1"/>
    <col min="1045" max="1045" width="4.453125" style="153" customWidth="1"/>
    <col min="1046" max="1046" width="1.453125" style="153" customWidth="1"/>
    <col min="1047" max="1047" width="1.6328125" style="153" customWidth="1"/>
    <col min="1048" max="1048" width="3.90625" style="153" customWidth="1"/>
    <col min="1049" max="1049" width="6.90625" style="153" customWidth="1"/>
    <col min="1050" max="1050" width="4.36328125" style="153" customWidth="1"/>
    <col min="1051" max="1051" width="7.26953125" style="153" customWidth="1"/>
    <col min="1052" max="1052" width="5.453125" style="153" customWidth="1"/>
    <col min="1053" max="1053" width="5.36328125" style="153" customWidth="1"/>
    <col min="1054" max="1054" width="5.6328125" style="153" customWidth="1"/>
    <col min="1055" max="1055" width="5.08984375" style="153" customWidth="1"/>
    <col min="1056" max="1056" width="7" style="153" customWidth="1"/>
    <col min="1057" max="1057" width="4" style="153" customWidth="1"/>
    <col min="1058" max="1058" width="3" style="153" customWidth="1"/>
    <col min="1059" max="1280" width="2.6328125" style="153"/>
    <col min="1281" max="1281" width="1.6328125" style="153" customWidth="1"/>
    <col min="1282" max="1282" width="2" style="153" customWidth="1"/>
    <col min="1283" max="1283" width="6.6328125" style="153" customWidth="1"/>
    <col min="1284" max="1284" width="0.7265625" style="153" customWidth="1"/>
    <col min="1285" max="1285" width="1.26953125" style="153" customWidth="1"/>
    <col min="1286" max="1287" width="1.6328125" style="153" customWidth="1"/>
    <col min="1288" max="1288" width="8.90625" style="153" customWidth="1"/>
    <col min="1289" max="1289" width="5.90625" style="153" customWidth="1"/>
    <col min="1290" max="1290" width="9" style="153" customWidth="1"/>
    <col min="1291" max="1291" width="0" style="153" hidden="1" customWidth="1"/>
    <col min="1292" max="1292" width="4.6328125" style="153" customWidth="1"/>
    <col min="1293" max="1293" width="4.36328125" style="153" customWidth="1"/>
    <col min="1294" max="1294" width="7.08984375" style="153" customWidth="1"/>
    <col min="1295" max="1295" width="3.08984375" style="153" customWidth="1"/>
    <col min="1296" max="1296" width="9.08984375" style="153" customWidth="1"/>
    <col min="1297" max="1297" width="2.08984375" style="153" customWidth="1"/>
    <col min="1298" max="1298" width="4.26953125" style="153" customWidth="1"/>
    <col min="1299" max="1299" width="7.453125" style="153" customWidth="1"/>
    <col min="1300" max="1300" width="3" style="153" customWidth="1"/>
    <col min="1301" max="1301" width="4.453125" style="153" customWidth="1"/>
    <col min="1302" max="1302" width="1.453125" style="153" customWidth="1"/>
    <col min="1303" max="1303" width="1.6328125" style="153" customWidth="1"/>
    <col min="1304" max="1304" width="3.90625" style="153" customWidth="1"/>
    <col min="1305" max="1305" width="6.90625" style="153" customWidth="1"/>
    <col min="1306" max="1306" width="4.36328125" style="153" customWidth="1"/>
    <col min="1307" max="1307" width="7.26953125" style="153" customWidth="1"/>
    <col min="1308" max="1308" width="5.453125" style="153" customWidth="1"/>
    <col min="1309" max="1309" width="5.36328125" style="153" customWidth="1"/>
    <col min="1310" max="1310" width="5.6328125" style="153" customWidth="1"/>
    <col min="1311" max="1311" width="5.08984375" style="153" customWidth="1"/>
    <col min="1312" max="1312" width="7" style="153" customWidth="1"/>
    <col min="1313" max="1313" width="4" style="153" customWidth="1"/>
    <col min="1314" max="1314" width="3" style="153" customWidth="1"/>
    <col min="1315" max="1536" width="2.6328125" style="153"/>
    <col min="1537" max="1537" width="1.6328125" style="153" customWidth="1"/>
    <col min="1538" max="1538" width="2" style="153" customWidth="1"/>
    <col min="1539" max="1539" width="6.6328125" style="153" customWidth="1"/>
    <col min="1540" max="1540" width="0.7265625" style="153" customWidth="1"/>
    <col min="1541" max="1541" width="1.26953125" style="153" customWidth="1"/>
    <col min="1542" max="1543" width="1.6328125" style="153" customWidth="1"/>
    <col min="1544" max="1544" width="8.90625" style="153" customWidth="1"/>
    <col min="1545" max="1545" width="5.90625" style="153" customWidth="1"/>
    <col min="1546" max="1546" width="9" style="153" customWidth="1"/>
    <col min="1547" max="1547" width="0" style="153" hidden="1" customWidth="1"/>
    <col min="1548" max="1548" width="4.6328125" style="153" customWidth="1"/>
    <col min="1549" max="1549" width="4.36328125" style="153" customWidth="1"/>
    <col min="1550" max="1550" width="7.08984375" style="153" customWidth="1"/>
    <col min="1551" max="1551" width="3.08984375" style="153" customWidth="1"/>
    <col min="1552" max="1552" width="9.08984375" style="153" customWidth="1"/>
    <col min="1553" max="1553" width="2.08984375" style="153" customWidth="1"/>
    <col min="1554" max="1554" width="4.26953125" style="153" customWidth="1"/>
    <col min="1555" max="1555" width="7.453125" style="153" customWidth="1"/>
    <col min="1556" max="1556" width="3" style="153" customWidth="1"/>
    <col min="1557" max="1557" width="4.453125" style="153" customWidth="1"/>
    <col min="1558" max="1558" width="1.453125" style="153" customWidth="1"/>
    <col min="1559" max="1559" width="1.6328125" style="153" customWidth="1"/>
    <col min="1560" max="1560" width="3.90625" style="153" customWidth="1"/>
    <col min="1561" max="1561" width="6.90625" style="153" customWidth="1"/>
    <col min="1562" max="1562" width="4.36328125" style="153" customWidth="1"/>
    <col min="1563" max="1563" width="7.26953125" style="153" customWidth="1"/>
    <col min="1564" max="1564" width="5.453125" style="153" customWidth="1"/>
    <col min="1565" max="1565" width="5.36328125" style="153" customWidth="1"/>
    <col min="1566" max="1566" width="5.6328125" style="153" customWidth="1"/>
    <col min="1567" max="1567" width="5.08984375" style="153" customWidth="1"/>
    <col min="1568" max="1568" width="7" style="153" customWidth="1"/>
    <col min="1569" max="1569" width="4" style="153" customWidth="1"/>
    <col min="1570" max="1570" width="3" style="153" customWidth="1"/>
    <col min="1571" max="1792" width="2.6328125" style="153"/>
    <col min="1793" max="1793" width="1.6328125" style="153" customWidth="1"/>
    <col min="1794" max="1794" width="2" style="153" customWidth="1"/>
    <col min="1795" max="1795" width="6.6328125" style="153" customWidth="1"/>
    <col min="1796" max="1796" width="0.7265625" style="153" customWidth="1"/>
    <col min="1797" max="1797" width="1.26953125" style="153" customWidth="1"/>
    <col min="1798" max="1799" width="1.6328125" style="153" customWidth="1"/>
    <col min="1800" max="1800" width="8.90625" style="153" customWidth="1"/>
    <col min="1801" max="1801" width="5.90625" style="153" customWidth="1"/>
    <col min="1802" max="1802" width="9" style="153" customWidth="1"/>
    <col min="1803" max="1803" width="0" style="153" hidden="1" customWidth="1"/>
    <col min="1804" max="1804" width="4.6328125" style="153" customWidth="1"/>
    <col min="1805" max="1805" width="4.36328125" style="153" customWidth="1"/>
    <col min="1806" max="1806" width="7.08984375" style="153" customWidth="1"/>
    <col min="1807" max="1807" width="3.08984375" style="153" customWidth="1"/>
    <col min="1808" max="1808" width="9.08984375" style="153" customWidth="1"/>
    <col min="1809" max="1809" width="2.08984375" style="153" customWidth="1"/>
    <col min="1810" max="1810" width="4.26953125" style="153" customWidth="1"/>
    <col min="1811" max="1811" width="7.453125" style="153" customWidth="1"/>
    <col min="1812" max="1812" width="3" style="153" customWidth="1"/>
    <col min="1813" max="1813" width="4.453125" style="153" customWidth="1"/>
    <col min="1814" max="1814" width="1.453125" style="153" customWidth="1"/>
    <col min="1815" max="1815" width="1.6328125" style="153" customWidth="1"/>
    <col min="1816" max="1816" width="3.90625" style="153" customWidth="1"/>
    <col min="1817" max="1817" width="6.90625" style="153" customWidth="1"/>
    <col min="1818" max="1818" width="4.36328125" style="153" customWidth="1"/>
    <col min="1819" max="1819" width="7.26953125" style="153" customWidth="1"/>
    <col min="1820" max="1820" width="5.453125" style="153" customWidth="1"/>
    <col min="1821" max="1821" width="5.36328125" style="153" customWidth="1"/>
    <col min="1822" max="1822" width="5.6328125" style="153" customWidth="1"/>
    <col min="1823" max="1823" width="5.08984375" style="153" customWidth="1"/>
    <col min="1824" max="1824" width="7" style="153" customWidth="1"/>
    <col min="1825" max="1825" width="4" style="153" customWidth="1"/>
    <col min="1826" max="1826" width="3" style="153" customWidth="1"/>
    <col min="1827" max="2048" width="2.6328125" style="153"/>
    <col min="2049" max="2049" width="1.6328125" style="153" customWidth="1"/>
    <col min="2050" max="2050" width="2" style="153" customWidth="1"/>
    <col min="2051" max="2051" width="6.6328125" style="153" customWidth="1"/>
    <col min="2052" max="2052" width="0.7265625" style="153" customWidth="1"/>
    <col min="2053" max="2053" width="1.26953125" style="153" customWidth="1"/>
    <col min="2054" max="2055" width="1.6328125" style="153" customWidth="1"/>
    <col min="2056" max="2056" width="8.90625" style="153" customWidth="1"/>
    <col min="2057" max="2057" width="5.90625" style="153" customWidth="1"/>
    <col min="2058" max="2058" width="9" style="153" customWidth="1"/>
    <col min="2059" max="2059" width="0" style="153" hidden="1" customWidth="1"/>
    <col min="2060" max="2060" width="4.6328125" style="153" customWidth="1"/>
    <col min="2061" max="2061" width="4.36328125" style="153" customWidth="1"/>
    <col min="2062" max="2062" width="7.08984375" style="153" customWidth="1"/>
    <col min="2063" max="2063" width="3.08984375" style="153" customWidth="1"/>
    <col min="2064" max="2064" width="9.08984375" style="153" customWidth="1"/>
    <col min="2065" max="2065" width="2.08984375" style="153" customWidth="1"/>
    <col min="2066" max="2066" width="4.26953125" style="153" customWidth="1"/>
    <col min="2067" max="2067" width="7.453125" style="153" customWidth="1"/>
    <col min="2068" max="2068" width="3" style="153" customWidth="1"/>
    <col min="2069" max="2069" width="4.453125" style="153" customWidth="1"/>
    <col min="2070" max="2070" width="1.453125" style="153" customWidth="1"/>
    <col min="2071" max="2071" width="1.6328125" style="153" customWidth="1"/>
    <col min="2072" max="2072" width="3.90625" style="153" customWidth="1"/>
    <col min="2073" max="2073" width="6.90625" style="153" customWidth="1"/>
    <col min="2074" max="2074" width="4.36328125" style="153" customWidth="1"/>
    <col min="2075" max="2075" width="7.26953125" style="153" customWidth="1"/>
    <col min="2076" max="2076" width="5.453125" style="153" customWidth="1"/>
    <col min="2077" max="2077" width="5.36328125" style="153" customWidth="1"/>
    <col min="2078" max="2078" width="5.6328125" style="153" customWidth="1"/>
    <col min="2079" max="2079" width="5.08984375" style="153" customWidth="1"/>
    <col min="2080" max="2080" width="7" style="153" customWidth="1"/>
    <col min="2081" max="2081" width="4" style="153" customWidth="1"/>
    <col min="2082" max="2082" width="3" style="153" customWidth="1"/>
    <col min="2083" max="2304" width="2.6328125" style="153"/>
    <col min="2305" max="2305" width="1.6328125" style="153" customWidth="1"/>
    <col min="2306" max="2306" width="2" style="153" customWidth="1"/>
    <col min="2307" max="2307" width="6.6328125" style="153" customWidth="1"/>
    <col min="2308" max="2308" width="0.7265625" style="153" customWidth="1"/>
    <col min="2309" max="2309" width="1.26953125" style="153" customWidth="1"/>
    <col min="2310" max="2311" width="1.6328125" style="153" customWidth="1"/>
    <col min="2312" max="2312" width="8.90625" style="153" customWidth="1"/>
    <col min="2313" max="2313" width="5.90625" style="153" customWidth="1"/>
    <col min="2314" max="2314" width="9" style="153" customWidth="1"/>
    <col min="2315" max="2315" width="0" style="153" hidden="1" customWidth="1"/>
    <col min="2316" max="2316" width="4.6328125" style="153" customWidth="1"/>
    <col min="2317" max="2317" width="4.36328125" style="153" customWidth="1"/>
    <col min="2318" max="2318" width="7.08984375" style="153" customWidth="1"/>
    <col min="2319" max="2319" width="3.08984375" style="153" customWidth="1"/>
    <col min="2320" max="2320" width="9.08984375" style="153" customWidth="1"/>
    <col min="2321" max="2321" width="2.08984375" style="153" customWidth="1"/>
    <col min="2322" max="2322" width="4.26953125" style="153" customWidth="1"/>
    <col min="2323" max="2323" width="7.453125" style="153" customWidth="1"/>
    <col min="2324" max="2324" width="3" style="153" customWidth="1"/>
    <col min="2325" max="2325" width="4.453125" style="153" customWidth="1"/>
    <col min="2326" max="2326" width="1.453125" style="153" customWidth="1"/>
    <col min="2327" max="2327" width="1.6328125" style="153" customWidth="1"/>
    <col min="2328" max="2328" width="3.90625" style="153" customWidth="1"/>
    <col min="2329" max="2329" width="6.90625" style="153" customWidth="1"/>
    <col min="2330" max="2330" width="4.36328125" style="153" customWidth="1"/>
    <col min="2331" max="2331" width="7.26953125" style="153" customWidth="1"/>
    <col min="2332" max="2332" width="5.453125" style="153" customWidth="1"/>
    <col min="2333" max="2333" width="5.36328125" style="153" customWidth="1"/>
    <col min="2334" max="2334" width="5.6328125" style="153" customWidth="1"/>
    <col min="2335" max="2335" width="5.08984375" style="153" customWidth="1"/>
    <col min="2336" max="2336" width="7" style="153" customWidth="1"/>
    <col min="2337" max="2337" width="4" style="153" customWidth="1"/>
    <col min="2338" max="2338" width="3" style="153" customWidth="1"/>
    <col min="2339" max="2560" width="2.6328125" style="153"/>
    <col min="2561" max="2561" width="1.6328125" style="153" customWidth="1"/>
    <col min="2562" max="2562" width="2" style="153" customWidth="1"/>
    <col min="2563" max="2563" width="6.6328125" style="153" customWidth="1"/>
    <col min="2564" max="2564" width="0.7265625" style="153" customWidth="1"/>
    <col min="2565" max="2565" width="1.26953125" style="153" customWidth="1"/>
    <col min="2566" max="2567" width="1.6328125" style="153" customWidth="1"/>
    <col min="2568" max="2568" width="8.90625" style="153" customWidth="1"/>
    <col min="2569" max="2569" width="5.90625" style="153" customWidth="1"/>
    <col min="2570" max="2570" width="9" style="153" customWidth="1"/>
    <col min="2571" max="2571" width="0" style="153" hidden="1" customWidth="1"/>
    <col min="2572" max="2572" width="4.6328125" style="153" customWidth="1"/>
    <col min="2573" max="2573" width="4.36328125" style="153" customWidth="1"/>
    <col min="2574" max="2574" width="7.08984375" style="153" customWidth="1"/>
    <col min="2575" max="2575" width="3.08984375" style="153" customWidth="1"/>
    <col min="2576" max="2576" width="9.08984375" style="153" customWidth="1"/>
    <col min="2577" max="2577" width="2.08984375" style="153" customWidth="1"/>
    <col min="2578" max="2578" width="4.26953125" style="153" customWidth="1"/>
    <col min="2579" max="2579" width="7.453125" style="153" customWidth="1"/>
    <col min="2580" max="2580" width="3" style="153" customWidth="1"/>
    <col min="2581" max="2581" width="4.453125" style="153" customWidth="1"/>
    <col min="2582" max="2582" width="1.453125" style="153" customWidth="1"/>
    <col min="2583" max="2583" width="1.6328125" style="153" customWidth="1"/>
    <col min="2584" max="2584" width="3.90625" style="153" customWidth="1"/>
    <col min="2585" max="2585" width="6.90625" style="153" customWidth="1"/>
    <col min="2586" max="2586" width="4.36328125" style="153" customWidth="1"/>
    <col min="2587" max="2587" width="7.26953125" style="153" customWidth="1"/>
    <col min="2588" max="2588" width="5.453125" style="153" customWidth="1"/>
    <col min="2589" max="2589" width="5.36328125" style="153" customWidth="1"/>
    <col min="2590" max="2590" width="5.6328125" style="153" customWidth="1"/>
    <col min="2591" max="2591" width="5.08984375" style="153" customWidth="1"/>
    <col min="2592" max="2592" width="7" style="153" customWidth="1"/>
    <col min="2593" max="2593" width="4" style="153" customWidth="1"/>
    <col min="2594" max="2594" width="3" style="153" customWidth="1"/>
    <col min="2595" max="2816" width="2.6328125" style="153"/>
    <col min="2817" max="2817" width="1.6328125" style="153" customWidth="1"/>
    <col min="2818" max="2818" width="2" style="153" customWidth="1"/>
    <col min="2819" max="2819" width="6.6328125" style="153" customWidth="1"/>
    <col min="2820" max="2820" width="0.7265625" style="153" customWidth="1"/>
    <col min="2821" max="2821" width="1.26953125" style="153" customWidth="1"/>
    <col min="2822" max="2823" width="1.6328125" style="153" customWidth="1"/>
    <col min="2824" max="2824" width="8.90625" style="153" customWidth="1"/>
    <col min="2825" max="2825" width="5.90625" style="153" customWidth="1"/>
    <col min="2826" max="2826" width="9" style="153" customWidth="1"/>
    <col min="2827" max="2827" width="0" style="153" hidden="1" customWidth="1"/>
    <col min="2828" max="2828" width="4.6328125" style="153" customWidth="1"/>
    <col min="2829" max="2829" width="4.36328125" style="153" customWidth="1"/>
    <col min="2830" max="2830" width="7.08984375" style="153" customWidth="1"/>
    <col min="2831" max="2831" width="3.08984375" style="153" customWidth="1"/>
    <col min="2832" max="2832" width="9.08984375" style="153" customWidth="1"/>
    <col min="2833" max="2833" width="2.08984375" style="153" customWidth="1"/>
    <col min="2834" max="2834" width="4.26953125" style="153" customWidth="1"/>
    <col min="2835" max="2835" width="7.453125" style="153" customWidth="1"/>
    <col min="2836" max="2836" width="3" style="153" customWidth="1"/>
    <col min="2837" max="2837" width="4.453125" style="153" customWidth="1"/>
    <col min="2838" max="2838" width="1.453125" style="153" customWidth="1"/>
    <col min="2839" max="2839" width="1.6328125" style="153" customWidth="1"/>
    <col min="2840" max="2840" width="3.90625" style="153" customWidth="1"/>
    <col min="2841" max="2841" width="6.90625" style="153" customWidth="1"/>
    <col min="2842" max="2842" width="4.36328125" style="153" customWidth="1"/>
    <col min="2843" max="2843" width="7.26953125" style="153" customWidth="1"/>
    <col min="2844" max="2844" width="5.453125" style="153" customWidth="1"/>
    <col min="2845" max="2845" width="5.36328125" style="153" customWidth="1"/>
    <col min="2846" max="2846" width="5.6328125" style="153" customWidth="1"/>
    <col min="2847" max="2847" width="5.08984375" style="153" customWidth="1"/>
    <col min="2848" max="2848" width="7" style="153" customWidth="1"/>
    <col min="2849" max="2849" width="4" style="153" customWidth="1"/>
    <col min="2850" max="2850" width="3" style="153" customWidth="1"/>
    <col min="2851" max="3072" width="2.6328125" style="153"/>
    <col min="3073" max="3073" width="1.6328125" style="153" customWidth="1"/>
    <col min="3074" max="3074" width="2" style="153" customWidth="1"/>
    <col min="3075" max="3075" width="6.6328125" style="153" customWidth="1"/>
    <col min="3076" max="3076" width="0.7265625" style="153" customWidth="1"/>
    <col min="3077" max="3077" width="1.26953125" style="153" customWidth="1"/>
    <col min="3078" max="3079" width="1.6328125" style="153" customWidth="1"/>
    <col min="3080" max="3080" width="8.90625" style="153" customWidth="1"/>
    <col min="3081" max="3081" width="5.90625" style="153" customWidth="1"/>
    <col min="3082" max="3082" width="9" style="153" customWidth="1"/>
    <col min="3083" max="3083" width="0" style="153" hidden="1" customWidth="1"/>
    <col min="3084" max="3084" width="4.6328125" style="153" customWidth="1"/>
    <col min="3085" max="3085" width="4.36328125" style="153" customWidth="1"/>
    <col min="3086" max="3086" width="7.08984375" style="153" customWidth="1"/>
    <col min="3087" max="3087" width="3.08984375" style="153" customWidth="1"/>
    <col min="3088" max="3088" width="9.08984375" style="153" customWidth="1"/>
    <col min="3089" max="3089" width="2.08984375" style="153" customWidth="1"/>
    <col min="3090" max="3090" width="4.26953125" style="153" customWidth="1"/>
    <col min="3091" max="3091" width="7.453125" style="153" customWidth="1"/>
    <col min="3092" max="3092" width="3" style="153" customWidth="1"/>
    <col min="3093" max="3093" width="4.453125" style="153" customWidth="1"/>
    <col min="3094" max="3094" width="1.453125" style="153" customWidth="1"/>
    <col min="3095" max="3095" width="1.6328125" style="153" customWidth="1"/>
    <col min="3096" max="3096" width="3.90625" style="153" customWidth="1"/>
    <col min="3097" max="3097" width="6.90625" style="153" customWidth="1"/>
    <col min="3098" max="3098" width="4.36328125" style="153" customWidth="1"/>
    <col min="3099" max="3099" width="7.26953125" style="153" customWidth="1"/>
    <col min="3100" max="3100" width="5.453125" style="153" customWidth="1"/>
    <col min="3101" max="3101" width="5.36328125" style="153" customWidth="1"/>
    <col min="3102" max="3102" width="5.6328125" style="153" customWidth="1"/>
    <col min="3103" max="3103" width="5.08984375" style="153" customWidth="1"/>
    <col min="3104" max="3104" width="7" style="153" customWidth="1"/>
    <col min="3105" max="3105" width="4" style="153" customWidth="1"/>
    <col min="3106" max="3106" width="3" style="153" customWidth="1"/>
    <col min="3107" max="3328" width="2.6328125" style="153"/>
    <col min="3329" max="3329" width="1.6328125" style="153" customWidth="1"/>
    <col min="3330" max="3330" width="2" style="153" customWidth="1"/>
    <col min="3331" max="3331" width="6.6328125" style="153" customWidth="1"/>
    <col min="3332" max="3332" width="0.7265625" style="153" customWidth="1"/>
    <col min="3333" max="3333" width="1.26953125" style="153" customWidth="1"/>
    <col min="3334" max="3335" width="1.6328125" style="153" customWidth="1"/>
    <col min="3336" max="3336" width="8.90625" style="153" customWidth="1"/>
    <col min="3337" max="3337" width="5.90625" style="153" customWidth="1"/>
    <col min="3338" max="3338" width="9" style="153" customWidth="1"/>
    <col min="3339" max="3339" width="0" style="153" hidden="1" customWidth="1"/>
    <col min="3340" max="3340" width="4.6328125" style="153" customWidth="1"/>
    <col min="3341" max="3341" width="4.36328125" style="153" customWidth="1"/>
    <col min="3342" max="3342" width="7.08984375" style="153" customWidth="1"/>
    <col min="3343" max="3343" width="3.08984375" style="153" customWidth="1"/>
    <col min="3344" max="3344" width="9.08984375" style="153" customWidth="1"/>
    <col min="3345" max="3345" width="2.08984375" style="153" customWidth="1"/>
    <col min="3346" max="3346" width="4.26953125" style="153" customWidth="1"/>
    <col min="3347" max="3347" width="7.453125" style="153" customWidth="1"/>
    <col min="3348" max="3348" width="3" style="153" customWidth="1"/>
    <col min="3349" max="3349" width="4.453125" style="153" customWidth="1"/>
    <col min="3350" max="3350" width="1.453125" style="153" customWidth="1"/>
    <col min="3351" max="3351" width="1.6328125" style="153" customWidth="1"/>
    <col min="3352" max="3352" width="3.90625" style="153" customWidth="1"/>
    <col min="3353" max="3353" width="6.90625" style="153" customWidth="1"/>
    <col min="3354" max="3354" width="4.36328125" style="153" customWidth="1"/>
    <col min="3355" max="3355" width="7.26953125" style="153" customWidth="1"/>
    <col min="3356" max="3356" width="5.453125" style="153" customWidth="1"/>
    <col min="3357" max="3357" width="5.36328125" style="153" customWidth="1"/>
    <col min="3358" max="3358" width="5.6328125" style="153" customWidth="1"/>
    <col min="3359" max="3359" width="5.08984375" style="153" customWidth="1"/>
    <col min="3360" max="3360" width="7" style="153" customWidth="1"/>
    <col min="3361" max="3361" width="4" style="153" customWidth="1"/>
    <col min="3362" max="3362" width="3" style="153" customWidth="1"/>
    <col min="3363" max="3584" width="2.6328125" style="153"/>
    <col min="3585" max="3585" width="1.6328125" style="153" customWidth="1"/>
    <col min="3586" max="3586" width="2" style="153" customWidth="1"/>
    <col min="3587" max="3587" width="6.6328125" style="153" customWidth="1"/>
    <col min="3588" max="3588" width="0.7265625" style="153" customWidth="1"/>
    <col min="3589" max="3589" width="1.26953125" style="153" customWidth="1"/>
    <col min="3590" max="3591" width="1.6328125" style="153" customWidth="1"/>
    <col min="3592" max="3592" width="8.90625" style="153" customWidth="1"/>
    <col min="3593" max="3593" width="5.90625" style="153" customWidth="1"/>
    <col min="3594" max="3594" width="9" style="153" customWidth="1"/>
    <col min="3595" max="3595" width="0" style="153" hidden="1" customWidth="1"/>
    <col min="3596" max="3596" width="4.6328125" style="153" customWidth="1"/>
    <col min="3597" max="3597" width="4.36328125" style="153" customWidth="1"/>
    <col min="3598" max="3598" width="7.08984375" style="153" customWidth="1"/>
    <col min="3599" max="3599" width="3.08984375" style="153" customWidth="1"/>
    <col min="3600" max="3600" width="9.08984375" style="153" customWidth="1"/>
    <col min="3601" max="3601" width="2.08984375" style="153" customWidth="1"/>
    <col min="3602" max="3602" width="4.26953125" style="153" customWidth="1"/>
    <col min="3603" max="3603" width="7.453125" style="153" customWidth="1"/>
    <col min="3604" max="3604" width="3" style="153" customWidth="1"/>
    <col min="3605" max="3605" width="4.453125" style="153" customWidth="1"/>
    <col min="3606" max="3606" width="1.453125" style="153" customWidth="1"/>
    <col min="3607" max="3607" width="1.6328125" style="153" customWidth="1"/>
    <col min="3608" max="3608" width="3.90625" style="153" customWidth="1"/>
    <col min="3609" max="3609" width="6.90625" style="153" customWidth="1"/>
    <col min="3610" max="3610" width="4.36328125" style="153" customWidth="1"/>
    <col min="3611" max="3611" width="7.26953125" style="153" customWidth="1"/>
    <col min="3612" max="3612" width="5.453125" style="153" customWidth="1"/>
    <col min="3613" max="3613" width="5.36328125" style="153" customWidth="1"/>
    <col min="3614" max="3614" width="5.6328125" style="153" customWidth="1"/>
    <col min="3615" max="3615" width="5.08984375" style="153" customWidth="1"/>
    <col min="3616" max="3616" width="7" style="153" customWidth="1"/>
    <col min="3617" max="3617" width="4" style="153" customWidth="1"/>
    <col min="3618" max="3618" width="3" style="153" customWidth="1"/>
    <col min="3619" max="3840" width="2.6328125" style="153"/>
    <col min="3841" max="3841" width="1.6328125" style="153" customWidth="1"/>
    <col min="3842" max="3842" width="2" style="153" customWidth="1"/>
    <col min="3843" max="3843" width="6.6328125" style="153" customWidth="1"/>
    <col min="3844" max="3844" width="0.7265625" style="153" customWidth="1"/>
    <col min="3845" max="3845" width="1.26953125" style="153" customWidth="1"/>
    <col min="3846" max="3847" width="1.6328125" style="153" customWidth="1"/>
    <col min="3848" max="3848" width="8.90625" style="153" customWidth="1"/>
    <col min="3849" max="3849" width="5.90625" style="153" customWidth="1"/>
    <col min="3850" max="3850" width="9" style="153" customWidth="1"/>
    <col min="3851" max="3851" width="0" style="153" hidden="1" customWidth="1"/>
    <col min="3852" max="3852" width="4.6328125" style="153" customWidth="1"/>
    <col min="3853" max="3853" width="4.36328125" style="153" customWidth="1"/>
    <col min="3854" max="3854" width="7.08984375" style="153" customWidth="1"/>
    <col min="3855" max="3855" width="3.08984375" style="153" customWidth="1"/>
    <col min="3856" max="3856" width="9.08984375" style="153" customWidth="1"/>
    <col min="3857" max="3857" width="2.08984375" style="153" customWidth="1"/>
    <col min="3858" max="3858" width="4.26953125" style="153" customWidth="1"/>
    <col min="3859" max="3859" width="7.453125" style="153" customWidth="1"/>
    <col min="3860" max="3860" width="3" style="153" customWidth="1"/>
    <col min="3861" max="3861" width="4.453125" style="153" customWidth="1"/>
    <col min="3862" max="3862" width="1.453125" style="153" customWidth="1"/>
    <col min="3863" max="3863" width="1.6328125" style="153" customWidth="1"/>
    <col min="3864" max="3864" width="3.90625" style="153" customWidth="1"/>
    <col min="3865" max="3865" width="6.90625" style="153" customWidth="1"/>
    <col min="3866" max="3866" width="4.36328125" style="153" customWidth="1"/>
    <col min="3867" max="3867" width="7.26953125" style="153" customWidth="1"/>
    <col min="3868" max="3868" width="5.453125" style="153" customWidth="1"/>
    <col min="3869" max="3869" width="5.36328125" style="153" customWidth="1"/>
    <col min="3870" max="3870" width="5.6328125" style="153" customWidth="1"/>
    <col min="3871" max="3871" width="5.08984375" style="153" customWidth="1"/>
    <col min="3872" max="3872" width="7" style="153" customWidth="1"/>
    <col min="3873" max="3873" width="4" style="153" customWidth="1"/>
    <col min="3874" max="3874" width="3" style="153" customWidth="1"/>
    <col min="3875" max="4096" width="2.6328125" style="153"/>
    <col min="4097" max="4097" width="1.6328125" style="153" customWidth="1"/>
    <col min="4098" max="4098" width="2" style="153" customWidth="1"/>
    <col min="4099" max="4099" width="6.6328125" style="153" customWidth="1"/>
    <col min="4100" max="4100" width="0.7265625" style="153" customWidth="1"/>
    <col min="4101" max="4101" width="1.26953125" style="153" customWidth="1"/>
    <col min="4102" max="4103" width="1.6328125" style="153" customWidth="1"/>
    <col min="4104" max="4104" width="8.90625" style="153" customWidth="1"/>
    <col min="4105" max="4105" width="5.90625" style="153" customWidth="1"/>
    <col min="4106" max="4106" width="9" style="153" customWidth="1"/>
    <col min="4107" max="4107" width="0" style="153" hidden="1" customWidth="1"/>
    <col min="4108" max="4108" width="4.6328125" style="153" customWidth="1"/>
    <col min="4109" max="4109" width="4.36328125" style="153" customWidth="1"/>
    <col min="4110" max="4110" width="7.08984375" style="153" customWidth="1"/>
    <col min="4111" max="4111" width="3.08984375" style="153" customWidth="1"/>
    <col min="4112" max="4112" width="9.08984375" style="153" customWidth="1"/>
    <col min="4113" max="4113" width="2.08984375" style="153" customWidth="1"/>
    <col min="4114" max="4114" width="4.26953125" style="153" customWidth="1"/>
    <col min="4115" max="4115" width="7.453125" style="153" customWidth="1"/>
    <col min="4116" max="4116" width="3" style="153" customWidth="1"/>
    <col min="4117" max="4117" width="4.453125" style="153" customWidth="1"/>
    <col min="4118" max="4118" width="1.453125" style="153" customWidth="1"/>
    <col min="4119" max="4119" width="1.6328125" style="153" customWidth="1"/>
    <col min="4120" max="4120" width="3.90625" style="153" customWidth="1"/>
    <col min="4121" max="4121" width="6.90625" style="153" customWidth="1"/>
    <col min="4122" max="4122" width="4.36328125" style="153" customWidth="1"/>
    <col min="4123" max="4123" width="7.26953125" style="153" customWidth="1"/>
    <col min="4124" max="4124" width="5.453125" style="153" customWidth="1"/>
    <col min="4125" max="4125" width="5.36328125" style="153" customWidth="1"/>
    <col min="4126" max="4126" width="5.6328125" style="153" customWidth="1"/>
    <col min="4127" max="4127" width="5.08984375" style="153" customWidth="1"/>
    <col min="4128" max="4128" width="7" style="153" customWidth="1"/>
    <col min="4129" max="4129" width="4" style="153" customWidth="1"/>
    <col min="4130" max="4130" width="3" style="153" customWidth="1"/>
    <col min="4131" max="4352" width="2.6328125" style="153"/>
    <col min="4353" max="4353" width="1.6328125" style="153" customWidth="1"/>
    <col min="4354" max="4354" width="2" style="153" customWidth="1"/>
    <col min="4355" max="4355" width="6.6328125" style="153" customWidth="1"/>
    <col min="4356" max="4356" width="0.7265625" style="153" customWidth="1"/>
    <col min="4357" max="4357" width="1.26953125" style="153" customWidth="1"/>
    <col min="4358" max="4359" width="1.6328125" style="153" customWidth="1"/>
    <col min="4360" max="4360" width="8.90625" style="153" customWidth="1"/>
    <col min="4361" max="4361" width="5.90625" style="153" customWidth="1"/>
    <col min="4362" max="4362" width="9" style="153" customWidth="1"/>
    <col min="4363" max="4363" width="0" style="153" hidden="1" customWidth="1"/>
    <col min="4364" max="4364" width="4.6328125" style="153" customWidth="1"/>
    <col min="4365" max="4365" width="4.36328125" style="153" customWidth="1"/>
    <col min="4366" max="4366" width="7.08984375" style="153" customWidth="1"/>
    <col min="4367" max="4367" width="3.08984375" style="153" customWidth="1"/>
    <col min="4368" max="4368" width="9.08984375" style="153" customWidth="1"/>
    <col min="4369" max="4369" width="2.08984375" style="153" customWidth="1"/>
    <col min="4370" max="4370" width="4.26953125" style="153" customWidth="1"/>
    <col min="4371" max="4371" width="7.453125" style="153" customWidth="1"/>
    <col min="4372" max="4372" width="3" style="153" customWidth="1"/>
    <col min="4373" max="4373" width="4.453125" style="153" customWidth="1"/>
    <col min="4374" max="4374" width="1.453125" style="153" customWidth="1"/>
    <col min="4375" max="4375" width="1.6328125" style="153" customWidth="1"/>
    <col min="4376" max="4376" width="3.90625" style="153" customWidth="1"/>
    <col min="4377" max="4377" width="6.90625" style="153" customWidth="1"/>
    <col min="4378" max="4378" width="4.36328125" style="153" customWidth="1"/>
    <col min="4379" max="4379" width="7.26953125" style="153" customWidth="1"/>
    <col min="4380" max="4380" width="5.453125" style="153" customWidth="1"/>
    <col min="4381" max="4381" width="5.36328125" style="153" customWidth="1"/>
    <col min="4382" max="4382" width="5.6328125" style="153" customWidth="1"/>
    <col min="4383" max="4383" width="5.08984375" style="153" customWidth="1"/>
    <col min="4384" max="4384" width="7" style="153" customWidth="1"/>
    <col min="4385" max="4385" width="4" style="153" customWidth="1"/>
    <col min="4386" max="4386" width="3" style="153" customWidth="1"/>
    <col min="4387" max="4608" width="2.6328125" style="153"/>
    <col min="4609" max="4609" width="1.6328125" style="153" customWidth="1"/>
    <col min="4610" max="4610" width="2" style="153" customWidth="1"/>
    <col min="4611" max="4611" width="6.6328125" style="153" customWidth="1"/>
    <col min="4612" max="4612" width="0.7265625" style="153" customWidth="1"/>
    <col min="4613" max="4613" width="1.26953125" style="153" customWidth="1"/>
    <col min="4614" max="4615" width="1.6328125" style="153" customWidth="1"/>
    <col min="4616" max="4616" width="8.90625" style="153" customWidth="1"/>
    <col min="4617" max="4617" width="5.90625" style="153" customWidth="1"/>
    <col min="4618" max="4618" width="9" style="153" customWidth="1"/>
    <col min="4619" max="4619" width="0" style="153" hidden="1" customWidth="1"/>
    <col min="4620" max="4620" width="4.6328125" style="153" customWidth="1"/>
    <col min="4621" max="4621" width="4.36328125" style="153" customWidth="1"/>
    <col min="4622" max="4622" width="7.08984375" style="153" customWidth="1"/>
    <col min="4623" max="4623" width="3.08984375" style="153" customWidth="1"/>
    <col min="4624" max="4624" width="9.08984375" style="153" customWidth="1"/>
    <col min="4625" max="4625" width="2.08984375" style="153" customWidth="1"/>
    <col min="4626" max="4626" width="4.26953125" style="153" customWidth="1"/>
    <col min="4627" max="4627" width="7.453125" style="153" customWidth="1"/>
    <col min="4628" max="4628" width="3" style="153" customWidth="1"/>
    <col min="4629" max="4629" width="4.453125" style="153" customWidth="1"/>
    <col min="4630" max="4630" width="1.453125" style="153" customWidth="1"/>
    <col min="4631" max="4631" width="1.6328125" style="153" customWidth="1"/>
    <col min="4632" max="4632" width="3.90625" style="153" customWidth="1"/>
    <col min="4633" max="4633" width="6.90625" style="153" customWidth="1"/>
    <col min="4634" max="4634" width="4.36328125" style="153" customWidth="1"/>
    <col min="4635" max="4635" width="7.26953125" style="153" customWidth="1"/>
    <col min="4636" max="4636" width="5.453125" style="153" customWidth="1"/>
    <col min="4637" max="4637" width="5.36328125" style="153" customWidth="1"/>
    <col min="4638" max="4638" width="5.6328125" style="153" customWidth="1"/>
    <col min="4639" max="4639" width="5.08984375" style="153" customWidth="1"/>
    <col min="4640" max="4640" width="7" style="153" customWidth="1"/>
    <col min="4641" max="4641" width="4" style="153" customWidth="1"/>
    <col min="4642" max="4642" width="3" style="153" customWidth="1"/>
    <col min="4643" max="4864" width="2.6328125" style="153"/>
    <col min="4865" max="4865" width="1.6328125" style="153" customWidth="1"/>
    <col min="4866" max="4866" width="2" style="153" customWidth="1"/>
    <col min="4867" max="4867" width="6.6328125" style="153" customWidth="1"/>
    <col min="4868" max="4868" width="0.7265625" style="153" customWidth="1"/>
    <col min="4869" max="4869" width="1.26953125" style="153" customWidth="1"/>
    <col min="4870" max="4871" width="1.6328125" style="153" customWidth="1"/>
    <col min="4872" max="4872" width="8.90625" style="153" customWidth="1"/>
    <col min="4873" max="4873" width="5.90625" style="153" customWidth="1"/>
    <col min="4874" max="4874" width="9" style="153" customWidth="1"/>
    <col min="4875" max="4875" width="0" style="153" hidden="1" customWidth="1"/>
    <col min="4876" max="4876" width="4.6328125" style="153" customWidth="1"/>
    <col min="4877" max="4877" width="4.36328125" style="153" customWidth="1"/>
    <col min="4878" max="4878" width="7.08984375" style="153" customWidth="1"/>
    <col min="4879" max="4879" width="3.08984375" style="153" customWidth="1"/>
    <col min="4880" max="4880" width="9.08984375" style="153" customWidth="1"/>
    <col min="4881" max="4881" width="2.08984375" style="153" customWidth="1"/>
    <col min="4882" max="4882" width="4.26953125" style="153" customWidth="1"/>
    <col min="4883" max="4883" width="7.453125" style="153" customWidth="1"/>
    <col min="4884" max="4884" width="3" style="153" customWidth="1"/>
    <col min="4885" max="4885" width="4.453125" style="153" customWidth="1"/>
    <col min="4886" max="4886" width="1.453125" style="153" customWidth="1"/>
    <col min="4887" max="4887" width="1.6328125" style="153" customWidth="1"/>
    <col min="4888" max="4888" width="3.90625" style="153" customWidth="1"/>
    <col min="4889" max="4889" width="6.90625" style="153" customWidth="1"/>
    <col min="4890" max="4890" width="4.36328125" style="153" customWidth="1"/>
    <col min="4891" max="4891" width="7.26953125" style="153" customWidth="1"/>
    <col min="4892" max="4892" width="5.453125" style="153" customWidth="1"/>
    <col min="4893" max="4893" width="5.36328125" style="153" customWidth="1"/>
    <col min="4894" max="4894" width="5.6328125" style="153" customWidth="1"/>
    <col min="4895" max="4895" width="5.08984375" style="153" customWidth="1"/>
    <col min="4896" max="4896" width="7" style="153" customWidth="1"/>
    <col min="4897" max="4897" width="4" style="153" customWidth="1"/>
    <col min="4898" max="4898" width="3" style="153" customWidth="1"/>
    <col min="4899" max="5120" width="2.6328125" style="153"/>
    <col min="5121" max="5121" width="1.6328125" style="153" customWidth="1"/>
    <col min="5122" max="5122" width="2" style="153" customWidth="1"/>
    <col min="5123" max="5123" width="6.6328125" style="153" customWidth="1"/>
    <col min="5124" max="5124" width="0.7265625" style="153" customWidth="1"/>
    <col min="5125" max="5125" width="1.26953125" style="153" customWidth="1"/>
    <col min="5126" max="5127" width="1.6328125" style="153" customWidth="1"/>
    <col min="5128" max="5128" width="8.90625" style="153" customWidth="1"/>
    <col min="5129" max="5129" width="5.90625" style="153" customWidth="1"/>
    <col min="5130" max="5130" width="9" style="153" customWidth="1"/>
    <col min="5131" max="5131" width="0" style="153" hidden="1" customWidth="1"/>
    <col min="5132" max="5132" width="4.6328125" style="153" customWidth="1"/>
    <col min="5133" max="5133" width="4.36328125" style="153" customWidth="1"/>
    <col min="5134" max="5134" width="7.08984375" style="153" customWidth="1"/>
    <col min="5135" max="5135" width="3.08984375" style="153" customWidth="1"/>
    <col min="5136" max="5136" width="9.08984375" style="153" customWidth="1"/>
    <col min="5137" max="5137" width="2.08984375" style="153" customWidth="1"/>
    <col min="5138" max="5138" width="4.26953125" style="153" customWidth="1"/>
    <col min="5139" max="5139" width="7.453125" style="153" customWidth="1"/>
    <col min="5140" max="5140" width="3" style="153" customWidth="1"/>
    <col min="5141" max="5141" width="4.453125" style="153" customWidth="1"/>
    <col min="5142" max="5142" width="1.453125" style="153" customWidth="1"/>
    <col min="5143" max="5143" width="1.6328125" style="153" customWidth="1"/>
    <col min="5144" max="5144" width="3.90625" style="153" customWidth="1"/>
    <col min="5145" max="5145" width="6.90625" style="153" customWidth="1"/>
    <col min="5146" max="5146" width="4.36328125" style="153" customWidth="1"/>
    <col min="5147" max="5147" width="7.26953125" style="153" customWidth="1"/>
    <col min="5148" max="5148" width="5.453125" style="153" customWidth="1"/>
    <col min="5149" max="5149" width="5.36328125" style="153" customWidth="1"/>
    <col min="5150" max="5150" width="5.6328125" style="153" customWidth="1"/>
    <col min="5151" max="5151" width="5.08984375" style="153" customWidth="1"/>
    <col min="5152" max="5152" width="7" style="153" customWidth="1"/>
    <col min="5153" max="5153" width="4" style="153" customWidth="1"/>
    <col min="5154" max="5154" width="3" style="153" customWidth="1"/>
    <col min="5155" max="5376" width="2.6328125" style="153"/>
    <col min="5377" max="5377" width="1.6328125" style="153" customWidth="1"/>
    <col min="5378" max="5378" width="2" style="153" customWidth="1"/>
    <col min="5379" max="5379" width="6.6328125" style="153" customWidth="1"/>
    <col min="5380" max="5380" width="0.7265625" style="153" customWidth="1"/>
    <col min="5381" max="5381" width="1.26953125" style="153" customWidth="1"/>
    <col min="5382" max="5383" width="1.6328125" style="153" customWidth="1"/>
    <col min="5384" max="5384" width="8.90625" style="153" customWidth="1"/>
    <col min="5385" max="5385" width="5.90625" style="153" customWidth="1"/>
    <col min="5386" max="5386" width="9" style="153" customWidth="1"/>
    <col min="5387" max="5387" width="0" style="153" hidden="1" customWidth="1"/>
    <col min="5388" max="5388" width="4.6328125" style="153" customWidth="1"/>
    <col min="5389" max="5389" width="4.36328125" style="153" customWidth="1"/>
    <col min="5390" max="5390" width="7.08984375" style="153" customWidth="1"/>
    <col min="5391" max="5391" width="3.08984375" style="153" customWidth="1"/>
    <col min="5392" max="5392" width="9.08984375" style="153" customWidth="1"/>
    <col min="5393" max="5393" width="2.08984375" style="153" customWidth="1"/>
    <col min="5394" max="5394" width="4.26953125" style="153" customWidth="1"/>
    <col min="5395" max="5395" width="7.453125" style="153" customWidth="1"/>
    <col min="5396" max="5396" width="3" style="153" customWidth="1"/>
    <col min="5397" max="5397" width="4.453125" style="153" customWidth="1"/>
    <col min="5398" max="5398" width="1.453125" style="153" customWidth="1"/>
    <col min="5399" max="5399" width="1.6328125" style="153" customWidth="1"/>
    <col min="5400" max="5400" width="3.90625" style="153" customWidth="1"/>
    <col min="5401" max="5401" width="6.90625" style="153" customWidth="1"/>
    <col min="5402" max="5402" width="4.36328125" style="153" customWidth="1"/>
    <col min="5403" max="5403" width="7.26953125" style="153" customWidth="1"/>
    <col min="5404" max="5404" width="5.453125" style="153" customWidth="1"/>
    <col min="5405" max="5405" width="5.36328125" style="153" customWidth="1"/>
    <col min="5406" max="5406" width="5.6328125" style="153" customWidth="1"/>
    <col min="5407" max="5407" width="5.08984375" style="153" customWidth="1"/>
    <col min="5408" max="5408" width="7" style="153" customWidth="1"/>
    <col min="5409" max="5409" width="4" style="153" customWidth="1"/>
    <col min="5410" max="5410" width="3" style="153" customWidth="1"/>
    <col min="5411" max="5632" width="2.6328125" style="153"/>
    <col min="5633" max="5633" width="1.6328125" style="153" customWidth="1"/>
    <col min="5634" max="5634" width="2" style="153" customWidth="1"/>
    <col min="5635" max="5635" width="6.6328125" style="153" customWidth="1"/>
    <col min="5636" max="5636" width="0.7265625" style="153" customWidth="1"/>
    <col min="5637" max="5637" width="1.26953125" style="153" customWidth="1"/>
    <col min="5638" max="5639" width="1.6328125" style="153" customWidth="1"/>
    <col min="5640" max="5640" width="8.90625" style="153" customWidth="1"/>
    <col min="5641" max="5641" width="5.90625" style="153" customWidth="1"/>
    <col min="5642" max="5642" width="9" style="153" customWidth="1"/>
    <col min="5643" max="5643" width="0" style="153" hidden="1" customWidth="1"/>
    <col min="5644" max="5644" width="4.6328125" style="153" customWidth="1"/>
    <col min="5645" max="5645" width="4.36328125" style="153" customWidth="1"/>
    <col min="5646" max="5646" width="7.08984375" style="153" customWidth="1"/>
    <col min="5647" max="5647" width="3.08984375" style="153" customWidth="1"/>
    <col min="5648" max="5648" width="9.08984375" style="153" customWidth="1"/>
    <col min="5649" max="5649" width="2.08984375" style="153" customWidth="1"/>
    <col min="5650" max="5650" width="4.26953125" style="153" customWidth="1"/>
    <col min="5651" max="5651" width="7.453125" style="153" customWidth="1"/>
    <col min="5652" max="5652" width="3" style="153" customWidth="1"/>
    <col min="5653" max="5653" width="4.453125" style="153" customWidth="1"/>
    <col min="5654" max="5654" width="1.453125" style="153" customWidth="1"/>
    <col min="5655" max="5655" width="1.6328125" style="153" customWidth="1"/>
    <col min="5656" max="5656" width="3.90625" style="153" customWidth="1"/>
    <col min="5657" max="5657" width="6.90625" style="153" customWidth="1"/>
    <col min="5658" max="5658" width="4.36328125" style="153" customWidth="1"/>
    <col min="5659" max="5659" width="7.26953125" style="153" customWidth="1"/>
    <col min="5660" max="5660" width="5.453125" style="153" customWidth="1"/>
    <col min="5661" max="5661" width="5.36328125" style="153" customWidth="1"/>
    <col min="5662" max="5662" width="5.6328125" style="153" customWidth="1"/>
    <col min="5663" max="5663" width="5.08984375" style="153" customWidth="1"/>
    <col min="5664" max="5664" width="7" style="153" customWidth="1"/>
    <col min="5665" max="5665" width="4" style="153" customWidth="1"/>
    <col min="5666" max="5666" width="3" style="153" customWidth="1"/>
    <col min="5667" max="5888" width="2.6328125" style="153"/>
    <col min="5889" max="5889" width="1.6328125" style="153" customWidth="1"/>
    <col min="5890" max="5890" width="2" style="153" customWidth="1"/>
    <col min="5891" max="5891" width="6.6328125" style="153" customWidth="1"/>
    <col min="5892" max="5892" width="0.7265625" style="153" customWidth="1"/>
    <col min="5893" max="5893" width="1.26953125" style="153" customWidth="1"/>
    <col min="5894" max="5895" width="1.6328125" style="153" customWidth="1"/>
    <col min="5896" max="5896" width="8.90625" style="153" customWidth="1"/>
    <col min="5897" max="5897" width="5.90625" style="153" customWidth="1"/>
    <col min="5898" max="5898" width="9" style="153" customWidth="1"/>
    <col min="5899" max="5899" width="0" style="153" hidden="1" customWidth="1"/>
    <col min="5900" max="5900" width="4.6328125" style="153" customWidth="1"/>
    <col min="5901" max="5901" width="4.36328125" style="153" customWidth="1"/>
    <col min="5902" max="5902" width="7.08984375" style="153" customWidth="1"/>
    <col min="5903" max="5903" width="3.08984375" style="153" customWidth="1"/>
    <col min="5904" max="5904" width="9.08984375" style="153" customWidth="1"/>
    <col min="5905" max="5905" width="2.08984375" style="153" customWidth="1"/>
    <col min="5906" max="5906" width="4.26953125" style="153" customWidth="1"/>
    <col min="5907" max="5907" width="7.453125" style="153" customWidth="1"/>
    <col min="5908" max="5908" width="3" style="153" customWidth="1"/>
    <col min="5909" max="5909" width="4.453125" style="153" customWidth="1"/>
    <col min="5910" max="5910" width="1.453125" style="153" customWidth="1"/>
    <col min="5911" max="5911" width="1.6328125" style="153" customWidth="1"/>
    <col min="5912" max="5912" width="3.90625" style="153" customWidth="1"/>
    <col min="5913" max="5913" width="6.90625" style="153" customWidth="1"/>
    <col min="5914" max="5914" width="4.36328125" style="153" customWidth="1"/>
    <col min="5915" max="5915" width="7.26953125" style="153" customWidth="1"/>
    <col min="5916" max="5916" width="5.453125" style="153" customWidth="1"/>
    <col min="5917" max="5917" width="5.36328125" style="153" customWidth="1"/>
    <col min="5918" max="5918" width="5.6328125" style="153" customWidth="1"/>
    <col min="5919" max="5919" width="5.08984375" style="153" customWidth="1"/>
    <col min="5920" max="5920" width="7" style="153" customWidth="1"/>
    <col min="5921" max="5921" width="4" style="153" customWidth="1"/>
    <col min="5922" max="5922" width="3" style="153" customWidth="1"/>
    <col min="5923" max="6144" width="2.6328125" style="153"/>
    <col min="6145" max="6145" width="1.6328125" style="153" customWidth="1"/>
    <col min="6146" max="6146" width="2" style="153" customWidth="1"/>
    <col min="6147" max="6147" width="6.6328125" style="153" customWidth="1"/>
    <col min="6148" max="6148" width="0.7265625" style="153" customWidth="1"/>
    <col min="6149" max="6149" width="1.26953125" style="153" customWidth="1"/>
    <col min="6150" max="6151" width="1.6328125" style="153" customWidth="1"/>
    <col min="6152" max="6152" width="8.90625" style="153" customWidth="1"/>
    <col min="6153" max="6153" width="5.90625" style="153" customWidth="1"/>
    <col min="6154" max="6154" width="9" style="153" customWidth="1"/>
    <col min="6155" max="6155" width="0" style="153" hidden="1" customWidth="1"/>
    <col min="6156" max="6156" width="4.6328125" style="153" customWidth="1"/>
    <col min="6157" max="6157" width="4.36328125" style="153" customWidth="1"/>
    <col min="6158" max="6158" width="7.08984375" style="153" customWidth="1"/>
    <col min="6159" max="6159" width="3.08984375" style="153" customWidth="1"/>
    <col min="6160" max="6160" width="9.08984375" style="153" customWidth="1"/>
    <col min="6161" max="6161" width="2.08984375" style="153" customWidth="1"/>
    <col min="6162" max="6162" width="4.26953125" style="153" customWidth="1"/>
    <col min="6163" max="6163" width="7.453125" style="153" customWidth="1"/>
    <col min="6164" max="6164" width="3" style="153" customWidth="1"/>
    <col min="6165" max="6165" width="4.453125" style="153" customWidth="1"/>
    <col min="6166" max="6166" width="1.453125" style="153" customWidth="1"/>
    <col min="6167" max="6167" width="1.6328125" style="153" customWidth="1"/>
    <col min="6168" max="6168" width="3.90625" style="153" customWidth="1"/>
    <col min="6169" max="6169" width="6.90625" style="153" customWidth="1"/>
    <col min="6170" max="6170" width="4.36328125" style="153" customWidth="1"/>
    <col min="6171" max="6171" width="7.26953125" style="153" customWidth="1"/>
    <col min="6172" max="6172" width="5.453125" style="153" customWidth="1"/>
    <col min="6173" max="6173" width="5.36328125" style="153" customWidth="1"/>
    <col min="6174" max="6174" width="5.6328125" style="153" customWidth="1"/>
    <col min="6175" max="6175" width="5.08984375" style="153" customWidth="1"/>
    <col min="6176" max="6176" width="7" style="153" customWidth="1"/>
    <col min="6177" max="6177" width="4" style="153" customWidth="1"/>
    <col min="6178" max="6178" width="3" style="153" customWidth="1"/>
    <col min="6179" max="6400" width="2.6328125" style="153"/>
    <col min="6401" max="6401" width="1.6328125" style="153" customWidth="1"/>
    <col min="6402" max="6402" width="2" style="153" customWidth="1"/>
    <col min="6403" max="6403" width="6.6328125" style="153" customWidth="1"/>
    <col min="6404" max="6404" width="0.7265625" style="153" customWidth="1"/>
    <col min="6405" max="6405" width="1.26953125" style="153" customWidth="1"/>
    <col min="6406" max="6407" width="1.6328125" style="153" customWidth="1"/>
    <col min="6408" max="6408" width="8.90625" style="153" customWidth="1"/>
    <col min="6409" max="6409" width="5.90625" style="153" customWidth="1"/>
    <col min="6410" max="6410" width="9" style="153" customWidth="1"/>
    <col min="6411" max="6411" width="0" style="153" hidden="1" customWidth="1"/>
    <col min="6412" max="6412" width="4.6328125" style="153" customWidth="1"/>
    <col min="6413" max="6413" width="4.36328125" style="153" customWidth="1"/>
    <col min="6414" max="6414" width="7.08984375" style="153" customWidth="1"/>
    <col min="6415" max="6415" width="3.08984375" style="153" customWidth="1"/>
    <col min="6416" max="6416" width="9.08984375" style="153" customWidth="1"/>
    <col min="6417" max="6417" width="2.08984375" style="153" customWidth="1"/>
    <col min="6418" max="6418" width="4.26953125" style="153" customWidth="1"/>
    <col min="6419" max="6419" width="7.453125" style="153" customWidth="1"/>
    <col min="6420" max="6420" width="3" style="153" customWidth="1"/>
    <col min="6421" max="6421" width="4.453125" style="153" customWidth="1"/>
    <col min="6422" max="6422" width="1.453125" style="153" customWidth="1"/>
    <col min="6423" max="6423" width="1.6328125" style="153" customWidth="1"/>
    <col min="6424" max="6424" width="3.90625" style="153" customWidth="1"/>
    <col min="6425" max="6425" width="6.90625" style="153" customWidth="1"/>
    <col min="6426" max="6426" width="4.36328125" style="153" customWidth="1"/>
    <col min="6427" max="6427" width="7.26953125" style="153" customWidth="1"/>
    <col min="6428" max="6428" width="5.453125" style="153" customWidth="1"/>
    <col min="6429" max="6429" width="5.36328125" style="153" customWidth="1"/>
    <col min="6430" max="6430" width="5.6328125" style="153" customWidth="1"/>
    <col min="6431" max="6431" width="5.08984375" style="153" customWidth="1"/>
    <col min="6432" max="6432" width="7" style="153" customWidth="1"/>
    <col min="6433" max="6433" width="4" style="153" customWidth="1"/>
    <col min="6434" max="6434" width="3" style="153" customWidth="1"/>
    <col min="6435" max="6656" width="2.6328125" style="153"/>
    <col min="6657" max="6657" width="1.6328125" style="153" customWidth="1"/>
    <col min="6658" max="6658" width="2" style="153" customWidth="1"/>
    <col min="6659" max="6659" width="6.6328125" style="153" customWidth="1"/>
    <col min="6660" max="6660" width="0.7265625" style="153" customWidth="1"/>
    <col min="6661" max="6661" width="1.26953125" style="153" customWidth="1"/>
    <col min="6662" max="6663" width="1.6328125" style="153" customWidth="1"/>
    <col min="6664" max="6664" width="8.90625" style="153" customWidth="1"/>
    <col min="6665" max="6665" width="5.90625" style="153" customWidth="1"/>
    <col min="6666" max="6666" width="9" style="153" customWidth="1"/>
    <col min="6667" max="6667" width="0" style="153" hidden="1" customWidth="1"/>
    <col min="6668" max="6668" width="4.6328125" style="153" customWidth="1"/>
    <col min="6669" max="6669" width="4.36328125" style="153" customWidth="1"/>
    <col min="6670" max="6670" width="7.08984375" style="153" customWidth="1"/>
    <col min="6671" max="6671" width="3.08984375" style="153" customWidth="1"/>
    <col min="6672" max="6672" width="9.08984375" style="153" customWidth="1"/>
    <col min="6673" max="6673" width="2.08984375" style="153" customWidth="1"/>
    <col min="6674" max="6674" width="4.26953125" style="153" customWidth="1"/>
    <col min="6675" max="6675" width="7.453125" style="153" customWidth="1"/>
    <col min="6676" max="6676" width="3" style="153" customWidth="1"/>
    <col min="6677" max="6677" width="4.453125" style="153" customWidth="1"/>
    <col min="6678" max="6678" width="1.453125" style="153" customWidth="1"/>
    <col min="6679" max="6679" width="1.6328125" style="153" customWidth="1"/>
    <col min="6680" max="6680" width="3.90625" style="153" customWidth="1"/>
    <col min="6681" max="6681" width="6.90625" style="153" customWidth="1"/>
    <col min="6682" max="6682" width="4.36328125" style="153" customWidth="1"/>
    <col min="6683" max="6683" width="7.26953125" style="153" customWidth="1"/>
    <col min="6684" max="6684" width="5.453125" style="153" customWidth="1"/>
    <col min="6685" max="6685" width="5.36328125" style="153" customWidth="1"/>
    <col min="6686" max="6686" width="5.6328125" style="153" customWidth="1"/>
    <col min="6687" max="6687" width="5.08984375" style="153" customWidth="1"/>
    <col min="6688" max="6688" width="7" style="153" customWidth="1"/>
    <col min="6689" max="6689" width="4" style="153" customWidth="1"/>
    <col min="6690" max="6690" width="3" style="153" customWidth="1"/>
    <col min="6691" max="6912" width="2.6328125" style="153"/>
    <col min="6913" max="6913" width="1.6328125" style="153" customWidth="1"/>
    <col min="6914" max="6914" width="2" style="153" customWidth="1"/>
    <col min="6915" max="6915" width="6.6328125" style="153" customWidth="1"/>
    <col min="6916" max="6916" width="0.7265625" style="153" customWidth="1"/>
    <col min="6917" max="6917" width="1.26953125" style="153" customWidth="1"/>
    <col min="6918" max="6919" width="1.6328125" style="153" customWidth="1"/>
    <col min="6920" max="6920" width="8.90625" style="153" customWidth="1"/>
    <col min="6921" max="6921" width="5.90625" style="153" customWidth="1"/>
    <col min="6922" max="6922" width="9" style="153" customWidth="1"/>
    <col min="6923" max="6923" width="0" style="153" hidden="1" customWidth="1"/>
    <col min="6924" max="6924" width="4.6328125" style="153" customWidth="1"/>
    <col min="6925" max="6925" width="4.36328125" style="153" customWidth="1"/>
    <col min="6926" max="6926" width="7.08984375" style="153" customWidth="1"/>
    <col min="6927" max="6927" width="3.08984375" style="153" customWidth="1"/>
    <col min="6928" max="6928" width="9.08984375" style="153" customWidth="1"/>
    <col min="6929" max="6929" width="2.08984375" style="153" customWidth="1"/>
    <col min="6930" max="6930" width="4.26953125" style="153" customWidth="1"/>
    <col min="6931" max="6931" width="7.453125" style="153" customWidth="1"/>
    <col min="6932" max="6932" width="3" style="153" customWidth="1"/>
    <col min="6933" max="6933" width="4.453125" style="153" customWidth="1"/>
    <col min="6934" max="6934" width="1.453125" style="153" customWidth="1"/>
    <col min="6935" max="6935" width="1.6328125" style="153" customWidth="1"/>
    <col min="6936" max="6936" width="3.90625" style="153" customWidth="1"/>
    <col min="6937" max="6937" width="6.90625" style="153" customWidth="1"/>
    <col min="6938" max="6938" width="4.36328125" style="153" customWidth="1"/>
    <col min="6939" max="6939" width="7.26953125" style="153" customWidth="1"/>
    <col min="6940" max="6940" width="5.453125" style="153" customWidth="1"/>
    <col min="6941" max="6941" width="5.36328125" style="153" customWidth="1"/>
    <col min="6942" max="6942" width="5.6328125" style="153" customWidth="1"/>
    <col min="6943" max="6943" width="5.08984375" style="153" customWidth="1"/>
    <col min="6944" max="6944" width="7" style="153" customWidth="1"/>
    <col min="6945" max="6945" width="4" style="153" customWidth="1"/>
    <col min="6946" max="6946" width="3" style="153" customWidth="1"/>
    <col min="6947" max="7168" width="2.6328125" style="153"/>
    <col min="7169" max="7169" width="1.6328125" style="153" customWidth="1"/>
    <col min="7170" max="7170" width="2" style="153" customWidth="1"/>
    <col min="7171" max="7171" width="6.6328125" style="153" customWidth="1"/>
    <col min="7172" max="7172" width="0.7265625" style="153" customWidth="1"/>
    <col min="7173" max="7173" width="1.26953125" style="153" customWidth="1"/>
    <col min="7174" max="7175" width="1.6328125" style="153" customWidth="1"/>
    <col min="7176" max="7176" width="8.90625" style="153" customWidth="1"/>
    <col min="7177" max="7177" width="5.90625" style="153" customWidth="1"/>
    <col min="7178" max="7178" width="9" style="153" customWidth="1"/>
    <col min="7179" max="7179" width="0" style="153" hidden="1" customWidth="1"/>
    <col min="7180" max="7180" width="4.6328125" style="153" customWidth="1"/>
    <col min="7181" max="7181" width="4.36328125" style="153" customWidth="1"/>
    <col min="7182" max="7182" width="7.08984375" style="153" customWidth="1"/>
    <col min="7183" max="7183" width="3.08984375" style="153" customWidth="1"/>
    <col min="7184" max="7184" width="9.08984375" style="153" customWidth="1"/>
    <col min="7185" max="7185" width="2.08984375" style="153" customWidth="1"/>
    <col min="7186" max="7186" width="4.26953125" style="153" customWidth="1"/>
    <col min="7187" max="7187" width="7.453125" style="153" customWidth="1"/>
    <col min="7188" max="7188" width="3" style="153" customWidth="1"/>
    <col min="7189" max="7189" width="4.453125" style="153" customWidth="1"/>
    <col min="7190" max="7190" width="1.453125" style="153" customWidth="1"/>
    <col min="7191" max="7191" width="1.6328125" style="153" customWidth="1"/>
    <col min="7192" max="7192" width="3.90625" style="153" customWidth="1"/>
    <col min="7193" max="7193" width="6.90625" style="153" customWidth="1"/>
    <col min="7194" max="7194" width="4.36328125" style="153" customWidth="1"/>
    <col min="7195" max="7195" width="7.26953125" style="153" customWidth="1"/>
    <col min="7196" max="7196" width="5.453125" style="153" customWidth="1"/>
    <col min="7197" max="7197" width="5.36328125" style="153" customWidth="1"/>
    <col min="7198" max="7198" width="5.6328125" style="153" customWidth="1"/>
    <col min="7199" max="7199" width="5.08984375" style="153" customWidth="1"/>
    <col min="7200" max="7200" width="7" style="153" customWidth="1"/>
    <col min="7201" max="7201" width="4" style="153" customWidth="1"/>
    <col min="7202" max="7202" width="3" style="153" customWidth="1"/>
    <col min="7203" max="7424" width="2.6328125" style="153"/>
    <col min="7425" max="7425" width="1.6328125" style="153" customWidth="1"/>
    <col min="7426" max="7426" width="2" style="153" customWidth="1"/>
    <col min="7427" max="7427" width="6.6328125" style="153" customWidth="1"/>
    <col min="7428" max="7428" width="0.7265625" style="153" customWidth="1"/>
    <col min="7429" max="7429" width="1.26953125" style="153" customWidth="1"/>
    <col min="7430" max="7431" width="1.6328125" style="153" customWidth="1"/>
    <col min="7432" max="7432" width="8.90625" style="153" customWidth="1"/>
    <col min="7433" max="7433" width="5.90625" style="153" customWidth="1"/>
    <col min="7434" max="7434" width="9" style="153" customWidth="1"/>
    <col min="7435" max="7435" width="0" style="153" hidden="1" customWidth="1"/>
    <col min="7436" max="7436" width="4.6328125" style="153" customWidth="1"/>
    <col min="7437" max="7437" width="4.36328125" style="153" customWidth="1"/>
    <col min="7438" max="7438" width="7.08984375" style="153" customWidth="1"/>
    <col min="7439" max="7439" width="3.08984375" style="153" customWidth="1"/>
    <col min="7440" max="7440" width="9.08984375" style="153" customWidth="1"/>
    <col min="7441" max="7441" width="2.08984375" style="153" customWidth="1"/>
    <col min="7442" max="7442" width="4.26953125" style="153" customWidth="1"/>
    <col min="7443" max="7443" width="7.453125" style="153" customWidth="1"/>
    <col min="7444" max="7444" width="3" style="153" customWidth="1"/>
    <col min="7445" max="7445" width="4.453125" style="153" customWidth="1"/>
    <col min="7446" max="7446" width="1.453125" style="153" customWidth="1"/>
    <col min="7447" max="7447" width="1.6328125" style="153" customWidth="1"/>
    <col min="7448" max="7448" width="3.90625" style="153" customWidth="1"/>
    <col min="7449" max="7449" width="6.90625" style="153" customWidth="1"/>
    <col min="7450" max="7450" width="4.36328125" style="153" customWidth="1"/>
    <col min="7451" max="7451" width="7.26953125" style="153" customWidth="1"/>
    <col min="7452" max="7452" width="5.453125" style="153" customWidth="1"/>
    <col min="7453" max="7453" width="5.36328125" style="153" customWidth="1"/>
    <col min="7454" max="7454" width="5.6328125" style="153" customWidth="1"/>
    <col min="7455" max="7455" width="5.08984375" style="153" customWidth="1"/>
    <col min="7456" max="7456" width="7" style="153" customWidth="1"/>
    <col min="7457" max="7457" width="4" style="153" customWidth="1"/>
    <col min="7458" max="7458" width="3" style="153" customWidth="1"/>
    <col min="7459" max="7680" width="2.6328125" style="153"/>
    <col min="7681" max="7681" width="1.6328125" style="153" customWidth="1"/>
    <col min="7682" max="7682" width="2" style="153" customWidth="1"/>
    <col min="7683" max="7683" width="6.6328125" style="153" customWidth="1"/>
    <col min="7684" max="7684" width="0.7265625" style="153" customWidth="1"/>
    <col min="7685" max="7685" width="1.26953125" style="153" customWidth="1"/>
    <col min="7686" max="7687" width="1.6328125" style="153" customWidth="1"/>
    <col min="7688" max="7688" width="8.90625" style="153" customWidth="1"/>
    <col min="7689" max="7689" width="5.90625" style="153" customWidth="1"/>
    <col min="7690" max="7690" width="9" style="153" customWidth="1"/>
    <col min="7691" max="7691" width="0" style="153" hidden="1" customWidth="1"/>
    <col min="7692" max="7692" width="4.6328125" style="153" customWidth="1"/>
    <col min="7693" max="7693" width="4.36328125" style="153" customWidth="1"/>
    <col min="7694" max="7694" width="7.08984375" style="153" customWidth="1"/>
    <col min="7695" max="7695" width="3.08984375" style="153" customWidth="1"/>
    <col min="7696" max="7696" width="9.08984375" style="153" customWidth="1"/>
    <col min="7697" max="7697" width="2.08984375" style="153" customWidth="1"/>
    <col min="7698" max="7698" width="4.26953125" style="153" customWidth="1"/>
    <col min="7699" max="7699" width="7.453125" style="153" customWidth="1"/>
    <col min="7700" max="7700" width="3" style="153" customWidth="1"/>
    <col min="7701" max="7701" width="4.453125" style="153" customWidth="1"/>
    <col min="7702" max="7702" width="1.453125" style="153" customWidth="1"/>
    <col min="7703" max="7703" width="1.6328125" style="153" customWidth="1"/>
    <col min="7704" max="7704" width="3.90625" style="153" customWidth="1"/>
    <col min="7705" max="7705" width="6.90625" style="153" customWidth="1"/>
    <col min="7706" max="7706" width="4.36328125" style="153" customWidth="1"/>
    <col min="7707" max="7707" width="7.26953125" style="153" customWidth="1"/>
    <col min="7708" max="7708" width="5.453125" style="153" customWidth="1"/>
    <col min="7709" max="7709" width="5.36328125" style="153" customWidth="1"/>
    <col min="7710" max="7710" width="5.6328125" style="153" customWidth="1"/>
    <col min="7711" max="7711" width="5.08984375" style="153" customWidth="1"/>
    <col min="7712" max="7712" width="7" style="153" customWidth="1"/>
    <col min="7713" max="7713" width="4" style="153" customWidth="1"/>
    <col min="7714" max="7714" width="3" style="153" customWidth="1"/>
    <col min="7715" max="7936" width="2.6328125" style="153"/>
    <col min="7937" max="7937" width="1.6328125" style="153" customWidth="1"/>
    <col min="7938" max="7938" width="2" style="153" customWidth="1"/>
    <col min="7939" max="7939" width="6.6328125" style="153" customWidth="1"/>
    <col min="7940" max="7940" width="0.7265625" style="153" customWidth="1"/>
    <col min="7941" max="7941" width="1.26953125" style="153" customWidth="1"/>
    <col min="7942" max="7943" width="1.6328125" style="153" customWidth="1"/>
    <col min="7944" max="7944" width="8.90625" style="153" customWidth="1"/>
    <col min="7945" max="7945" width="5.90625" style="153" customWidth="1"/>
    <col min="7946" max="7946" width="9" style="153" customWidth="1"/>
    <col min="7947" max="7947" width="0" style="153" hidden="1" customWidth="1"/>
    <col min="7948" max="7948" width="4.6328125" style="153" customWidth="1"/>
    <col min="7949" max="7949" width="4.36328125" style="153" customWidth="1"/>
    <col min="7950" max="7950" width="7.08984375" style="153" customWidth="1"/>
    <col min="7951" max="7951" width="3.08984375" style="153" customWidth="1"/>
    <col min="7952" max="7952" width="9.08984375" style="153" customWidth="1"/>
    <col min="7953" max="7953" width="2.08984375" style="153" customWidth="1"/>
    <col min="7954" max="7954" width="4.26953125" style="153" customWidth="1"/>
    <col min="7955" max="7955" width="7.453125" style="153" customWidth="1"/>
    <col min="7956" max="7956" width="3" style="153" customWidth="1"/>
    <col min="7957" max="7957" width="4.453125" style="153" customWidth="1"/>
    <col min="7958" max="7958" width="1.453125" style="153" customWidth="1"/>
    <col min="7959" max="7959" width="1.6328125" style="153" customWidth="1"/>
    <col min="7960" max="7960" width="3.90625" style="153" customWidth="1"/>
    <col min="7961" max="7961" width="6.90625" style="153" customWidth="1"/>
    <col min="7962" max="7962" width="4.36328125" style="153" customWidth="1"/>
    <col min="7963" max="7963" width="7.26953125" style="153" customWidth="1"/>
    <col min="7964" max="7964" width="5.453125" style="153" customWidth="1"/>
    <col min="7965" max="7965" width="5.36328125" style="153" customWidth="1"/>
    <col min="7966" max="7966" width="5.6328125" style="153" customWidth="1"/>
    <col min="7967" max="7967" width="5.08984375" style="153" customWidth="1"/>
    <col min="7968" max="7968" width="7" style="153" customWidth="1"/>
    <col min="7969" max="7969" width="4" style="153" customWidth="1"/>
    <col min="7970" max="7970" width="3" style="153" customWidth="1"/>
    <col min="7971" max="8192" width="2.6328125" style="153"/>
    <col min="8193" max="8193" width="1.6328125" style="153" customWidth="1"/>
    <col min="8194" max="8194" width="2" style="153" customWidth="1"/>
    <col min="8195" max="8195" width="6.6328125" style="153" customWidth="1"/>
    <col min="8196" max="8196" width="0.7265625" style="153" customWidth="1"/>
    <col min="8197" max="8197" width="1.26953125" style="153" customWidth="1"/>
    <col min="8198" max="8199" width="1.6328125" style="153" customWidth="1"/>
    <col min="8200" max="8200" width="8.90625" style="153" customWidth="1"/>
    <col min="8201" max="8201" width="5.90625" style="153" customWidth="1"/>
    <col min="8202" max="8202" width="9" style="153" customWidth="1"/>
    <col min="8203" max="8203" width="0" style="153" hidden="1" customWidth="1"/>
    <col min="8204" max="8204" width="4.6328125" style="153" customWidth="1"/>
    <col min="8205" max="8205" width="4.36328125" style="153" customWidth="1"/>
    <col min="8206" max="8206" width="7.08984375" style="153" customWidth="1"/>
    <col min="8207" max="8207" width="3.08984375" style="153" customWidth="1"/>
    <col min="8208" max="8208" width="9.08984375" style="153" customWidth="1"/>
    <col min="8209" max="8209" width="2.08984375" style="153" customWidth="1"/>
    <col min="8210" max="8210" width="4.26953125" style="153" customWidth="1"/>
    <col min="8211" max="8211" width="7.453125" style="153" customWidth="1"/>
    <col min="8212" max="8212" width="3" style="153" customWidth="1"/>
    <col min="8213" max="8213" width="4.453125" style="153" customWidth="1"/>
    <col min="8214" max="8214" width="1.453125" style="153" customWidth="1"/>
    <col min="8215" max="8215" width="1.6328125" style="153" customWidth="1"/>
    <col min="8216" max="8216" width="3.90625" style="153" customWidth="1"/>
    <col min="8217" max="8217" width="6.90625" style="153" customWidth="1"/>
    <col min="8218" max="8218" width="4.36328125" style="153" customWidth="1"/>
    <col min="8219" max="8219" width="7.26953125" style="153" customWidth="1"/>
    <col min="8220" max="8220" width="5.453125" style="153" customWidth="1"/>
    <col min="8221" max="8221" width="5.36328125" style="153" customWidth="1"/>
    <col min="8222" max="8222" width="5.6328125" style="153" customWidth="1"/>
    <col min="8223" max="8223" width="5.08984375" style="153" customWidth="1"/>
    <col min="8224" max="8224" width="7" style="153" customWidth="1"/>
    <col min="8225" max="8225" width="4" style="153" customWidth="1"/>
    <col min="8226" max="8226" width="3" style="153" customWidth="1"/>
    <col min="8227" max="8448" width="2.6328125" style="153"/>
    <col min="8449" max="8449" width="1.6328125" style="153" customWidth="1"/>
    <col min="8450" max="8450" width="2" style="153" customWidth="1"/>
    <col min="8451" max="8451" width="6.6328125" style="153" customWidth="1"/>
    <col min="8452" max="8452" width="0.7265625" style="153" customWidth="1"/>
    <col min="8453" max="8453" width="1.26953125" style="153" customWidth="1"/>
    <col min="8454" max="8455" width="1.6328125" style="153" customWidth="1"/>
    <col min="8456" max="8456" width="8.90625" style="153" customWidth="1"/>
    <col min="8457" max="8457" width="5.90625" style="153" customWidth="1"/>
    <col min="8458" max="8458" width="9" style="153" customWidth="1"/>
    <col min="8459" max="8459" width="0" style="153" hidden="1" customWidth="1"/>
    <col min="8460" max="8460" width="4.6328125" style="153" customWidth="1"/>
    <col min="8461" max="8461" width="4.36328125" style="153" customWidth="1"/>
    <col min="8462" max="8462" width="7.08984375" style="153" customWidth="1"/>
    <col min="8463" max="8463" width="3.08984375" style="153" customWidth="1"/>
    <col min="8464" max="8464" width="9.08984375" style="153" customWidth="1"/>
    <col min="8465" max="8465" width="2.08984375" style="153" customWidth="1"/>
    <col min="8466" max="8466" width="4.26953125" style="153" customWidth="1"/>
    <col min="8467" max="8467" width="7.453125" style="153" customWidth="1"/>
    <col min="8468" max="8468" width="3" style="153" customWidth="1"/>
    <col min="8469" max="8469" width="4.453125" style="153" customWidth="1"/>
    <col min="8470" max="8470" width="1.453125" style="153" customWidth="1"/>
    <col min="8471" max="8471" width="1.6328125" style="153" customWidth="1"/>
    <col min="8472" max="8472" width="3.90625" style="153" customWidth="1"/>
    <col min="8473" max="8473" width="6.90625" style="153" customWidth="1"/>
    <col min="8474" max="8474" width="4.36328125" style="153" customWidth="1"/>
    <col min="8475" max="8475" width="7.26953125" style="153" customWidth="1"/>
    <col min="8476" max="8476" width="5.453125" style="153" customWidth="1"/>
    <col min="8477" max="8477" width="5.36328125" style="153" customWidth="1"/>
    <col min="8478" max="8478" width="5.6328125" style="153" customWidth="1"/>
    <col min="8479" max="8479" width="5.08984375" style="153" customWidth="1"/>
    <col min="8480" max="8480" width="7" style="153" customWidth="1"/>
    <col min="8481" max="8481" width="4" style="153" customWidth="1"/>
    <col min="8482" max="8482" width="3" style="153" customWidth="1"/>
    <col min="8483" max="8704" width="2.6328125" style="153"/>
    <col min="8705" max="8705" width="1.6328125" style="153" customWidth="1"/>
    <col min="8706" max="8706" width="2" style="153" customWidth="1"/>
    <col min="8707" max="8707" width="6.6328125" style="153" customWidth="1"/>
    <col min="8708" max="8708" width="0.7265625" style="153" customWidth="1"/>
    <col min="8709" max="8709" width="1.26953125" style="153" customWidth="1"/>
    <col min="8710" max="8711" width="1.6328125" style="153" customWidth="1"/>
    <col min="8712" max="8712" width="8.90625" style="153" customWidth="1"/>
    <col min="8713" max="8713" width="5.90625" style="153" customWidth="1"/>
    <col min="8714" max="8714" width="9" style="153" customWidth="1"/>
    <col min="8715" max="8715" width="0" style="153" hidden="1" customWidth="1"/>
    <col min="8716" max="8716" width="4.6328125" style="153" customWidth="1"/>
    <col min="8717" max="8717" width="4.36328125" style="153" customWidth="1"/>
    <col min="8718" max="8718" width="7.08984375" style="153" customWidth="1"/>
    <col min="8719" max="8719" width="3.08984375" style="153" customWidth="1"/>
    <col min="8720" max="8720" width="9.08984375" style="153" customWidth="1"/>
    <col min="8721" max="8721" width="2.08984375" style="153" customWidth="1"/>
    <col min="8722" max="8722" width="4.26953125" style="153" customWidth="1"/>
    <col min="8723" max="8723" width="7.453125" style="153" customWidth="1"/>
    <col min="8724" max="8724" width="3" style="153" customWidth="1"/>
    <col min="8725" max="8725" width="4.453125" style="153" customWidth="1"/>
    <col min="8726" max="8726" width="1.453125" style="153" customWidth="1"/>
    <col min="8727" max="8727" width="1.6328125" style="153" customWidth="1"/>
    <col min="8728" max="8728" width="3.90625" style="153" customWidth="1"/>
    <col min="8729" max="8729" width="6.90625" style="153" customWidth="1"/>
    <col min="8730" max="8730" width="4.36328125" style="153" customWidth="1"/>
    <col min="8731" max="8731" width="7.26953125" style="153" customWidth="1"/>
    <col min="8732" max="8732" width="5.453125" style="153" customWidth="1"/>
    <col min="8733" max="8733" width="5.36328125" style="153" customWidth="1"/>
    <col min="8734" max="8734" width="5.6328125" style="153" customWidth="1"/>
    <col min="8735" max="8735" width="5.08984375" style="153" customWidth="1"/>
    <col min="8736" max="8736" width="7" style="153" customWidth="1"/>
    <col min="8737" max="8737" width="4" style="153" customWidth="1"/>
    <col min="8738" max="8738" width="3" style="153" customWidth="1"/>
    <col min="8739" max="8960" width="2.6328125" style="153"/>
    <col min="8961" max="8961" width="1.6328125" style="153" customWidth="1"/>
    <col min="8962" max="8962" width="2" style="153" customWidth="1"/>
    <col min="8963" max="8963" width="6.6328125" style="153" customWidth="1"/>
    <col min="8964" max="8964" width="0.7265625" style="153" customWidth="1"/>
    <col min="8965" max="8965" width="1.26953125" style="153" customWidth="1"/>
    <col min="8966" max="8967" width="1.6328125" style="153" customWidth="1"/>
    <col min="8968" max="8968" width="8.90625" style="153" customWidth="1"/>
    <col min="8969" max="8969" width="5.90625" style="153" customWidth="1"/>
    <col min="8970" max="8970" width="9" style="153" customWidth="1"/>
    <col min="8971" max="8971" width="0" style="153" hidden="1" customWidth="1"/>
    <col min="8972" max="8972" width="4.6328125" style="153" customWidth="1"/>
    <col min="8973" max="8973" width="4.36328125" style="153" customWidth="1"/>
    <col min="8974" max="8974" width="7.08984375" style="153" customWidth="1"/>
    <col min="8975" max="8975" width="3.08984375" style="153" customWidth="1"/>
    <col min="8976" max="8976" width="9.08984375" style="153" customWidth="1"/>
    <col min="8977" max="8977" width="2.08984375" style="153" customWidth="1"/>
    <col min="8978" max="8978" width="4.26953125" style="153" customWidth="1"/>
    <col min="8979" max="8979" width="7.453125" style="153" customWidth="1"/>
    <col min="8980" max="8980" width="3" style="153" customWidth="1"/>
    <col min="8981" max="8981" width="4.453125" style="153" customWidth="1"/>
    <col min="8982" max="8982" width="1.453125" style="153" customWidth="1"/>
    <col min="8983" max="8983" width="1.6328125" style="153" customWidth="1"/>
    <col min="8984" max="8984" width="3.90625" style="153" customWidth="1"/>
    <col min="8985" max="8985" width="6.90625" style="153" customWidth="1"/>
    <col min="8986" max="8986" width="4.36328125" style="153" customWidth="1"/>
    <col min="8987" max="8987" width="7.26953125" style="153" customWidth="1"/>
    <col min="8988" max="8988" width="5.453125" style="153" customWidth="1"/>
    <col min="8989" max="8989" width="5.36328125" style="153" customWidth="1"/>
    <col min="8990" max="8990" width="5.6328125" style="153" customWidth="1"/>
    <col min="8991" max="8991" width="5.08984375" style="153" customWidth="1"/>
    <col min="8992" max="8992" width="7" style="153" customWidth="1"/>
    <col min="8993" max="8993" width="4" style="153" customWidth="1"/>
    <col min="8994" max="8994" width="3" style="153" customWidth="1"/>
    <col min="8995" max="9216" width="2.6328125" style="153"/>
    <col min="9217" max="9217" width="1.6328125" style="153" customWidth="1"/>
    <col min="9218" max="9218" width="2" style="153" customWidth="1"/>
    <col min="9219" max="9219" width="6.6328125" style="153" customWidth="1"/>
    <col min="9220" max="9220" width="0.7265625" style="153" customWidth="1"/>
    <col min="9221" max="9221" width="1.26953125" style="153" customWidth="1"/>
    <col min="9222" max="9223" width="1.6328125" style="153" customWidth="1"/>
    <col min="9224" max="9224" width="8.90625" style="153" customWidth="1"/>
    <col min="9225" max="9225" width="5.90625" style="153" customWidth="1"/>
    <col min="9226" max="9226" width="9" style="153" customWidth="1"/>
    <col min="9227" max="9227" width="0" style="153" hidden="1" customWidth="1"/>
    <col min="9228" max="9228" width="4.6328125" style="153" customWidth="1"/>
    <col min="9229" max="9229" width="4.36328125" style="153" customWidth="1"/>
    <col min="9230" max="9230" width="7.08984375" style="153" customWidth="1"/>
    <col min="9231" max="9231" width="3.08984375" style="153" customWidth="1"/>
    <col min="9232" max="9232" width="9.08984375" style="153" customWidth="1"/>
    <col min="9233" max="9233" width="2.08984375" style="153" customWidth="1"/>
    <col min="9234" max="9234" width="4.26953125" style="153" customWidth="1"/>
    <col min="9235" max="9235" width="7.453125" style="153" customWidth="1"/>
    <col min="9236" max="9236" width="3" style="153" customWidth="1"/>
    <col min="9237" max="9237" width="4.453125" style="153" customWidth="1"/>
    <col min="9238" max="9238" width="1.453125" style="153" customWidth="1"/>
    <col min="9239" max="9239" width="1.6328125" style="153" customWidth="1"/>
    <col min="9240" max="9240" width="3.90625" style="153" customWidth="1"/>
    <col min="9241" max="9241" width="6.90625" style="153" customWidth="1"/>
    <col min="9242" max="9242" width="4.36328125" style="153" customWidth="1"/>
    <col min="9243" max="9243" width="7.26953125" style="153" customWidth="1"/>
    <col min="9244" max="9244" width="5.453125" style="153" customWidth="1"/>
    <col min="9245" max="9245" width="5.36328125" style="153" customWidth="1"/>
    <col min="9246" max="9246" width="5.6328125" style="153" customWidth="1"/>
    <col min="9247" max="9247" width="5.08984375" style="153" customWidth="1"/>
    <col min="9248" max="9248" width="7" style="153" customWidth="1"/>
    <col min="9249" max="9249" width="4" style="153" customWidth="1"/>
    <col min="9250" max="9250" width="3" style="153" customWidth="1"/>
    <col min="9251" max="9472" width="2.6328125" style="153"/>
    <col min="9473" max="9473" width="1.6328125" style="153" customWidth="1"/>
    <col min="9474" max="9474" width="2" style="153" customWidth="1"/>
    <col min="9475" max="9475" width="6.6328125" style="153" customWidth="1"/>
    <col min="9476" max="9476" width="0.7265625" style="153" customWidth="1"/>
    <col min="9477" max="9477" width="1.26953125" style="153" customWidth="1"/>
    <col min="9478" max="9479" width="1.6328125" style="153" customWidth="1"/>
    <col min="9480" max="9480" width="8.90625" style="153" customWidth="1"/>
    <col min="9481" max="9481" width="5.90625" style="153" customWidth="1"/>
    <col min="9482" max="9482" width="9" style="153" customWidth="1"/>
    <col min="9483" max="9483" width="0" style="153" hidden="1" customWidth="1"/>
    <col min="9484" max="9484" width="4.6328125" style="153" customWidth="1"/>
    <col min="9485" max="9485" width="4.36328125" style="153" customWidth="1"/>
    <col min="9486" max="9486" width="7.08984375" style="153" customWidth="1"/>
    <col min="9487" max="9487" width="3.08984375" style="153" customWidth="1"/>
    <col min="9488" max="9488" width="9.08984375" style="153" customWidth="1"/>
    <col min="9489" max="9489" width="2.08984375" style="153" customWidth="1"/>
    <col min="9490" max="9490" width="4.26953125" style="153" customWidth="1"/>
    <col min="9491" max="9491" width="7.453125" style="153" customWidth="1"/>
    <col min="9492" max="9492" width="3" style="153" customWidth="1"/>
    <col min="9493" max="9493" width="4.453125" style="153" customWidth="1"/>
    <col min="9494" max="9494" width="1.453125" style="153" customWidth="1"/>
    <col min="9495" max="9495" width="1.6328125" style="153" customWidth="1"/>
    <col min="9496" max="9496" width="3.90625" style="153" customWidth="1"/>
    <col min="9497" max="9497" width="6.90625" style="153" customWidth="1"/>
    <col min="9498" max="9498" width="4.36328125" style="153" customWidth="1"/>
    <col min="9499" max="9499" width="7.26953125" style="153" customWidth="1"/>
    <col min="9500" max="9500" width="5.453125" style="153" customWidth="1"/>
    <col min="9501" max="9501" width="5.36328125" style="153" customWidth="1"/>
    <col min="9502" max="9502" width="5.6328125" style="153" customWidth="1"/>
    <col min="9503" max="9503" width="5.08984375" style="153" customWidth="1"/>
    <col min="9504" max="9504" width="7" style="153" customWidth="1"/>
    <col min="9505" max="9505" width="4" style="153" customWidth="1"/>
    <col min="9506" max="9506" width="3" style="153" customWidth="1"/>
    <col min="9507" max="9728" width="2.6328125" style="153"/>
    <col min="9729" max="9729" width="1.6328125" style="153" customWidth="1"/>
    <col min="9730" max="9730" width="2" style="153" customWidth="1"/>
    <col min="9731" max="9731" width="6.6328125" style="153" customWidth="1"/>
    <col min="9732" max="9732" width="0.7265625" style="153" customWidth="1"/>
    <col min="9733" max="9733" width="1.26953125" style="153" customWidth="1"/>
    <col min="9734" max="9735" width="1.6328125" style="153" customWidth="1"/>
    <col min="9736" max="9736" width="8.90625" style="153" customWidth="1"/>
    <col min="9737" max="9737" width="5.90625" style="153" customWidth="1"/>
    <col min="9738" max="9738" width="9" style="153" customWidth="1"/>
    <col min="9739" max="9739" width="0" style="153" hidden="1" customWidth="1"/>
    <col min="9740" max="9740" width="4.6328125" style="153" customWidth="1"/>
    <col min="9741" max="9741" width="4.36328125" style="153" customWidth="1"/>
    <col min="9742" max="9742" width="7.08984375" style="153" customWidth="1"/>
    <col min="9743" max="9743" width="3.08984375" style="153" customWidth="1"/>
    <col min="9744" max="9744" width="9.08984375" style="153" customWidth="1"/>
    <col min="9745" max="9745" width="2.08984375" style="153" customWidth="1"/>
    <col min="9746" max="9746" width="4.26953125" style="153" customWidth="1"/>
    <col min="9747" max="9747" width="7.453125" style="153" customWidth="1"/>
    <col min="9748" max="9748" width="3" style="153" customWidth="1"/>
    <col min="9749" max="9749" width="4.453125" style="153" customWidth="1"/>
    <col min="9750" max="9750" width="1.453125" style="153" customWidth="1"/>
    <col min="9751" max="9751" width="1.6328125" style="153" customWidth="1"/>
    <col min="9752" max="9752" width="3.90625" style="153" customWidth="1"/>
    <col min="9753" max="9753" width="6.90625" style="153" customWidth="1"/>
    <col min="9754" max="9754" width="4.36328125" style="153" customWidth="1"/>
    <col min="9755" max="9755" width="7.26953125" style="153" customWidth="1"/>
    <col min="9756" max="9756" width="5.453125" style="153" customWidth="1"/>
    <col min="9757" max="9757" width="5.36328125" style="153" customWidth="1"/>
    <col min="9758" max="9758" width="5.6328125" style="153" customWidth="1"/>
    <col min="9759" max="9759" width="5.08984375" style="153" customWidth="1"/>
    <col min="9760" max="9760" width="7" style="153" customWidth="1"/>
    <col min="9761" max="9761" width="4" style="153" customWidth="1"/>
    <col min="9762" max="9762" width="3" style="153" customWidth="1"/>
    <col min="9763" max="9984" width="2.6328125" style="153"/>
    <col min="9985" max="9985" width="1.6328125" style="153" customWidth="1"/>
    <col min="9986" max="9986" width="2" style="153" customWidth="1"/>
    <col min="9987" max="9987" width="6.6328125" style="153" customWidth="1"/>
    <col min="9988" max="9988" width="0.7265625" style="153" customWidth="1"/>
    <col min="9989" max="9989" width="1.26953125" style="153" customWidth="1"/>
    <col min="9990" max="9991" width="1.6328125" style="153" customWidth="1"/>
    <col min="9992" max="9992" width="8.90625" style="153" customWidth="1"/>
    <col min="9993" max="9993" width="5.90625" style="153" customWidth="1"/>
    <col min="9994" max="9994" width="9" style="153" customWidth="1"/>
    <col min="9995" max="9995" width="0" style="153" hidden="1" customWidth="1"/>
    <col min="9996" max="9996" width="4.6328125" style="153" customWidth="1"/>
    <col min="9997" max="9997" width="4.36328125" style="153" customWidth="1"/>
    <col min="9998" max="9998" width="7.08984375" style="153" customWidth="1"/>
    <col min="9999" max="9999" width="3.08984375" style="153" customWidth="1"/>
    <col min="10000" max="10000" width="9.08984375" style="153" customWidth="1"/>
    <col min="10001" max="10001" width="2.08984375" style="153" customWidth="1"/>
    <col min="10002" max="10002" width="4.26953125" style="153" customWidth="1"/>
    <col min="10003" max="10003" width="7.453125" style="153" customWidth="1"/>
    <col min="10004" max="10004" width="3" style="153" customWidth="1"/>
    <col min="10005" max="10005" width="4.453125" style="153" customWidth="1"/>
    <col min="10006" max="10006" width="1.453125" style="153" customWidth="1"/>
    <col min="10007" max="10007" width="1.6328125" style="153" customWidth="1"/>
    <col min="10008" max="10008" width="3.90625" style="153" customWidth="1"/>
    <col min="10009" max="10009" width="6.90625" style="153" customWidth="1"/>
    <col min="10010" max="10010" width="4.36328125" style="153" customWidth="1"/>
    <col min="10011" max="10011" width="7.26953125" style="153" customWidth="1"/>
    <col min="10012" max="10012" width="5.453125" style="153" customWidth="1"/>
    <col min="10013" max="10013" width="5.36328125" style="153" customWidth="1"/>
    <col min="10014" max="10014" width="5.6328125" style="153" customWidth="1"/>
    <col min="10015" max="10015" width="5.08984375" style="153" customWidth="1"/>
    <col min="10016" max="10016" width="7" style="153" customWidth="1"/>
    <col min="10017" max="10017" width="4" style="153" customWidth="1"/>
    <col min="10018" max="10018" width="3" style="153" customWidth="1"/>
    <col min="10019" max="10240" width="2.6328125" style="153"/>
    <col min="10241" max="10241" width="1.6328125" style="153" customWidth="1"/>
    <col min="10242" max="10242" width="2" style="153" customWidth="1"/>
    <col min="10243" max="10243" width="6.6328125" style="153" customWidth="1"/>
    <col min="10244" max="10244" width="0.7265625" style="153" customWidth="1"/>
    <col min="10245" max="10245" width="1.26953125" style="153" customWidth="1"/>
    <col min="10246" max="10247" width="1.6328125" style="153" customWidth="1"/>
    <col min="10248" max="10248" width="8.90625" style="153" customWidth="1"/>
    <col min="10249" max="10249" width="5.90625" style="153" customWidth="1"/>
    <col min="10250" max="10250" width="9" style="153" customWidth="1"/>
    <col min="10251" max="10251" width="0" style="153" hidden="1" customWidth="1"/>
    <col min="10252" max="10252" width="4.6328125" style="153" customWidth="1"/>
    <col min="10253" max="10253" width="4.36328125" style="153" customWidth="1"/>
    <col min="10254" max="10254" width="7.08984375" style="153" customWidth="1"/>
    <col min="10255" max="10255" width="3.08984375" style="153" customWidth="1"/>
    <col min="10256" max="10256" width="9.08984375" style="153" customWidth="1"/>
    <col min="10257" max="10257" width="2.08984375" style="153" customWidth="1"/>
    <col min="10258" max="10258" width="4.26953125" style="153" customWidth="1"/>
    <col min="10259" max="10259" width="7.453125" style="153" customWidth="1"/>
    <col min="10260" max="10260" width="3" style="153" customWidth="1"/>
    <col min="10261" max="10261" width="4.453125" style="153" customWidth="1"/>
    <col min="10262" max="10262" width="1.453125" style="153" customWidth="1"/>
    <col min="10263" max="10263" width="1.6328125" style="153" customWidth="1"/>
    <col min="10264" max="10264" width="3.90625" style="153" customWidth="1"/>
    <col min="10265" max="10265" width="6.90625" style="153" customWidth="1"/>
    <col min="10266" max="10266" width="4.36328125" style="153" customWidth="1"/>
    <col min="10267" max="10267" width="7.26953125" style="153" customWidth="1"/>
    <col min="10268" max="10268" width="5.453125" style="153" customWidth="1"/>
    <col min="10269" max="10269" width="5.36328125" style="153" customWidth="1"/>
    <col min="10270" max="10270" width="5.6328125" style="153" customWidth="1"/>
    <col min="10271" max="10271" width="5.08984375" style="153" customWidth="1"/>
    <col min="10272" max="10272" width="7" style="153" customWidth="1"/>
    <col min="10273" max="10273" width="4" style="153" customWidth="1"/>
    <col min="10274" max="10274" width="3" style="153" customWidth="1"/>
    <col min="10275" max="10496" width="2.6328125" style="153"/>
    <col min="10497" max="10497" width="1.6328125" style="153" customWidth="1"/>
    <col min="10498" max="10498" width="2" style="153" customWidth="1"/>
    <col min="10499" max="10499" width="6.6328125" style="153" customWidth="1"/>
    <col min="10500" max="10500" width="0.7265625" style="153" customWidth="1"/>
    <col min="10501" max="10501" width="1.26953125" style="153" customWidth="1"/>
    <col min="10502" max="10503" width="1.6328125" style="153" customWidth="1"/>
    <col min="10504" max="10504" width="8.90625" style="153" customWidth="1"/>
    <col min="10505" max="10505" width="5.90625" style="153" customWidth="1"/>
    <col min="10506" max="10506" width="9" style="153" customWidth="1"/>
    <col min="10507" max="10507" width="0" style="153" hidden="1" customWidth="1"/>
    <col min="10508" max="10508" width="4.6328125" style="153" customWidth="1"/>
    <col min="10509" max="10509" width="4.36328125" style="153" customWidth="1"/>
    <col min="10510" max="10510" width="7.08984375" style="153" customWidth="1"/>
    <col min="10511" max="10511" width="3.08984375" style="153" customWidth="1"/>
    <col min="10512" max="10512" width="9.08984375" style="153" customWidth="1"/>
    <col min="10513" max="10513" width="2.08984375" style="153" customWidth="1"/>
    <col min="10514" max="10514" width="4.26953125" style="153" customWidth="1"/>
    <col min="10515" max="10515" width="7.453125" style="153" customWidth="1"/>
    <col min="10516" max="10516" width="3" style="153" customWidth="1"/>
    <col min="10517" max="10517" width="4.453125" style="153" customWidth="1"/>
    <col min="10518" max="10518" width="1.453125" style="153" customWidth="1"/>
    <col min="10519" max="10519" width="1.6328125" style="153" customWidth="1"/>
    <col min="10520" max="10520" width="3.90625" style="153" customWidth="1"/>
    <col min="10521" max="10521" width="6.90625" style="153" customWidth="1"/>
    <col min="10522" max="10522" width="4.36328125" style="153" customWidth="1"/>
    <col min="10523" max="10523" width="7.26953125" style="153" customWidth="1"/>
    <col min="10524" max="10524" width="5.453125" style="153" customWidth="1"/>
    <col min="10525" max="10525" width="5.36328125" style="153" customWidth="1"/>
    <col min="10526" max="10526" width="5.6328125" style="153" customWidth="1"/>
    <col min="10527" max="10527" width="5.08984375" style="153" customWidth="1"/>
    <col min="10528" max="10528" width="7" style="153" customWidth="1"/>
    <col min="10529" max="10529" width="4" style="153" customWidth="1"/>
    <col min="10530" max="10530" width="3" style="153" customWidth="1"/>
    <col min="10531" max="10752" width="2.6328125" style="153"/>
    <col min="10753" max="10753" width="1.6328125" style="153" customWidth="1"/>
    <col min="10754" max="10754" width="2" style="153" customWidth="1"/>
    <col min="10755" max="10755" width="6.6328125" style="153" customWidth="1"/>
    <col min="10756" max="10756" width="0.7265625" style="153" customWidth="1"/>
    <col min="10757" max="10757" width="1.26953125" style="153" customWidth="1"/>
    <col min="10758" max="10759" width="1.6328125" style="153" customWidth="1"/>
    <col min="10760" max="10760" width="8.90625" style="153" customWidth="1"/>
    <col min="10761" max="10761" width="5.90625" style="153" customWidth="1"/>
    <col min="10762" max="10762" width="9" style="153" customWidth="1"/>
    <col min="10763" max="10763" width="0" style="153" hidden="1" customWidth="1"/>
    <col min="10764" max="10764" width="4.6328125" style="153" customWidth="1"/>
    <col min="10765" max="10765" width="4.36328125" style="153" customWidth="1"/>
    <col min="10766" max="10766" width="7.08984375" style="153" customWidth="1"/>
    <col min="10767" max="10767" width="3.08984375" style="153" customWidth="1"/>
    <col min="10768" max="10768" width="9.08984375" style="153" customWidth="1"/>
    <col min="10769" max="10769" width="2.08984375" style="153" customWidth="1"/>
    <col min="10770" max="10770" width="4.26953125" style="153" customWidth="1"/>
    <col min="10771" max="10771" width="7.453125" style="153" customWidth="1"/>
    <col min="10772" max="10772" width="3" style="153" customWidth="1"/>
    <col min="10773" max="10773" width="4.453125" style="153" customWidth="1"/>
    <col min="10774" max="10774" width="1.453125" style="153" customWidth="1"/>
    <col min="10775" max="10775" width="1.6328125" style="153" customWidth="1"/>
    <col min="10776" max="10776" width="3.90625" style="153" customWidth="1"/>
    <col min="10777" max="10777" width="6.90625" style="153" customWidth="1"/>
    <col min="10778" max="10778" width="4.36328125" style="153" customWidth="1"/>
    <col min="10779" max="10779" width="7.26953125" style="153" customWidth="1"/>
    <col min="10780" max="10780" width="5.453125" style="153" customWidth="1"/>
    <col min="10781" max="10781" width="5.36328125" style="153" customWidth="1"/>
    <col min="10782" max="10782" width="5.6328125" style="153" customWidth="1"/>
    <col min="10783" max="10783" width="5.08984375" style="153" customWidth="1"/>
    <col min="10784" max="10784" width="7" style="153" customWidth="1"/>
    <col min="10785" max="10785" width="4" style="153" customWidth="1"/>
    <col min="10786" max="10786" width="3" style="153" customWidth="1"/>
    <col min="10787" max="11008" width="2.6328125" style="153"/>
    <col min="11009" max="11009" width="1.6328125" style="153" customWidth="1"/>
    <col min="11010" max="11010" width="2" style="153" customWidth="1"/>
    <col min="11011" max="11011" width="6.6328125" style="153" customWidth="1"/>
    <col min="11012" max="11012" width="0.7265625" style="153" customWidth="1"/>
    <col min="11013" max="11013" width="1.26953125" style="153" customWidth="1"/>
    <col min="11014" max="11015" width="1.6328125" style="153" customWidth="1"/>
    <col min="11016" max="11016" width="8.90625" style="153" customWidth="1"/>
    <col min="11017" max="11017" width="5.90625" style="153" customWidth="1"/>
    <col min="11018" max="11018" width="9" style="153" customWidth="1"/>
    <col min="11019" max="11019" width="0" style="153" hidden="1" customWidth="1"/>
    <col min="11020" max="11020" width="4.6328125" style="153" customWidth="1"/>
    <col min="11021" max="11021" width="4.36328125" style="153" customWidth="1"/>
    <col min="11022" max="11022" width="7.08984375" style="153" customWidth="1"/>
    <col min="11023" max="11023" width="3.08984375" style="153" customWidth="1"/>
    <col min="11024" max="11024" width="9.08984375" style="153" customWidth="1"/>
    <col min="11025" max="11025" width="2.08984375" style="153" customWidth="1"/>
    <col min="11026" max="11026" width="4.26953125" style="153" customWidth="1"/>
    <col min="11027" max="11027" width="7.453125" style="153" customWidth="1"/>
    <col min="11028" max="11028" width="3" style="153" customWidth="1"/>
    <col min="11029" max="11029" width="4.453125" style="153" customWidth="1"/>
    <col min="11030" max="11030" width="1.453125" style="153" customWidth="1"/>
    <col min="11031" max="11031" width="1.6328125" style="153" customWidth="1"/>
    <col min="11032" max="11032" width="3.90625" style="153" customWidth="1"/>
    <col min="11033" max="11033" width="6.90625" style="153" customWidth="1"/>
    <col min="11034" max="11034" width="4.36328125" style="153" customWidth="1"/>
    <col min="11035" max="11035" width="7.26953125" style="153" customWidth="1"/>
    <col min="11036" max="11036" width="5.453125" style="153" customWidth="1"/>
    <col min="11037" max="11037" width="5.36328125" style="153" customWidth="1"/>
    <col min="11038" max="11038" width="5.6328125" style="153" customWidth="1"/>
    <col min="11039" max="11039" width="5.08984375" style="153" customWidth="1"/>
    <col min="11040" max="11040" width="7" style="153" customWidth="1"/>
    <col min="11041" max="11041" width="4" style="153" customWidth="1"/>
    <col min="11042" max="11042" width="3" style="153" customWidth="1"/>
    <col min="11043" max="11264" width="2.6328125" style="153"/>
    <col min="11265" max="11265" width="1.6328125" style="153" customWidth="1"/>
    <col min="11266" max="11266" width="2" style="153" customWidth="1"/>
    <col min="11267" max="11267" width="6.6328125" style="153" customWidth="1"/>
    <col min="11268" max="11268" width="0.7265625" style="153" customWidth="1"/>
    <col min="11269" max="11269" width="1.26953125" style="153" customWidth="1"/>
    <col min="11270" max="11271" width="1.6328125" style="153" customWidth="1"/>
    <col min="11272" max="11272" width="8.90625" style="153" customWidth="1"/>
    <col min="11273" max="11273" width="5.90625" style="153" customWidth="1"/>
    <col min="11274" max="11274" width="9" style="153" customWidth="1"/>
    <col min="11275" max="11275" width="0" style="153" hidden="1" customWidth="1"/>
    <col min="11276" max="11276" width="4.6328125" style="153" customWidth="1"/>
    <col min="11277" max="11277" width="4.36328125" style="153" customWidth="1"/>
    <col min="11278" max="11278" width="7.08984375" style="153" customWidth="1"/>
    <col min="11279" max="11279" width="3.08984375" style="153" customWidth="1"/>
    <col min="11280" max="11280" width="9.08984375" style="153" customWidth="1"/>
    <col min="11281" max="11281" width="2.08984375" style="153" customWidth="1"/>
    <col min="11282" max="11282" width="4.26953125" style="153" customWidth="1"/>
    <col min="11283" max="11283" width="7.453125" style="153" customWidth="1"/>
    <col min="11284" max="11284" width="3" style="153" customWidth="1"/>
    <col min="11285" max="11285" width="4.453125" style="153" customWidth="1"/>
    <col min="11286" max="11286" width="1.453125" style="153" customWidth="1"/>
    <col min="11287" max="11287" width="1.6328125" style="153" customWidth="1"/>
    <col min="11288" max="11288" width="3.90625" style="153" customWidth="1"/>
    <col min="11289" max="11289" width="6.90625" style="153" customWidth="1"/>
    <col min="11290" max="11290" width="4.36328125" style="153" customWidth="1"/>
    <col min="11291" max="11291" width="7.26953125" style="153" customWidth="1"/>
    <col min="11292" max="11292" width="5.453125" style="153" customWidth="1"/>
    <col min="11293" max="11293" width="5.36328125" style="153" customWidth="1"/>
    <col min="11294" max="11294" width="5.6328125" style="153" customWidth="1"/>
    <col min="11295" max="11295" width="5.08984375" style="153" customWidth="1"/>
    <col min="11296" max="11296" width="7" style="153" customWidth="1"/>
    <col min="11297" max="11297" width="4" style="153" customWidth="1"/>
    <col min="11298" max="11298" width="3" style="153" customWidth="1"/>
    <col min="11299" max="11520" width="2.6328125" style="153"/>
    <col min="11521" max="11521" width="1.6328125" style="153" customWidth="1"/>
    <col min="11522" max="11522" width="2" style="153" customWidth="1"/>
    <col min="11523" max="11523" width="6.6328125" style="153" customWidth="1"/>
    <col min="11524" max="11524" width="0.7265625" style="153" customWidth="1"/>
    <col min="11525" max="11525" width="1.26953125" style="153" customWidth="1"/>
    <col min="11526" max="11527" width="1.6328125" style="153" customWidth="1"/>
    <col min="11528" max="11528" width="8.90625" style="153" customWidth="1"/>
    <col min="11529" max="11529" width="5.90625" style="153" customWidth="1"/>
    <col min="11530" max="11530" width="9" style="153" customWidth="1"/>
    <col min="11531" max="11531" width="0" style="153" hidden="1" customWidth="1"/>
    <col min="11532" max="11532" width="4.6328125" style="153" customWidth="1"/>
    <col min="11533" max="11533" width="4.36328125" style="153" customWidth="1"/>
    <col min="11534" max="11534" width="7.08984375" style="153" customWidth="1"/>
    <col min="11535" max="11535" width="3.08984375" style="153" customWidth="1"/>
    <col min="11536" max="11536" width="9.08984375" style="153" customWidth="1"/>
    <col min="11537" max="11537" width="2.08984375" style="153" customWidth="1"/>
    <col min="11538" max="11538" width="4.26953125" style="153" customWidth="1"/>
    <col min="11539" max="11539" width="7.453125" style="153" customWidth="1"/>
    <col min="11540" max="11540" width="3" style="153" customWidth="1"/>
    <col min="11541" max="11541" width="4.453125" style="153" customWidth="1"/>
    <col min="11542" max="11542" width="1.453125" style="153" customWidth="1"/>
    <col min="11543" max="11543" width="1.6328125" style="153" customWidth="1"/>
    <col min="11544" max="11544" width="3.90625" style="153" customWidth="1"/>
    <col min="11545" max="11545" width="6.90625" style="153" customWidth="1"/>
    <col min="11546" max="11546" width="4.36328125" style="153" customWidth="1"/>
    <col min="11547" max="11547" width="7.26953125" style="153" customWidth="1"/>
    <col min="11548" max="11548" width="5.453125" style="153" customWidth="1"/>
    <col min="11549" max="11549" width="5.36328125" style="153" customWidth="1"/>
    <col min="11550" max="11550" width="5.6328125" style="153" customWidth="1"/>
    <col min="11551" max="11551" width="5.08984375" style="153" customWidth="1"/>
    <col min="11552" max="11552" width="7" style="153" customWidth="1"/>
    <col min="11553" max="11553" width="4" style="153" customWidth="1"/>
    <col min="11554" max="11554" width="3" style="153" customWidth="1"/>
    <col min="11555" max="11776" width="2.6328125" style="153"/>
    <col min="11777" max="11777" width="1.6328125" style="153" customWidth="1"/>
    <col min="11778" max="11778" width="2" style="153" customWidth="1"/>
    <col min="11779" max="11779" width="6.6328125" style="153" customWidth="1"/>
    <col min="11780" max="11780" width="0.7265625" style="153" customWidth="1"/>
    <col min="11781" max="11781" width="1.26953125" style="153" customWidth="1"/>
    <col min="11782" max="11783" width="1.6328125" style="153" customWidth="1"/>
    <col min="11784" max="11784" width="8.90625" style="153" customWidth="1"/>
    <col min="11785" max="11785" width="5.90625" style="153" customWidth="1"/>
    <col min="11786" max="11786" width="9" style="153" customWidth="1"/>
    <col min="11787" max="11787" width="0" style="153" hidden="1" customWidth="1"/>
    <col min="11788" max="11788" width="4.6328125" style="153" customWidth="1"/>
    <col min="11789" max="11789" width="4.36328125" style="153" customWidth="1"/>
    <col min="11790" max="11790" width="7.08984375" style="153" customWidth="1"/>
    <col min="11791" max="11791" width="3.08984375" style="153" customWidth="1"/>
    <col min="11792" max="11792" width="9.08984375" style="153" customWidth="1"/>
    <col min="11793" max="11793" width="2.08984375" style="153" customWidth="1"/>
    <col min="11794" max="11794" width="4.26953125" style="153" customWidth="1"/>
    <col min="11795" max="11795" width="7.453125" style="153" customWidth="1"/>
    <col min="11796" max="11796" width="3" style="153" customWidth="1"/>
    <col min="11797" max="11797" width="4.453125" style="153" customWidth="1"/>
    <col min="11798" max="11798" width="1.453125" style="153" customWidth="1"/>
    <col min="11799" max="11799" width="1.6328125" style="153" customWidth="1"/>
    <col min="11800" max="11800" width="3.90625" style="153" customWidth="1"/>
    <col min="11801" max="11801" width="6.90625" style="153" customWidth="1"/>
    <col min="11802" max="11802" width="4.36328125" style="153" customWidth="1"/>
    <col min="11803" max="11803" width="7.26953125" style="153" customWidth="1"/>
    <col min="11804" max="11804" width="5.453125" style="153" customWidth="1"/>
    <col min="11805" max="11805" width="5.36328125" style="153" customWidth="1"/>
    <col min="11806" max="11806" width="5.6328125" style="153" customWidth="1"/>
    <col min="11807" max="11807" width="5.08984375" style="153" customWidth="1"/>
    <col min="11808" max="11808" width="7" style="153" customWidth="1"/>
    <col min="11809" max="11809" width="4" style="153" customWidth="1"/>
    <col min="11810" max="11810" width="3" style="153" customWidth="1"/>
    <col min="11811" max="12032" width="2.6328125" style="153"/>
    <col min="12033" max="12033" width="1.6328125" style="153" customWidth="1"/>
    <col min="12034" max="12034" width="2" style="153" customWidth="1"/>
    <col min="12035" max="12035" width="6.6328125" style="153" customWidth="1"/>
    <col min="12036" max="12036" width="0.7265625" style="153" customWidth="1"/>
    <col min="12037" max="12037" width="1.26953125" style="153" customWidth="1"/>
    <col min="12038" max="12039" width="1.6328125" style="153" customWidth="1"/>
    <col min="12040" max="12040" width="8.90625" style="153" customWidth="1"/>
    <col min="12041" max="12041" width="5.90625" style="153" customWidth="1"/>
    <col min="12042" max="12042" width="9" style="153" customWidth="1"/>
    <col min="12043" max="12043" width="0" style="153" hidden="1" customWidth="1"/>
    <col min="12044" max="12044" width="4.6328125" style="153" customWidth="1"/>
    <col min="12045" max="12045" width="4.36328125" style="153" customWidth="1"/>
    <col min="12046" max="12046" width="7.08984375" style="153" customWidth="1"/>
    <col min="12047" max="12047" width="3.08984375" style="153" customWidth="1"/>
    <col min="12048" max="12048" width="9.08984375" style="153" customWidth="1"/>
    <col min="12049" max="12049" width="2.08984375" style="153" customWidth="1"/>
    <col min="12050" max="12050" width="4.26953125" style="153" customWidth="1"/>
    <col min="12051" max="12051" width="7.453125" style="153" customWidth="1"/>
    <col min="12052" max="12052" width="3" style="153" customWidth="1"/>
    <col min="12053" max="12053" width="4.453125" style="153" customWidth="1"/>
    <col min="12054" max="12054" width="1.453125" style="153" customWidth="1"/>
    <col min="12055" max="12055" width="1.6328125" style="153" customWidth="1"/>
    <col min="12056" max="12056" width="3.90625" style="153" customWidth="1"/>
    <col min="12057" max="12057" width="6.90625" style="153" customWidth="1"/>
    <col min="12058" max="12058" width="4.36328125" style="153" customWidth="1"/>
    <col min="12059" max="12059" width="7.26953125" style="153" customWidth="1"/>
    <col min="12060" max="12060" width="5.453125" style="153" customWidth="1"/>
    <col min="12061" max="12061" width="5.36328125" style="153" customWidth="1"/>
    <col min="12062" max="12062" width="5.6328125" style="153" customWidth="1"/>
    <col min="12063" max="12063" width="5.08984375" style="153" customWidth="1"/>
    <col min="12064" max="12064" width="7" style="153" customWidth="1"/>
    <col min="12065" max="12065" width="4" style="153" customWidth="1"/>
    <col min="12066" max="12066" width="3" style="153" customWidth="1"/>
    <col min="12067" max="12288" width="2.6328125" style="153"/>
    <col min="12289" max="12289" width="1.6328125" style="153" customWidth="1"/>
    <col min="12290" max="12290" width="2" style="153" customWidth="1"/>
    <col min="12291" max="12291" width="6.6328125" style="153" customWidth="1"/>
    <col min="12292" max="12292" width="0.7265625" style="153" customWidth="1"/>
    <col min="12293" max="12293" width="1.26953125" style="153" customWidth="1"/>
    <col min="12294" max="12295" width="1.6328125" style="153" customWidth="1"/>
    <col min="12296" max="12296" width="8.90625" style="153" customWidth="1"/>
    <col min="12297" max="12297" width="5.90625" style="153" customWidth="1"/>
    <col min="12298" max="12298" width="9" style="153" customWidth="1"/>
    <col min="12299" max="12299" width="0" style="153" hidden="1" customWidth="1"/>
    <col min="12300" max="12300" width="4.6328125" style="153" customWidth="1"/>
    <col min="12301" max="12301" width="4.36328125" style="153" customWidth="1"/>
    <col min="12302" max="12302" width="7.08984375" style="153" customWidth="1"/>
    <col min="12303" max="12303" width="3.08984375" style="153" customWidth="1"/>
    <col min="12304" max="12304" width="9.08984375" style="153" customWidth="1"/>
    <col min="12305" max="12305" width="2.08984375" style="153" customWidth="1"/>
    <col min="12306" max="12306" width="4.26953125" style="153" customWidth="1"/>
    <col min="12307" max="12307" width="7.453125" style="153" customWidth="1"/>
    <col min="12308" max="12308" width="3" style="153" customWidth="1"/>
    <col min="12309" max="12309" width="4.453125" style="153" customWidth="1"/>
    <col min="12310" max="12310" width="1.453125" style="153" customWidth="1"/>
    <col min="12311" max="12311" width="1.6328125" style="153" customWidth="1"/>
    <col min="12312" max="12312" width="3.90625" style="153" customWidth="1"/>
    <col min="12313" max="12313" width="6.90625" style="153" customWidth="1"/>
    <col min="12314" max="12314" width="4.36328125" style="153" customWidth="1"/>
    <col min="12315" max="12315" width="7.26953125" style="153" customWidth="1"/>
    <col min="12316" max="12316" width="5.453125" style="153" customWidth="1"/>
    <col min="12317" max="12317" width="5.36328125" style="153" customWidth="1"/>
    <col min="12318" max="12318" width="5.6328125" style="153" customWidth="1"/>
    <col min="12319" max="12319" width="5.08984375" style="153" customWidth="1"/>
    <col min="12320" max="12320" width="7" style="153" customWidth="1"/>
    <col min="12321" max="12321" width="4" style="153" customWidth="1"/>
    <col min="12322" max="12322" width="3" style="153" customWidth="1"/>
    <col min="12323" max="12544" width="2.6328125" style="153"/>
    <col min="12545" max="12545" width="1.6328125" style="153" customWidth="1"/>
    <col min="12546" max="12546" width="2" style="153" customWidth="1"/>
    <col min="12547" max="12547" width="6.6328125" style="153" customWidth="1"/>
    <col min="12548" max="12548" width="0.7265625" style="153" customWidth="1"/>
    <col min="12549" max="12549" width="1.26953125" style="153" customWidth="1"/>
    <col min="12550" max="12551" width="1.6328125" style="153" customWidth="1"/>
    <col min="12552" max="12552" width="8.90625" style="153" customWidth="1"/>
    <col min="12553" max="12553" width="5.90625" style="153" customWidth="1"/>
    <col min="12554" max="12554" width="9" style="153" customWidth="1"/>
    <col min="12555" max="12555" width="0" style="153" hidden="1" customWidth="1"/>
    <col min="12556" max="12556" width="4.6328125" style="153" customWidth="1"/>
    <col min="12557" max="12557" width="4.36328125" style="153" customWidth="1"/>
    <col min="12558" max="12558" width="7.08984375" style="153" customWidth="1"/>
    <col min="12559" max="12559" width="3.08984375" style="153" customWidth="1"/>
    <col min="12560" max="12560" width="9.08984375" style="153" customWidth="1"/>
    <col min="12561" max="12561" width="2.08984375" style="153" customWidth="1"/>
    <col min="12562" max="12562" width="4.26953125" style="153" customWidth="1"/>
    <col min="12563" max="12563" width="7.453125" style="153" customWidth="1"/>
    <col min="12564" max="12564" width="3" style="153" customWidth="1"/>
    <col min="12565" max="12565" width="4.453125" style="153" customWidth="1"/>
    <col min="12566" max="12566" width="1.453125" style="153" customWidth="1"/>
    <col min="12567" max="12567" width="1.6328125" style="153" customWidth="1"/>
    <col min="12568" max="12568" width="3.90625" style="153" customWidth="1"/>
    <col min="12569" max="12569" width="6.90625" style="153" customWidth="1"/>
    <col min="12570" max="12570" width="4.36328125" style="153" customWidth="1"/>
    <col min="12571" max="12571" width="7.26953125" style="153" customWidth="1"/>
    <col min="12572" max="12572" width="5.453125" style="153" customWidth="1"/>
    <col min="12573" max="12573" width="5.36328125" style="153" customWidth="1"/>
    <col min="12574" max="12574" width="5.6328125" style="153" customWidth="1"/>
    <col min="12575" max="12575" width="5.08984375" style="153" customWidth="1"/>
    <col min="12576" max="12576" width="7" style="153" customWidth="1"/>
    <col min="12577" max="12577" width="4" style="153" customWidth="1"/>
    <col min="12578" max="12578" width="3" style="153" customWidth="1"/>
    <col min="12579" max="12800" width="2.6328125" style="153"/>
    <col min="12801" max="12801" width="1.6328125" style="153" customWidth="1"/>
    <col min="12802" max="12802" width="2" style="153" customWidth="1"/>
    <col min="12803" max="12803" width="6.6328125" style="153" customWidth="1"/>
    <col min="12804" max="12804" width="0.7265625" style="153" customWidth="1"/>
    <col min="12805" max="12805" width="1.26953125" style="153" customWidth="1"/>
    <col min="12806" max="12807" width="1.6328125" style="153" customWidth="1"/>
    <col min="12808" max="12808" width="8.90625" style="153" customWidth="1"/>
    <col min="12809" max="12809" width="5.90625" style="153" customWidth="1"/>
    <col min="12810" max="12810" width="9" style="153" customWidth="1"/>
    <col min="12811" max="12811" width="0" style="153" hidden="1" customWidth="1"/>
    <col min="12812" max="12812" width="4.6328125" style="153" customWidth="1"/>
    <col min="12813" max="12813" width="4.36328125" style="153" customWidth="1"/>
    <col min="12814" max="12814" width="7.08984375" style="153" customWidth="1"/>
    <col min="12815" max="12815" width="3.08984375" style="153" customWidth="1"/>
    <col min="12816" max="12816" width="9.08984375" style="153" customWidth="1"/>
    <col min="12817" max="12817" width="2.08984375" style="153" customWidth="1"/>
    <col min="12818" max="12818" width="4.26953125" style="153" customWidth="1"/>
    <col min="12819" max="12819" width="7.453125" style="153" customWidth="1"/>
    <col min="12820" max="12820" width="3" style="153" customWidth="1"/>
    <col min="12821" max="12821" width="4.453125" style="153" customWidth="1"/>
    <col min="12822" max="12822" width="1.453125" style="153" customWidth="1"/>
    <col min="12823" max="12823" width="1.6328125" style="153" customWidth="1"/>
    <col min="12824" max="12824" width="3.90625" style="153" customWidth="1"/>
    <col min="12825" max="12825" width="6.90625" style="153" customWidth="1"/>
    <col min="12826" max="12826" width="4.36328125" style="153" customWidth="1"/>
    <col min="12827" max="12827" width="7.26953125" style="153" customWidth="1"/>
    <col min="12828" max="12828" width="5.453125" style="153" customWidth="1"/>
    <col min="12829" max="12829" width="5.36328125" style="153" customWidth="1"/>
    <col min="12830" max="12830" width="5.6328125" style="153" customWidth="1"/>
    <col min="12831" max="12831" width="5.08984375" style="153" customWidth="1"/>
    <col min="12832" max="12832" width="7" style="153" customWidth="1"/>
    <col min="12833" max="12833" width="4" style="153" customWidth="1"/>
    <col min="12834" max="12834" width="3" style="153" customWidth="1"/>
    <col min="12835" max="13056" width="2.6328125" style="153"/>
    <col min="13057" max="13057" width="1.6328125" style="153" customWidth="1"/>
    <col min="13058" max="13058" width="2" style="153" customWidth="1"/>
    <col min="13059" max="13059" width="6.6328125" style="153" customWidth="1"/>
    <col min="13060" max="13060" width="0.7265625" style="153" customWidth="1"/>
    <col min="13061" max="13061" width="1.26953125" style="153" customWidth="1"/>
    <col min="13062" max="13063" width="1.6328125" style="153" customWidth="1"/>
    <col min="13064" max="13064" width="8.90625" style="153" customWidth="1"/>
    <col min="13065" max="13065" width="5.90625" style="153" customWidth="1"/>
    <col min="13066" max="13066" width="9" style="153" customWidth="1"/>
    <col min="13067" max="13067" width="0" style="153" hidden="1" customWidth="1"/>
    <col min="13068" max="13068" width="4.6328125" style="153" customWidth="1"/>
    <col min="13069" max="13069" width="4.36328125" style="153" customWidth="1"/>
    <col min="13070" max="13070" width="7.08984375" style="153" customWidth="1"/>
    <col min="13071" max="13071" width="3.08984375" style="153" customWidth="1"/>
    <col min="13072" max="13072" width="9.08984375" style="153" customWidth="1"/>
    <col min="13073" max="13073" width="2.08984375" style="153" customWidth="1"/>
    <col min="13074" max="13074" width="4.26953125" style="153" customWidth="1"/>
    <col min="13075" max="13075" width="7.453125" style="153" customWidth="1"/>
    <col min="13076" max="13076" width="3" style="153" customWidth="1"/>
    <col min="13077" max="13077" width="4.453125" style="153" customWidth="1"/>
    <col min="13078" max="13078" width="1.453125" style="153" customWidth="1"/>
    <col min="13079" max="13079" width="1.6328125" style="153" customWidth="1"/>
    <col min="13080" max="13080" width="3.90625" style="153" customWidth="1"/>
    <col min="13081" max="13081" width="6.90625" style="153" customWidth="1"/>
    <col min="13082" max="13082" width="4.36328125" style="153" customWidth="1"/>
    <col min="13083" max="13083" width="7.26953125" style="153" customWidth="1"/>
    <col min="13084" max="13084" width="5.453125" style="153" customWidth="1"/>
    <col min="13085" max="13085" width="5.36328125" style="153" customWidth="1"/>
    <col min="13086" max="13086" width="5.6328125" style="153" customWidth="1"/>
    <col min="13087" max="13087" width="5.08984375" style="153" customWidth="1"/>
    <col min="13088" max="13088" width="7" style="153" customWidth="1"/>
    <col min="13089" max="13089" width="4" style="153" customWidth="1"/>
    <col min="13090" max="13090" width="3" style="153" customWidth="1"/>
    <col min="13091" max="13312" width="2.6328125" style="153"/>
    <col min="13313" max="13313" width="1.6328125" style="153" customWidth="1"/>
    <col min="13314" max="13314" width="2" style="153" customWidth="1"/>
    <col min="13315" max="13315" width="6.6328125" style="153" customWidth="1"/>
    <col min="13316" max="13316" width="0.7265625" style="153" customWidth="1"/>
    <col min="13317" max="13317" width="1.26953125" style="153" customWidth="1"/>
    <col min="13318" max="13319" width="1.6328125" style="153" customWidth="1"/>
    <col min="13320" max="13320" width="8.90625" style="153" customWidth="1"/>
    <col min="13321" max="13321" width="5.90625" style="153" customWidth="1"/>
    <col min="13322" max="13322" width="9" style="153" customWidth="1"/>
    <col min="13323" max="13323" width="0" style="153" hidden="1" customWidth="1"/>
    <col min="13324" max="13324" width="4.6328125" style="153" customWidth="1"/>
    <col min="13325" max="13325" width="4.36328125" style="153" customWidth="1"/>
    <col min="13326" max="13326" width="7.08984375" style="153" customWidth="1"/>
    <col min="13327" max="13327" width="3.08984375" style="153" customWidth="1"/>
    <col min="13328" max="13328" width="9.08984375" style="153" customWidth="1"/>
    <col min="13329" max="13329" width="2.08984375" style="153" customWidth="1"/>
    <col min="13330" max="13330" width="4.26953125" style="153" customWidth="1"/>
    <col min="13331" max="13331" width="7.453125" style="153" customWidth="1"/>
    <col min="13332" max="13332" width="3" style="153" customWidth="1"/>
    <col min="13333" max="13333" width="4.453125" style="153" customWidth="1"/>
    <col min="13334" max="13334" width="1.453125" style="153" customWidth="1"/>
    <col min="13335" max="13335" width="1.6328125" style="153" customWidth="1"/>
    <col min="13336" max="13336" width="3.90625" style="153" customWidth="1"/>
    <col min="13337" max="13337" width="6.90625" style="153" customWidth="1"/>
    <col min="13338" max="13338" width="4.36328125" style="153" customWidth="1"/>
    <col min="13339" max="13339" width="7.26953125" style="153" customWidth="1"/>
    <col min="13340" max="13340" width="5.453125" style="153" customWidth="1"/>
    <col min="13341" max="13341" width="5.36328125" style="153" customWidth="1"/>
    <col min="13342" max="13342" width="5.6328125" style="153" customWidth="1"/>
    <col min="13343" max="13343" width="5.08984375" style="153" customWidth="1"/>
    <col min="13344" max="13344" width="7" style="153" customWidth="1"/>
    <col min="13345" max="13345" width="4" style="153" customWidth="1"/>
    <col min="13346" max="13346" width="3" style="153" customWidth="1"/>
    <col min="13347" max="13568" width="2.6328125" style="153"/>
    <col min="13569" max="13569" width="1.6328125" style="153" customWidth="1"/>
    <col min="13570" max="13570" width="2" style="153" customWidth="1"/>
    <col min="13571" max="13571" width="6.6328125" style="153" customWidth="1"/>
    <col min="13572" max="13572" width="0.7265625" style="153" customWidth="1"/>
    <col min="13573" max="13573" width="1.26953125" style="153" customWidth="1"/>
    <col min="13574" max="13575" width="1.6328125" style="153" customWidth="1"/>
    <col min="13576" max="13576" width="8.90625" style="153" customWidth="1"/>
    <col min="13577" max="13577" width="5.90625" style="153" customWidth="1"/>
    <col min="13578" max="13578" width="9" style="153" customWidth="1"/>
    <col min="13579" max="13579" width="0" style="153" hidden="1" customWidth="1"/>
    <col min="13580" max="13580" width="4.6328125" style="153" customWidth="1"/>
    <col min="13581" max="13581" width="4.36328125" style="153" customWidth="1"/>
    <col min="13582" max="13582" width="7.08984375" style="153" customWidth="1"/>
    <col min="13583" max="13583" width="3.08984375" style="153" customWidth="1"/>
    <col min="13584" max="13584" width="9.08984375" style="153" customWidth="1"/>
    <col min="13585" max="13585" width="2.08984375" style="153" customWidth="1"/>
    <col min="13586" max="13586" width="4.26953125" style="153" customWidth="1"/>
    <col min="13587" max="13587" width="7.453125" style="153" customWidth="1"/>
    <col min="13588" max="13588" width="3" style="153" customWidth="1"/>
    <col min="13589" max="13589" width="4.453125" style="153" customWidth="1"/>
    <col min="13590" max="13590" width="1.453125" style="153" customWidth="1"/>
    <col min="13591" max="13591" width="1.6328125" style="153" customWidth="1"/>
    <col min="13592" max="13592" width="3.90625" style="153" customWidth="1"/>
    <col min="13593" max="13593" width="6.90625" style="153" customWidth="1"/>
    <col min="13594" max="13594" width="4.36328125" style="153" customWidth="1"/>
    <col min="13595" max="13595" width="7.26953125" style="153" customWidth="1"/>
    <col min="13596" max="13596" width="5.453125" style="153" customWidth="1"/>
    <col min="13597" max="13597" width="5.36328125" style="153" customWidth="1"/>
    <col min="13598" max="13598" width="5.6328125" style="153" customWidth="1"/>
    <col min="13599" max="13599" width="5.08984375" style="153" customWidth="1"/>
    <col min="13600" max="13600" width="7" style="153" customWidth="1"/>
    <col min="13601" max="13601" width="4" style="153" customWidth="1"/>
    <col min="13602" max="13602" width="3" style="153" customWidth="1"/>
    <col min="13603" max="13824" width="2.6328125" style="153"/>
    <col min="13825" max="13825" width="1.6328125" style="153" customWidth="1"/>
    <col min="13826" max="13826" width="2" style="153" customWidth="1"/>
    <col min="13827" max="13827" width="6.6328125" style="153" customWidth="1"/>
    <col min="13828" max="13828" width="0.7265625" style="153" customWidth="1"/>
    <col min="13829" max="13829" width="1.26953125" style="153" customWidth="1"/>
    <col min="13830" max="13831" width="1.6328125" style="153" customWidth="1"/>
    <col min="13832" max="13832" width="8.90625" style="153" customWidth="1"/>
    <col min="13833" max="13833" width="5.90625" style="153" customWidth="1"/>
    <col min="13834" max="13834" width="9" style="153" customWidth="1"/>
    <col min="13835" max="13835" width="0" style="153" hidden="1" customWidth="1"/>
    <col min="13836" max="13836" width="4.6328125" style="153" customWidth="1"/>
    <col min="13837" max="13837" width="4.36328125" style="153" customWidth="1"/>
    <col min="13838" max="13838" width="7.08984375" style="153" customWidth="1"/>
    <col min="13839" max="13839" width="3.08984375" style="153" customWidth="1"/>
    <col min="13840" max="13840" width="9.08984375" style="153" customWidth="1"/>
    <col min="13841" max="13841" width="2.08984375" style="153" customWidth="1"/>
    <col min="13842" max="13842" width="4.26953125" style="153" customWidth="1"/>
    <col min="13843" max="13843" width="7.453125" style="153" customWidth="1"/>
    <col min="13844" max="13844" width="3" style="153" customWidth="1"/>
    <col min="13845" max="13845" width="4.453125" style="153" customWidth="1"/>
    <col min="13846" max="13846" width="1.453125" style="153" customWidth="1"/>
    <col min="13847" max="13847" width="1.6328125" style="153" customWidth="1"/>
    <col min="13848" max="13848" width="3.90625" style="153" customWidth="1"/>
    <col min="13849" max="13849" width="6.90625" style="153" customWidth="1"/>
    <col min="13850" max="13850" width="4.36328125" style="153" customWidth="1"/>
    <col min="13851" max="13851" width="7.26953125" style="153" customWidth="1"/>
    <col min="13852" max="13852" width="5.453125" style="153" customWidth="1"/>
    <col min="13853" max="13853" width="5.36328125" style="153" customWidth="1"/>
    <col min="13854" max="13854" width="5.6328125" style="153" customWidth="1"/>
    <col min="13855" max="13855" width="5.08984375" style="153" customWidth="1"/>
    <col min="13856" max="13856" width="7" style="153" customWidth="1"/>
    <col min="13857" max="13857" width="4" style="153" customWidth="1"/>
    <col min="13858" max="13858" width="3" style="153" customWidth="1"/>
    <col min="13859" max="14080" width="2.6328125" style="153"/>
    <col min="14081" max="14081" width="1.6328125" style="153" customWidth="1"/>
    <col min="14082" max="14082" width="2" style="153" customWidth="1"/>
    <col min="14083" max="14083" width="6.6328125" style="153" customWidth="1"/>
    <col min="14084" max="14084" width="0.7265625" style="153" customWidth="1"/>
    <col min="14085" max="14085" width="1.26953125" style="153" customWidth="1"/>
    <col min="14086" max="14087" width="1.6328125" style="153" customWidth="1"/>
    <col min="14088" max="14088" width="8.90625" style="153" customWidth="1"/>
    <col min="14089" max="14089" width="5.90625" style="153" customWidth="1"/>
    <col min="14090" max="14090" width="9" style="153" customWidth="1"/>
    <col min="14091" max="14091" width="0" style="153" hidden="1" customWidth="1"/>
    <col min="14092" max="14092" width="4.6328125" style="153" customWidth="1"/>
    <col min="14093" max="14093" width="4.36328125" style="153" customWidth="1"/>
    <col min="14094" max="14094" width="7.08984375" style="153" customWidth="1"/>
    <col min="14095" max="14095" width="3.08984375" style="153" customWidth="1"/>
    <col min="14096" max="14096" width="9.08984375" style="153" customWidth="1"/>
    <col min="14097" max="14097" width="2.08984375" style="153" customWidth="1"/>
    <col min="14098" max="14098" width="4.26953125" style="153" customWidth="1"/>
    <col min="14099" max="14099" width="7.453125" style="153" customWidth="1"/>
    <col min="14100" max="14100" width="3" style="153" customWidth="1"/>
    <col min="14101" max="14101" width="4.453125" style="153" customWidth="1"/>
    <col min="14102" max="14102" width="1.453125" style="153" customWidth="1"/>
    <col min="14103" max="14103" width="1.6328125" style="153" customWidth="1"/>
    <col min="14104" max="14104" width="3.90625" style="153" customWidth="1"/>
    <col min="14105" max="14105" width="6.90625" style="153" customWidth="1"/>
    <col min="14106" max="14106" width="4.36328125" style="153" customWidth="1"/>
    <col min="14107" max="14107" width="7.26953125" style="153" customWidth="1"/>
    <col min="14108" max="14108" width="5.453125" style="153" customWidth="1"/>
    <col min="14109" max="14109" width="5.36328125" style="153" customWidth="1"/>
    <col min="14110" max="14110" width="5.6328125" style="153" customWidth="1"/>
    <col min="14111" max="14111" width="5.08984375" style="153" customWidth="1"/>
    <col min="14112" max="14112" width="7" style="153" customWidth="1"/>
    <col min="14113" max="14113" width="4" style="153" customWidth="1"/>
    <col min="14114" max="14114" width="3" style="153" customWidth="1"/>
    <col min="14115" max="14336" width="2.6328125" style="153"/>
    <col min="14337" max="14337" width="1.6328125" style="153" customWidth="1"/>
    <col min="14338" max="14338" width="2" style="153" customWidth="1"/>
    <col min="14339" max="14339" width="6.6328125" style="153" customWidth="1"/>
    <col min="14340" max="14340" width="0.7265625" style="153" customWidth="1"/>
    <col min="14341" max="14341" width="1.26953125" style="153" customWidth="1"/>
    <col min="14342" max="14343" width="1.6328125" style="153" customWidth="1"/>
    <col min="14344" max="14344" width="8.90625" style="153" customWidth="1"/>
    <col min="14345" max="14345" width="5.90625" style="153" customWidth="1"/>
    <col min="14346" max="14346" width="9" style="153" customWidth="1"/>
    <col min="14347" max="14347" width="0" style="153" hidden="1" customWidth="1"/>
    <col min="14348" max="14348" width="4.6328125" style="153" customWidth="1"/>
    <col min="14349" max="14349" width="4.36328125" style="153" customWidth="1"/>
    <col min="14350" max="14350" width="7.08984375" style="153" customWidth="1"/>
    <col min="14351" max="14351" width="3.08984375" style="153" customWidth="1"/>
    <col min="14352" max="14352" width="9.08984375" style="153" customWidth="1"/>
    <col min="14353" max="14353" width="2.08984375" style="153" customWidth="1"/>
    <col min="14354" max="14354" width="4.26953125" style="153" customWidth="1"/>
    <col min="14355" max="14355" width="7.453125" style="153" customWidth="1"/>
    <col min="14356" max="14356" width="3" style="153" customWidth="1"/>
    <col min="14357" max="14357" width="4.453125" style="153" customWidth="1"/>
    <col min="14358" max="14358" width="1.453125" style="153" customWidth="1"/>
    <col min="14359" max="14359" width="1.6328125" style="153" customWidth="1"/>
    <col min="14360" max="14360" width="3.90625" style="153" customWidth="1"/>
    <col min="14361" max="14361" width="6.90625" style="153" customWidth="1"/>
    <col min="14362" max="14362" width="4.36328125" style="153" customWidth="1"/>
    <col min="14363" max="14363" width="7.26953125" style="153" customWidth="1"/>
    <col min="14364" max="14364" width="5.453125" style="153" customWidth="1"/>
    <col min="14365" max="14365" width="5.36328125" style="153" customWidth="1"/>
    <col min="14366" max="14366" width="5.6328125" style="153" customWidth="1"/>
    <col min="14367" max="14367" width="5.08984375" style="153" customWidth="1"/>
    <col min="14368" max="14368" width="7" style="153" customWidth="1"/>
    <col min="14369" max="14369" width="4" style="153" customWidth="1"/>
    <col min="14370" max="14370" width="3" style="153" customWidth="1"/>
    <col min="14371" max="14592" width="2.6328125" style="153"/>
    <col min="14593" max="14593" width="1.6328125" style="153" customWidth="1"/>
    <col min="14594" max="14594" width="2" style="153" customWidth="1"/>
    <col min="14595" max="14595" width="6.6328125" style="153" customWidth="1"/>
    <col min="14596" max="14596" width="0.7265625" style="153" customWidth="1"/>
    <col min="14597" max="14597" width="1.26953125" style="153" customWidth="1"/>
    <col min="14598" max="14599" width="1.6328125" style="153" customWidth="1"/>
    <col min="14600" max="14600" width="8.90625" style="153" customWidth="1"/>
    <col min="14601" max="14601" width="5.90625" style="153" customWidth="1"/>
    <col min="14602" max="14602" width="9" style="153" customWidth="1"/>
    <col min="14603" max="14603" width="0" style="153" hidden="1" customWidth="1"/>
    <col min="14604" max="14604" width="4.6328125" style="153" customWidth="1"/>
    <col min="14605" max="14605" width="4.36328125" style="153" customWidth="1"/>
    <col min="14606" max="14606" width="7.08984375" style="153" customWidth="1"/>
    <col min="14607" max="14607" width="3.08984375" style="153" customWidth="1"/>
    <col min="14608" max="14608" width="9.08984375" style="153" customWidth="1"/>
    <col min="14609" max="14609" width="2.08984375" style="153" customWidth="1"/>
    <col min="14610" max="14610" width="4.26953125" style="153" customWidth="1"/>
    <col min="14611" max="14611" width="7.453125" style="153" customWidth="1"/>
    <col min="14612" max="14612" width="3" style="153" customWidth="1"/>
    <col min="14613" max="14613" width="4.453125" style="153" customWidth="1"/>
    <col min="14614" max="14614" width="1.453125" style="153" customWidth="1"/>
    <col min="14615" max="14615" width="1.6328125" style="153" customWidth="1"/>
    <col min="14616" max="14616" width="3.90625" style="153" customWidth="1"/>
    <col min="14617" max="14617" width="6.90625" style="153" customWidth="1"/>
    <col min="14618" max="14618" width="4.36328125" style="153" customWidth="1"/>
    <col min="14619" max="14619" width="7.26953125" style="153" customWidth="1"/>
    <col min="14620" max="14620" width="5.453125" style="153" customWidth="1"/>
    <col min="14621" max="14621" width="5.36328125" style="153" customWidth="1"/>
    <col min="14622" max="14622" width="5.6328125" style="153" customWidth="1"/>
    <col min="14623" max="14623" width="5.08984375" style="153" customWidth="1"/>
    <col min="14624" max="14624" width="7" style="153" customWidth="1"/>
    <col min="14625" max="14625" width="4" style="153" customWidth="1"/>
    <col min="14626" max="14626" width="3" style="153" customWidth="1"/>
    <col min="14627" max="14848" width="2.6328125" style="153"/>
    <col min="14849" max="14849" width="1.6328125" style="153" customWidth="1"/>
    <col min="14850" max="14850" width="2" style="153" customWidth="1"/>
    <col min="14851" max="14851" width="6.6328125" style="153" customWidth="1"/>
    <col min="14852" max="14852" width="0.7265625" style="153" customWidth="1"/>
    <col min="14853" max="14853" width="1.26953125" style="153" customWidth="1"/>
    <col min="14854" max="14855" width="1.6328125" style="153" customWidth="1"/>
    <col min="14856" max="14856" width="8.90625" style="153" customWidth="1"/>
    <col min="14857" max="14857" width="5.90625" style="153" customWidth="1"/>
    <col min="14858" max="14858" width="9" style="153" customWidth="1"/>
    <col min="14859" max="14859" width="0" style="153" hidden="1" customWidth="1"/>
    <col min="14860" max="14860" width="4.6328125" style="153" customWidth="1"/>
    <col min="14861" max="14861" width="4.36328125" style="153" customWidth="1"/>
    <col min="14862" max="14862" width="7.08984375" style="153" customWidth="1"/>
    <col min="14863" max="14863" width="3.08984375" style="153" customWidth="1"/>
    <col min="14864" max="14864" width="9.08984375" style="153" customWidth="1"/>
    <col min="14865" max="14865" width="2.08984375" style="153" customWidth="1"/>
    <col min="14866" max="14866" width="4.26953125" style="153" customWidth="1"/>
    <col min="14867" max="14867" width="7.453125" style="153" customWidth="1"/>
    <col min="14868" max="14868" width="3" style="153" customWidth="1"/>
    <col min="14869" max="14869" width="4.453125" style="153" customWidth="1"/>
    <col min="14870" max="14870" width="1.453125" style="153" customWidth="1"/>
    <col min="14871" max="14871" width="1.6328125" style="153" customWidth="1"/>
    <col min="14872" max="14872" width="3.90625" style="153" customWidth="1"/>
    <col min="14873" max="14873" width="6.90625" style="153" customWidth="1"/>
    <col min="14874" max="14874" width="4.36328125" style="153" customWidth="1"/>
    <col min="14875" max="14875" width="7.26953125" style="153" customWidth="1"/>
    <col min="14876" max="14876" width="5.453125" style="153" customWidth="1"/>
    <col min="14877" max="14877" width="5.36328125" style="153" customWidth="1"/>
    <col min="14878" max="14878" width="5.6328125" style="153" customWidth="1"/>
    <col min="14879" max="14879" width="5.08984375" style="153" customWidth="1"/>
    <col min="14880" max="14880" width="7" style="153" customWidth="1"/>
    <col min="14881" max="14881" width="4" style="153" customWidth="1"/>
    <col min="14882" max="14882" width="3" style="153" customWidth="1"/>
    <col min="14883" max="15104" width="2.6328125" style="153"/>
    <col min="15105" max="15105" width="1.6328125" style="153" customWidth="1"/>
    <col min="15106" max="15106" width="2" style="153" customWidth="1"/>
    <col min="15107" max="15107" width="6.6328125" style="153" customWidth="1"/>
    <col min="15108" max="15108" width="0.7265625" style="153" customWidth="1"/>
    <col min="15109" max="15109" width="1.26953125" style="153" customWidth="1"/>
    <col min="15110" max="15111" width="1.6328125" style="153" customWidth="1"/>
    <col min="15112" max="15112" width="8.90625" style="153" customWidth="1"/>
    <col min="15113" max="15113" width="5.90625" style="153" customWidth="1"/>
    <col min="15114" max="15114" width="9" style="153" customWidth="1"/>
    <col min="15115" max="15115" width="0" style="153" hidden="1" customWidth="1"/>
    <col min="15116" max="15116" width="4.6328125" style="153" customWidth="1"/>
    <col min="15117" max="15117" width="4.36328125" style="153" customWidth="1"/>
    <col min="15118" max="15118" width="7.08984375" style="153" customWidth="1"/>
    <col min="15119" max="15119" width="3.08984375" style="153" customWidth="1"/>
    <col min="15120" max="15120" width="9.08984375" style="153" customWidth="1"/>
    <col min="15121" max="15121" width="2.08984375" style="153" customWidth="1"/>
    <col min="15122" max="15122" width="4.26953125" style="153" customWidth="1"/>
    <col min="15123" max="15123" width="7.453125" style="153" customWidth="1"/>
    <col min="15124" max="15124" width="3" style="153" customWidth="1"/>
    <col min="15125" max="15125" width="4.453125" style="153" customWidth="1"/>
    <col min="15126" max="15126" width="1.453125" style="153" customWidth="1"/>
    <col min="15127" max="15127" width="1.6328125" style="153" customWidth="1"/>
    <col min="15128" max="15128" width="3.90625" style="153" customWidth="1"/>
    <col min="15129" max="15129" width="6.90625" style="153" customWidth="1"/>
    <col min="15130" max="15130" width="4.36328125" style="153" customWidth="1"/>
    <col min="15131" max="15131" width="7.26953125" style="153" customWidth="1"/>
    <col min="15132" max="15132" width="5.453125" style="153" customWidth="1"/>
    <col min="15133" max="15133" width="5.36328125" style="153" customWidth="1"/>
    <col min="15134" max="15134" width="5.6328125" style="153" customWidth="1"/>
    <col min="15135" max="15135" width="5.08984375" style="153" customWidth="1"/>
    <col min="15136" max="15136" width="7" style="153" customWidth="1"/>
    <col min="15137" max="15137" width="4" style="153" customWidth="1"/>
    <col min="15138" max="15138" width="3" style="153" customWidth="1"/>
    <col min="15139" max="15360" width="2.6328125" style="153"/>
    <col min="15361" max="15361" width="1.6328125" style="153" customWidth="1"/>
    <col min="15362" max="15362" width="2" style="153" customWidth="1"/>
    <col min="15363" max="15363" width="6.6328125" style="153" customWidth="1"/>
    <col min="15364" max="15364" width="0.7265625" style="153" customWidth="1"/>
    <col min="15365" max="15365" width="1.26953125" style="153" customWidth="1"/>
    <col min="15366" max="15367" width="1.6328125" style="153" customWidth="1"/>
    <col min="15368" max="15368" width="8.90625" style="153" customWidth="1"/>
    <col min="15369" max="15369" width="5.90625" style="153" customWidth="1"/>
    <col min="15370" max="15370" width="9" style="153" customWidth="1"/>
    <col min="15371" max="15371" width="0" style="153" hidden="1" customWidth="1"/>
    <col min="15372" max="15372" width="4.6328125" style="153" customWidth="1"/>
    <col min="15373" max="15373" width="4.36328125" style="153" customWidth="1"/>
    <col min="15374" max="15374" width="7.08984375" style="153" customWidth="1"/>
    <col min="15375" max="15375" width="3.08984375" style="153" customWidth="1"/>
    <col min="15376" max="15376" width="9.08984375" style="153" customWidth="1"/>
    <col min="15377" max="15377" width="2.08984375" style="153" customWidth="1"/>
    <col min="15378" max="15378" width="4.26953125" style="153" customWidth="1"/>
    <col min="15379" max="15379" width="7.453125" style="153" customWidth="1"/>
    <col min="15380" max="15380" width="3" style="153" customWidth="1"/>
    <col min="15381" max="15381" width="4.453125" style="153" customWidth="1"/>
    <col min="15382" max="15382" width="1.453125" style="153" customWidth="1"/>
    <col min="15383" max="15383" width="1.6328125" style="153" customWidth="1"/>
    <col min="15384" max="15384" width="3.90625" style="153" customWidth="1"/>
    <col min="15385" max="15385" width="6.90625" style="153" customWidth="1"/>
    <col min="15386" max="15386" width="4.36328125" style="153" customWidth="1"/>
    <col min="15387" max="15387" width="7.26953125" style="153" customWidth="1"/>
    <col min="15388" max="15388" width="5.453125" style="153" customWidth="1"/>
    <col min="15389" max="15389" width="5.36328125" style="153" customWidth="1"/>
    <col min="15390" max="15390" width="5.6328125" style="153" customWidth="1"/>
    <col min="15391" max="15391" width="5.08984375" style="153" customWidth="1"/>
    <col min="15392" max="15392" width="7" style="153" customWidth="1"/>
    <col min="15393" max="15393" width="4" style="153" customWidth="1"/>
    <col min="15394" max="15394" width="3" style="153" customWidth="1"/>
    <col min="15395" max="15616" width="2.6328125" style="153"/>
    <col min="15617" max="15617" width="1.6328125" style="153" customWidth="1"/>
    <col min="15618" max="15618" width="2" style="153" customWidth="1"/>
    <col min="15619" max="15619" width="6.6328125" style="153" customWidth="1"/>
    <col min="15620" max="15620" width="0.7265625" style="153" customWidth="1"/>
    <col min="15621" max="15621" width="1.26953125" style="153" customWidth="1"/>
    <col min="15622" max="15623" width="1.6328125" style="153" customWidth="1"/>
    <col min="15624" max="15624" width="8.90625" style="153" customWidth="1"/>
    <col min="15625" max="15625" width="5.90625" style="153" customWidth="1"/>
    <col min="15626" max="15626" width="9" style="153" customWidth="1"/>
    <col min="15627" max="15627" width="0" style="153" hidden="1" customWidth="1"/>
    <col min="15628" max="15628" width="4.6328125" style="153" customWidth="1"/>
    <col min="15629" max="15629" width="4.36328125" style="153" customWidth="1"/>
    <col min="15630" max="15630" width="7.08984375" style="153" customWidth="1"/>
    <col min="15631" max="15631" width="3.08984375" style="153" customWidth="1"/>
    <col min="15632" max="15632" width="9.08984375" style="153" customWidth="1"/>
    <col min="15633" max="15633" width="2.08984375" style="153" customWidth="1"/>
    <col min="15634" max="15634" width="4.26953125" style="153" customWidth="1"/>
    <col min="15635" max="15635" width="7.453125" style="153" customWidth="1"/>
    <col min="15636" max="15636" width="3" style="153" customWidth="1"/>
    <col min="15637" max="15637" width="4.453125" style="153" customWidth="1"/>
    <col min="15638" max="15638" width="1.453125" style="153" customWidth="1"/>
    <col min="15639" max="15639" width="1.6328125" style="153" customWidth="1"/>
    <col min="15640" max="15640" width="3.90625" style="153" customWidth="1"/>
    <col min="15641" max="15641" width="6.90625" style="153" customWidth="1"/>
    <col min="15642" max="15642" width="4.36328125" style="153" customWidth="1"/>
    <col min="15643" max="15643" width="7.26953125" style="153" customWidth="1"/>
    <col min="15644" max="15644" width="5.453125" style="153" customWidth="1"/>
    <col min="15645" max="15645" width="5.36328125" style="153" customWidth="1"/>
    <col min="15646" max="15646" width="5.6328125" style="153" customWidth="1"/>
    <col min="15647" max="15647" width="5.08984375" style="153" customWidth="1"/>
    <col min="15648" max="15648" width="7" style="153" customWidth="1"/>
    <col min="15649" max="15649" width="4" style="153" customWidth="1"/>
    <col min="15650" max="15650" width="3" style="153" customWidth="1"/>
    <col min="15651" max="15872" width="2.6328125" style="153"/>
    <col min="15873" max="15873" width="1.6328125" style="153" customWidth="1"/>
    <col min="15874" max="15874" width="2" style="153" customWidth="1"/>
    <col min="15875" max="15875" width="6.6328125" style="153" customWidth="1"/>
    <col min="15876" max="15876" width="0.7265625" style="153" customWidth="1"/>
    <col min="15877" max="15877" width="1.26953125" style="153" customWidth="1"/>
    <col min="15878" max="15879" width="1.6328125" style="153" customWidth="1"/>
    <col min="15880" max="15880" width="8.90625" style="153" customWidth="1"/>
    <col min="15881" max="15881" width="5.90625" style="153" customWidth="1"/>
    <col min="15882" max="15882" width="9" style="153" customWidth="1"/>
    <col min="15883" max="15883" width="0" style="153" hidden="1" customWidth="1"/>
    <col min="15884" max="15884" width="4.6328125" style="153" customWidth="1"/>
    <col min="15885" max="15885" width="4.36328125" style="153" customWidth="1"/>
    <col min="15886" max="15886" width="7.08984375" style="153" customWidth="1"/>
    <col min="15887" max="15887" width="3.08984375" style="153" customWidth="1"/>
    <col min="15888" max="15888" width="9.08984375" style="153" customWidth="1"/>
    <col min="15889" max="15889" width="2.08984375" style="153" customWidth="1"/>
    <col min="15890" max="15890" width="4.26953125" style="153" customWidth="1"/>
    <col min="15891" max="15891" width="7.453125" style="153" customWidth="1"/>
    <col min="15892" max="15892" width="3" style="153" customWidth="1"/>
    <col min="15893" max="15893" width="4.453125" style="153" customWidth="1"/>
    <col min="15894" max="15894" width="1.453125" style="153" customWidth="1"/>
    <col min="15895" max="15895" width="1.6328125" style="153" customWidth="1"/>
    <col min="15896" max="15896" width="3.90625" style="153" customWidth="1"/>
    <col min="15897" max="15897" width="6.90625" style="153" customWidth="1"/>
    <col min="15898" max="15898" width="4.36328125" style="153" customWidth="1"/>
    <col min="15899" max="15899" width="7.26953125" style="153" customWidth="1"/>
    <col min="15900" max="15900" width="5.453125" style="153" customWidth="1"/>
    <col min="15901" max="15901" width="5.36328125" style="153" customWidth="1"/>
    <col min="15902" max="15902" width="5.6328125" style="153" customWidth="1"/>
    <col min="15903" max="15903" width="5.08984375" style="153" customWidth="1"/>
    <col min="15904" max="15904" width="7" style="153" customWidth="1"/>
    <col min="15905" max="15905" width="4" style="153" customWidth="1"/>
    <col min="15906" max="15906" width="3" style="153" customWidth="1"/>
    <col min="15907" max="16128" width="2.6328125" style="153"/>
    <col min="16129" max="16129" width="1.6328125" style="153" customWidth="1"/>
    <col min="16130" max="16130" width="2" style="153" customWidth="1"/>
    <col min="16131" max="16131" width="6.6328125" style="153" customWidth="1"/>
    <col min="16132" max="16132" width="0.7265625" style="153" customWidth="1"/>
    <col min="16133" max="16133" width="1.26953125" style="153" customWidth="1"/>
    <col min="16134" max="16135" width="1.6328125" style="153" customWidth="1"/>
    <col min="16136" max="16136" width="8.90625" style="153" customWidth="1"/>
    <col min="16137" max="16137" width="5.90625" style="153" customWidth="1"/>
    <col min="16138" max="16138" width="9" style="153" customWidth="1"/>
    <col min="16139" max="16139" width="0" style="153" hidden="1" customWidth="1"/>
    <col min="16140" max="16140" width="4.6328125" style="153" customWidth="1"/>
    <col min="16141" max="16141" width="4.36328125" style="153" customWidth="1"/>
    <col min="16142" max="16142" width="7.08984375" style="153" customWidth="1"/>
    <col min="16143" max="16143" width="3.08984375" style="153" customWidth="1"/>
    <col min="16144" max="16144" width="9.08984375" style="153" customWidth="1"/>
    <col min="16145" max="16145" width="2.08984375" style="153" customWidth="1"/>
    <col min="16146" max="16146" width="4.26953125" style="153" customWidth="1"/>
    <col min="16147" max="16147" width="7.453125" style="153" customWidth="1"/>
    <col min="16148" max="16148" width="3" style="153" customWidth="1"/>
    <col min="16149" max="16149" width="4.453125" style="153" customWidth="1"/>
    <col min="16150" max="16150" width="1.453125" style="153" customWidth="1"/>
    <col min="16151" max="16151" width="1.6328125" style="153" customWidth="1"/>
    <col min="16152" max="16152" width="3.90625" style="153" customWidth="1"/>
    <col min="16153" max="16153" width="6.90625" style="153" customWidth="1"/>
    <col min="16154" max="16154" width="4.36328125" style="153" customWidth="1"/>
    <col min="16155" max="16155" width="7.26953125" style="153" customWidth="1"/>
    <col min="16156" max="16156" width="5.453125" style="153" customWidth="1"/>
    <col min="16157" max="16157" width="5.36328125" style="153" customWidth="1"/>
    <col min="16158" max="16158" width="5.6328125" style="153" customWidth="1"/>
    <col min="16159" max="16159" width="5.08984375" style="153" customWidth="1"/>
    <col min="16160" max="16160" width="7" style="153" customWidth="1"/>
    <col min="16161" max="16161" width="4" style="153" customWidth="1"/>
    <col min="16162" max="16162" width="3" style="153" customWidth="1"/>
    <col min="16163" max="16384" width="2.6328125" style="153"/>
  </cols>
  <sheetData>
    <row r="1" spans="2:36" ht="20.25" customHeight="1">
      <c r="B1" s="787" t="s">
        <v>202</v>
      </c>
      <c r="C1" s="788"/>
      <c r="D1" s="788"/>
      <c r="E1" s="788"/>
      <c r="F1" s="788"/>
      <c r="G1" s="788"/>
      <c r="H1" s="788"/>
      <c r="I1" s="788"/>
      <c r="J1" s="788"/>
      <c r="K1" s="788"/>
      <c r="L1" s="789"/>
    </row>
    <row r="2" spans="2:36" ht="9.25" customHeight="1">
      <c r="B2" s="154"/>
    </row>
    <row r="3" spans="2:36" ht="16.5" customHeight="1" thickBot="1">
      <c r="B3" s="155"/>
      <c r="C3" s="155"/>
      <c r="D3" s="155"/>
      <c r="E3" s="155"/>
      <c r="F3" s="155"/>
      <c r="G3" s="155"/>
      <c r="H3" s="155"/>
      <c r="I3" s="155"/>
      <c r="J3" s="155"/>
      <c r="K3" s="155"/>
      <c r="M3" s="155"/>
      <c r="N3" s="155"/>
      <c r="AG3" s="156" t="str">
        <f>"（単位："&amp;入力シート!$L$24&amp;"）"</f>
        <v>（単位：億円）</v>
      </c>
      <c r="AH3" s="156"/>
      <c r="AI3" s="156"/>
      <c r="AJ3" s="156"/>
    </row>
    <row r="4" spans="2:36" ht="16.5" customHeight="1">
      <c r="B4" s="157" t="s">
        <v>203</v>
      </c>
      <c r="C4" s="158"/>
      <c r="D4" s="158"/>
      <c r="E4" s="158"/>
      <c r="F4" s="158"/>
      <c r="G4" s="158"/>
      <c r="H4" s="158"/>
      <c r="I4" s="159"/>
      <c r="J4" s="159"/>
      <c r="K4" s="159"/>
      <c r="L4" s="160"/>
      <c r="M4" s="159"/>
      <c r="N4" s="159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1"/>
      <c r="AH4" s="162"/>
      <c r="AI4" s="163"/>
      <c r="AJ4" s="163"/>
    </row>
    <row r="5" spans="2:36" ht="16.5" customHeight="1">
      <c r="B5" s="164"/>
      <c r="C5" s="165"/>
      <c r="D5" s="165"/>
      <c r="E5" s="165"/>
      <c r="F5" s="165"/>
      <c r="G5" s="165"/>
      <c r="H5" s="165"/>
      <c r="I5" s="165"/>
      <c r="J5" s="165"/>
      <c r="K5" s="165"/>
      <c r="L5" s="166"/>
      <c r="M5" s="165"/>
      <c r="N5" s="165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7"/>
      <c r="AH5" s="168"/>
      <c r="AI5" s="163"/>
      <c r="AJ5" s="163"/>
    </row>
    <row r="6" spans="2:36" ht="16.5" customHeight="1">
      <c r="B6" s="164"/>
      <c r="C6" s="790" t="s">
        <v>277</v>
      </c>
      <c r="D6" s="791"/>
      <c r="E6" s="791"/>
      <c r="F6" s="791"/>
      <c r="G6" s="791"/>
      <c r="H6" s="791"/>
      <c r="I6" s="791"/>
      <c r="J6" s="791"/>
      <c r="K6" s="791"/>
      <c r="L6" s="791"/>
      <c r="M6" s="792"/>
      <c r="N6" s="165"/>
      <c r="O6" s="166"/>
      <c r="P6" s="169" t="s">
        <v>204</v>
      </c>
      <c r="Q6" s="793" t="s">
        <v>256</v>
      </c>
      <c r="R6" s="794"/>
      <c r="S6" s="794"/>
      <c r="T6" s="794"/>
      <c r="U6" s="794"/>
      <c r="V6" s="794"/>
      <c r="W6" s="794"/>
      <c r="X6" s="795"/>
      <c r="Y6" s="166"/>
      <c r="Z6" s="166"/>
      <c r="AA6" s="796" t="s">
        <v>278</v>
      </c>
      <c r="AB6" s="791"/>
      <c r="AC6" s="791"/>
      <c r="AD6" s="791"/>
      <c r="AE6" s="791"/>
      <c r="AF6" s="791"/>
      <c r="AG6" s="792"/>
      <c r="AH6" s="168"/>
      <c r="AI6" s="163"/>
      <c r="AJ6" s="163"/>
    </row>
    <row r="7" spans="2:36" ht="16.5" customHeight="1">
      <c r="B7" s="164"/>
      <c r="C7" s="580">
        <f>入力シート!D8</f>
        <v>50</v>
      </c>
      <c r="D7" s="581"/>
      <c r="E7" s="581"/>
      <c r="F7" s="581"/>
      <c r="G7" s="581"/>
      <c r="H7" s="581"/>
      <c r="I7" s="581"/>
      <c r="J7" s="581"/>
      <c r="K7" s="581"/>
      <c r="L7" s="581"/>
      <c r="M7" s="582"/>
      <c r="N7" s="165"/>
      <c r="O7" s="166"/>
      <c r="P7" s="580">
        <f>入力シート!E8</f>
        <v>10</v>
      </c>
      <c r="Q7" s="581"/>
      <c r="R7" s="581"/>
      <c r="S7" s="581"/>
      <c r="T7" s="581"/>
      <c r="U7" s="581"/>
      <c r="V7" s="581"/>
      <c r="W7" s="581"/>
      <c r="X7" s="582"/>
      <c r="Y7" s="166"/>
      <c r="Z7" s="166"/>
      <c r="AA7" s="580">
        <f>入力シート!F8</f>
        <v>0</v>
      </c>
      <c r="AB7" s="581"/>
      <c r="AC7" s="581"/>
      <c r="AD7" s="581"/>
      <c r="AE7" s="581"/>
      <c r="AF7" s="581"/>
      <c r="AG7" s="582"/>
      <c r="AH7" s="168"/>
      <c r="AI7" s="163"/>
      <c r="AJ7" s="163"/>
    </row>
    <row r="8" spans="2:36" ht="16.5" customHeight="1" thickBot="1">
      <c r="B8" s="170"/>
      <c r="C8" s="171"/>
      <c r="D8" s="171"/>
      <c r="E8" s="172"/>
      <c r="F8" s="171"/>
      <c r="G8" s="171"/>
      <c r="H8" s="171"/>
      <c r="I8" s="171"/>
      <c r="J8" s="171"/>
      <c r="K8" s="171"/>
      <c r="L8" s="172"/>
      <c r="M8" s="171"/>
      <c r="N8" s="171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3"/>
      <c r="AH8" s="174"/>
      <c r="AI8" s="163"/>
      <c r="AJ8" s="163"/>
    </row>
    <row r="9" spans="2:36" s="175" customFormat="1" ht="16.5" customHeight="1">
      <c r="C9" s="176"/>
      <c r="D9" s="177"/>
      <c r="E9" s="177"/>
      <c r="F9" s="178"/>
      <c r="G9" s="177"/>
      <c r="H9" s="177"/>
      <c r="I9" s="179"/>
      <c r="J9" s="180"/>
      <c r="K9" s="177"/>
      <c r="L9" s="177"/>
      <c r="M9" s="177"/>
      <c r="N9" s="177"/>
      <c r="P9" s="177" t="s">
        <v>424</v>
      </c>
      <c r="S9" s="180"/>
      <c r="AA9" s="177"/>
      <c r="AI9" s="179"/>
      <c r="AJ9" s="179"/>
    </row>
    <row r="10" spans="2:36" s="181" customFormat="1" ht="16.5" customHeight="1" thickBot="1">
      <c r="C10" s="182"/>
      <c r="D10" s="797"/>
      <c r="E10" s="798"/>
      <c r="F10" s="798"/>
      <c r="G10" s="798"/>
      <c r="H10" s="798"/>
      <c r="I10" s="799"/>
      <c r="J10" s="183"/>
      <c r="K10" s="182"/>
      <c r="L10" s="182"/>
      <c r="M10" s="182"/>
      <c r="N10" s="182"/>
      <c r="P10" s="184" t="s">
        <v>257</v>
      </c>
      <c r="Q10" s="182"/>
      <c r="R10" s="185"/>
      <c r="S10" s="186"/>
      <c r="T10" s="182"/>
      <c r="AA10" s="184"/>
      <c r="AC10" s="182"/>
      <c r="AD10" s="182"/>
      <c r="AI10" s="187"/>
      <c r="AJ10" s="187"/>
    </row>
    <row r="11" spans="2:36" ht="16.5" customHeight="1">
      <c r="B11" s="188" t="s">
        <v>192</v>
      </c>
      <c r="C11" s="189"/>
      <c r="D11" s="189"/>
      <c r="E11" s="189"/>
      <c r="F11" s="190"/>
      <c r="G11" s="190"/>
      <c r="H11" s="190"/>
      <c r="I11" s="190"/>
      <c r="J11" s="190"/>
      <c r="K11" s="190"/>
      <c r="L11" s="190"/>
      <c r="M11" s="190"/>
      <c r="N11" s="190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91"/>
      <c r="AB11" s="191"/>
      <c r="AC11" s="191"/>
      <c r="AD11" s="191"/>
      <c r="AE11" s="191"/>
      <c r="AF11" s="191"/>
      <c r="AG11" s="191"/>
      <c r="AH11" s="192"/>
      <c r="AI11" s="193"/>
      <c r="AJ11" s="193"/>
    </row>
    <row r="12" spans="2:36" ht="16.5" customHeight="1">
      <c r="B12" s="194"/>
      <c r="C12" s="169"/>
      <c r="D12" s="195"/>
      <c r="E12" s="195"/>
      <c r="F12" s="195"/>
      <c r="G12" s="196"/>
      <c r="H12" s="197"/>
      <c r="I12" s="196" t="s">
        <v>205</v>
      </c>
      <c r="J12" s="198">
        <f>'１次効果'!D53</f>
        <v>50</v>
      </c>
      <c r="K12" s="169" t="s">
        <v>205</v>
      </c>
      <c r="L12" s="195"/>
      <c r="M12" s="195"/>
      <c r="N12" s="195"/>
      <c r="O12" s="195"/>
      <c r="P12" s="195"/>
      <c r="Q12" s="195"/>
      <c r="R12" s="196" t="s">
        <v>206</v>
      </c>
      <c r="S12" s="583">
        <f>IF(入力シート!G$8=入力シート!I$83,'１次効果'!H53,'１次効果'!F53)</f>
        <v>9.2620732838015787</v>
      </c>
      <c r="T12" s="197" t="s">
        <v>258</v>
      </c>
      <c r="U12" s="199"/>
      <c r="V12" s="200"/>
      <c r="W12" s="200"/>
      <c r="X12" s="200"/>
      <c r="Y12" s="195"/>
      <c r="Z12" s="195"/>
      <c r="AA12" s="195"/>
      <c r="AB12" s="195"/>
      <c r="AC12" s="196" t="s">
        <v>207</v>
      </c>
      <c r="AD12" s="780">
        <f>'１次効果'!J53</f>
        <v>0</v>
      </c>
      <c r="AE12" s="781"/>
      <c r="AF12" s="195"/>
      <c r="AG12" s="201"/>
      <c r="AH12" s="202"/>
      <c r="AI12" s="203"/>
      <c r="AJ12" s="203"/>
    </row>
    <row r="13" spans="2:36" ht="16.5" customHeight="1">
      <c r="B13" s="194"/>
      <c r="C13" s="204"/>
      <c r="D13" s="193"/>
      <c r="E13" s="193"/>
      <c r="F13" s="193"/>
      <c r="G13" s="193"/>
      <c r="H13" s="205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3"/>
      <c r="T13" s="193"/>
      <c r="U13" s="205"/>
      <c r="V13" s="193"/>
      <c r="W13" s="193"/>
      <c r="X13" s="193"/>
      <c r="Y13" s="193"/>
      <c r="Z13" s="193"/>
      <c r="AA13" s="193"/>
      <c r="AB13" s="193"/>
      <c r="AC13" s="193"/>
      <c r="AD13" s="193"/>
      <c r="AE13" s="193"/>
      <c r="AF13" s="193"/>
      <c r="AG13" s="206"/>
      <c r="AH13" s="202"/>
      <c r="AI13" s="203"/>
      <c r="AJ13" s="203"/>
    </row>
    <row r="14" spans="2:36" ht="16.5" customHeight="1">
      <c r="B14" s="194"/>
      <c r="C14" s="204"/>
      <c r="D14" s="193"/>
      <c r="E14" s="193"/>
      <c r="F14" s="193"/>
      <c r="G14" s="193"/>
      <c r="H14" s="193"/>
      <c r="I14" s="193"/>
      <c r="J14" s="193"/>
      <c r="K14" s="193"/>
      <c r="L14" s="193"/>
      <c r="M14" s="193"/>
      <c r="N14" s="193"/>
      <c r="O14" s="193"/>
      <c r="P14" s="205"/>
      <c r="Q14" s="205"/>
      <c r="R14" s="205" t="s">
        <v>259</v>
      </c>
      <c r="S14" s="207" t="s">
        <v>208</v>
      </c>
      <c r="T14" s="207"/>
      <c r="U14" s="208"/>
      <c r="V14" s="208"/>
      <c r="W14" s="193"/>
      <c r="X14" s="193"/>
      <c r="Y14" s="193"/>
      <c r="Z14" s="193"/>
      <c r="AA14" s="193"/>
      <c r="AB14" s="193"/>
      <c r="AC14" s="193"/>
      <c r="AD14" s="193"/>
      <c r="AE14" s="193"/>
      <c r="AF14" s="193"/>
      <c r="AG14" s="206"/>
      <c r="AH14" s="202"/>
    </row>
    <row r="15" spans="2:36" ht="16.5" customHeight="1">
      <c r="B15" s="194"/>
      <c r="C15" s="584">
        <f>'１次効果'!L53</f>
        <v>59.262073283801577</v>
      </c>
      <c r="D15" s="585"/>
      <c r="E15" s="585"/>
      <c r="F15" s="585"/>
      <c r="G15" s="585"/>
      <c r="H15" s="585"/>
      <c r="I15" s="585"/>
      <c r="J15" s="585"/>
      <c r="K15" s="585"/>
      <c r="L15" s="585"/>
      <c r="M15" s="585"/>
      <c r="N15" s="585"/>
      <c r="O15" s="585"/>
      <c r="P15" s="585"/>
      <c r="Q15" s="585"/>
      <c r="R15" s="585"/>
      <c r="S15" s="585"/>
      <c r="T15" s="585"/>
      <c r="U15" s="585"/>
      <c r="V15" s="585"/>
      <c r="W15" s="585"/>
      <c r="X15" s="585"/>
      <c r="Y15" s="585"/>
      <c r="Z15" s="585"/>
      <c r="AA15" s="585"/>
      <c r="AB15" s="585"/>
      <c r="AC15" s="585"/>
      <c r="AD15" s="585"/>
      <c r="AE15" s="585"/>
      <c r="AF15" s="585"/>
      <c r="AG15" s="586"/>
      <c r="AH15" s="202"/>
    </row>
    <row r="16" spans="2:36" ht="16.5" customHeight="1" thickBot="1">
      <c r="B16" s="209"/>
      <c r="C16" s="210"/>
      <c r="D16" s="210"/>
      <c r="E16" s="210"/>
      <c r="F16" s="210"/>
      <c r="G16" s="210"/>
      <c r="H16" s="210"/>
      <c r="I16" s="210"/>
      <c r="J16" s="210"/>
      <c r="K16" s="210"/>
      <c r="L16" s="210"/>
      <c r="M16" s="210"/>
      <c r="N16" s="210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  <c r="AB16" s="211"/>
      <c r="AC16" s="212"/>
      <c r="AD16" s="211"/>
      <c r="AE16" s="211"/>
      <c r="AF16" s="212"/>
      <c r="AG16" s="211"/>
      <c r="AH16" s="213"/>
    </row>
    <row r="17" spans="2:36" ht="16.5" customHeight="1">
      <c r="B17" s="189"/>
      <c r="C17" s="189" t="s">
        <v>260</v>
      </c>
      <c r="D17" s="214"/>
      <c r="E17" s="189"/>
      <c r="F17" s="189"/>
      <c r="G17" s="189"/>
      <c r="H17" s="189"/>
      <c r="I17" s="215"/>
      <c r="J17" s="189" t="s">
        <v>209</v>
      </c>
      <c r="K17" s="189"/>
      <c r="L17" s="189"/>
      <c r="M17" s="216"/>
      <c r="N17" s="782" t="s">
        <v>261</v>
      </c>
      <c r="O17" s="783"/>
      <c r="P17" s="783"/>
      <c r="Q17" s="786" t="s">
        <v>210</v>
      </c>
      <c r="R17" s="783"/>
      <c r="S17" s="783"/>
      <c r="T17" s="217"/>
      <c r="U17" s="218"/>
      <c r="V17" s="217"/>
      <c r="W17" s="218"/>
      <c r="X17" s="218"/>
      <c r="Y17" s="218"/>
      <c r="Z17" s="217"/>
      <c r="AA17" s="786" t="s">
        <v>211</v>
      </c>
      <c r="AB17" s="783"/>
      <c r="AC17" s="783"/>
      <c r="AD17" s="217"/>
      <c r="AE17" s="786" t="s">
        <v>212</v>
      </c>
      <c r="AF17" s="783"/>
      <c r="AG17" s="217"/>
      <c r="AH17" s="219"/>
    </row>
    <row r="18" spans="2:36" s="181" customFormat="1" ht="16.5" customHeight="1">
      <c r="B18" s="182"/>
      <c r="C18" s="220" t="s">
        <v>262</v>
      </c>
      <c r="D18" s="182"/>
      <c r="E18" s="221"/>
      <c r="F18" s="182"/>
      <c r="G18" s="221"/>
      <c r="H18" s="182"/>
      <c r="J18" s="182"/>
      <c r="K18" s="182"/>
      <c r="L18" s="182"/>
      <c r="M18" s="222"/>
      <c r="N18" s="784"/>
      <c r="O18" s="785"/>
      <c r="P18" s="785"/>
      <c r="Q18" s="785"/>
      <c r="R18" s="785"/>
      <c r="S18" s="785"/>
      <c r="AA18" s="777"/>
      <c r="AB18" s="777"/>
      <c r="AC18" s="777"/>
      <c r="AE18" s="777"/>
      <c r="AF18" s="777"/>
      <c r="AH18" s="223"/>
    </row>
    <row r="19" spans="2:36" ht="16.5" customHeight="1">
      <c r="B19" s="155"/>
      <c r="C19" s="756" t="s">
        <v>263</v>
      </c>
      <c r="D19" s="774"/>
      <c r="E19" s="774"/>
      <c r="F19" s="774"/>
      <c r="G19" s="774"/>
      <c r="H19" s="774"/>
      <c r="I19" s="774"/>
      <c r="J19" s="775"/>
      <c r="K19" s="224"/>
      <c r="L19" s="225"/>
      <c r="M19" s="226"/>
      <c r="N19" s="763" t="s">
        <v>213</v>
      </c>
      <c r="O19" s="742"/>
      <c r="P19" s="742"/>
      <c r="Q19" s="742"/>
      <c r="R19" s="742"/>
      <c r="S19" s="742"/>
      <c r="T19" s="742"/>
      <c r="U19" s="742"/>
      <c r="V19" s="742"/>
      <c r="W19" s="742"/>
      <c r="X19" s="742"/>
      <c r="Y19" s="742"/>
      <c r="Z19" s="742"/>
      <c r="AA19" s="743"/>
      <c r="AB19" s="155"/>
      <c r="AC19" s="756" t="s">
        <v>214</v>
      </c>
      <c r="AD19" s="757"/>
      <c r="AE19" s="155"/>
      <c r="AF19" s="756" t="s">
        <v>215</v>
      </c>
      <c r="AG19" s="764"/>
      <c r="AH19" s="227"/>
    </row>
    <row r="20" spans="2:36" ht="16.5" customHeight="1">
      <c r="B20" s="155"/>
      <c r="C20" s="776"/>
      <c r="D20" s="777"/>
      <c r="E20" s="777"/>
      <c r="F20" s="777"/>
      <c r="G20" s="777"/>
      <c r="H20" s="777"/>
      <c r="I20" s="777"/>
      <c r="J20" s="778"/>
      <c r="K20" s="225"/>
      <c r="L20" s="225"/>
      <c r="M20" s="226"/>
      <c r="N20" s="744"/>
      <c r="O20" s="746"/>
      <c r="P20" s="779" t="s">
        <v>216</v>
      </c>
      <c r="Q20" s="742"/>
      <c r="R20" s="742"/>
      <c r="S20" s="742"/>
      <c r="T20" s="742"/>
      <c r="U20" s="742"/>
      <c r="V20" s="742"/>
      <c r="W20" s="742"/>
      <c r="X20" s="742"/>
      <c r="Y20" s="742"/>
      <c r="Z20" s="742"/>
      <c r="AA20" s="743"/>
      <c r="AB20" s="155"/>
      <c r="AC20" s="758"/>
      <c r="AD20" s="759"/>
      <c r="AE20" s="155"/>
      <c r="AF20" s="765"/>
      <c r="AG20" s="766"/>
      <c r="AH20" s="227"/>
    </row>
    <row r="21" spans="2:36" ht="16.5" customHeight="1">
      <c r="B21" s="155"/>
      <c r="C21" s="584">
        <f>'１次効果'!Z53</f>
        <v>28.788999140421559</v>
      </c>
      <c r="D21" s="587"/>
      <c r="E21" s="587"/>
      <c r="F21" s="587"/>
      <c r="G21" s="587"/>
      <c r="H21" s="587"/>
      <c r="I21" s="587"/>
      <c r="J21" s="588"/>
      <c r="K21" s="228"/>
      <c r="L21" s="225"/>
      <c r="M21" s="226"/>
      <c r="N21" s="589">
        <f t="array" ref="N21">MMULT(TRANSPOSE(各種係数!I8:I52),'１次効果'!L8:L52)</f>
        <v>30.607757536656131</v>
      </c>
      <c r="O21" s="590"/>
      <c r="P21" s="591">
        <f t="array" ref="P21">MMULT(TRANSPOSE(各種係数!J8:J52),'１次効果'!L8:L52)</f>
        <v>23.059995924445108</v>
      </c>
      <c r="Q21" s="592"/>
      <c r="R21" s="592"/>
      <c r="S21" s="592"/>
      <c r="T21" s="592"/>
      <c r="U21" s="592"/>
      <c r="V21" s="592"/>
      <c r="W21" s="592"/>
      <c r="X21" s="592"/>
      <c r="Y21" s="592"/>
      <c r="Z21" s="592"/>
      <c r="AA21" s="590"/>
      <c r="AB21" s="155"/>
      <c r="AC21" s="593">
        <f t="array" ref="AC21">MMULT(TRANSPOSE(各種係数!G8:G52),'１次効果'!L8:L52)*入力シート!L29</f>
        <v>480.0369347447309</v>
      </c>
      <c r="AD21" s="590"/>
      <c r="AE21" s="155"/>
      <c r="AF21" s="593">
        <f t="array" ref="AF21">MMULT(TRANSPOSE(各種係数!H8:H52),'１次効果'!L8:L52)*入力シート!L29</f>
        <v>392.96397931798271</v>
      </c>
      <c r="AG21" s="590"/>
      <c r="AH21" s="227"/>
    </row>
    <row r="22" spans="2:36" ht="16.5" customHeight="1" thickBot="1"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209"/>
      <c r="N22" s="210"/>
      <c r="O22" s="211"/>
      <c r="P22" s="211"/>
      <c r="Q22" s="211"/>
      <c r="R22" s="211"/>
      <c r="S22" s="211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  <c r="AD22" s="211"/>
      <c r="AE22" s="211"/>
      <c r="AF22" s="211"/>
      <c r="AG22" s="211"/>
      <c r="AH22" s="213"/>
    </row>
    <row r="23" spans="2:36" ht="16.5" customHeight="1">
      <c r="B23" s="155"/>
      <c r="C23" s="155"/>
      <c r="D23" s="155"/>
      <c r="E23" s="155"/>
      <c r="F23" s="155"/>
      <c r="G23" s="155"/>
      <c r="H23" s="155"/>
      <c r="I23" s="229" t="s">
        <v>217</v>
      </c>
      <c r="K23" s="155"/>
      <c r="L23" s="155"/>
      <c r="M23" s="155"/>
      <c r="N23" s="155"/>
    </row>
    <row r="24" spans="2:36" ht="16.5" customHeight="1">
      <c r="B24" s="155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</row>
    <row r="25" spans="2:36" ht="16.5" customHeight="1">
      <c r="B25" s="155"/>
      <c r="C25" s="747" t="s">
        <v>218</v>
      </c>
      <c r="D25" s="748"/>
      <c r="E25" s="748"/>
      <c r="F25" s="748"/>
      <c r="G25" s="748"/>
      <c r="H25" s="748"/>
      <c r="I25" s="748"/>
      <c r="J25" s="748"/>
      <c r="K25" s="748"/>
      <c r="L25" s="748"/>
      <c r="M25" s="748"/>
      <c r="N25" s="748"/>
      <c r="O25" s="748"/>
      <c r="P25" s="748"/>
      <c r="Q25" s="749"/>
      <c r="R25" s="770" t="s">
        <v>219</v>
      </c>
      <c r="S25" s="155"/>
      <c r="T25" s="155"/>
      <c r="U25" s="155"/>
      <c r="V25" s="747" t="s">
        <v>264</v>
      </c>
      <c r="W25" s="748"/>
      <c r="X25" s="748"/>
      <c r="Y25" s="748"/>
      <c r="Z25" s="748"/>
      <c r="AA25" s="748"/>
      <c r="AB25" s="748"/>
      <c r="AC25" s="748"/>
      <c r="AD25" s="748"/>
      <c r="AE25" s="748"/>
      <c r="AF25" s="748"/>
      <c r="AG25" s="748"/>
      <c r="AH25" s="767"/>
    </row>
    <row r="26" spans="2:36" ht="16.5" customHeight="1">
      <c r="B26" s="155"/>
      <c r="C26" s="750"/>
      <c r="D26" s="751"/>
      <c r="E26" s="751"/>
      <c r="F26" s="751"/>
      <c r="G26" s="751"/>
      <c r="H26" s="751"/>
      <c r="I26" s="751"/>
      <c r="J26" s="751"/>
      <c r="K26" s="751"/>
      <c r="L26" s="751"/>
      <c r="M26" s="751"/>
      <c r="N26" s="751"/>
      <c r="O26" s="751"/>
      <c r="P26" s="751"/>
      <c r="Q26" s="752"/>
      <c r="R26" s="771"/>
      <c r="S26" s="155"/>
      <c r="T26" s="155"/>
      <c r="U26" s="155"/>
      <c r="V26" s="750"/>
      <c r="W26" s="751"/>
      <c r="X26" s="751"/>
      <c r="Y26" s="751"/>
      <c r="Z26" s="751"/>
      <c r="AA26" s="751"/>
      <c r="AB26" s="751"/>
      <c r="AC26" s="751"/>
      <c r="AD26" s="751"/>
      <c r="AE26" s="751"/>
      <c r="AF26" s="751"/>
      <c r="AG26" s="751"/>
      <c r="AH26" s="768"/>
    </row>
    <row r="27" spans="2:36" ht="16.5" customHeight="1">
      <c r="B27" s="155"/>
      <c r="C27" s="584">
        <f>'１次効果'!AB53</f>
        <v>18.845253146793212</v>
      </c>
      <c r="D27" s="594"/>
      <c r="E27" s="594"/>
      <c r="F27" s="594"/>
      <c r="G27" s="594"/>
      <c r="H27" s="594"/>
      <c r="I27" s="594"/>
      <c r="J27" s="594"/>
      <c r="K27" s="594"/>
      <c r="L27" s="594"/>
      <c r="M27" s="594"/>
      <c r="N27" s="594"/>
      <c r="O27" s="594"/>
      <c r="P27" s="594"/>
      <c r="Q27" s="595"/>
      <c r="R27" s="772"/>
      <c r="S27" s="155"/>
      <c r="T27" s="155"/>
      <c r="U27" s="155"/>
      <c r="V27" s="596">
        <f>P21+E39</f>
        <v>30.485320679021324</v>
      </c>
      <c r="W27" s="592"/>
      <c r="X27" s="592"/>
      <c r="Y27" s="592"/>
      <c r="Z27" s="592"/>
      <c r="AA27" s="592"/>
      <c r="AB27" s="592"/>
      <c r="AC27" s="592"/>
      <c r="AD27" s="592"/>
      <c r="AE27" s="592"/>
      <c r="AF27" s="592"/>
      <c r="AG27" s="592"/>
      <c r="AH27" s="590"/>
    </row>
    <row r="28" spans="2:36" ht="16.5" customHeight="1">
      <c r="B28" s="155"/>
      <c r="C28" s="155"/>
      <c r="D28" s="155"/>
      <c r="E28" s="155"/>
      <c r="F28" s="155"/>
      <c r="G28" s="155"/>
      <c r="H28" s="155"/>
      <c r="I28" s="229" t="s">
        <v>220</v>
      </c>
      <c r="J28" s="155"/>
      <c r="K28" s="155"/>
      <c r="L28" s="155"/>
      <c r="M28" s="155"/>
      <c r="N28" s="155"/>
    </row>
    <row r="29" spans="2:36" ht="16.5" customHeight="1" thickBot="1">
      <c r="C29" s="230"/>
      <c r="D29" s="230"/>
      <c r="E29" s="155"/>
      <c r="F29" s="155"/>
      <c r="G29" s="155"/>
      <c r="H29" s="155"/>
      <c r="I29" s="163"/>
      <c r="K29" s="155"/>
      <c r="L29" s="155"/>
      <c r="M29" s="155"/>
      <c r="N29" s="155"/>
      <c r="Z29" s="231" t="s">
        <v>265</v>
      </c>
      <c r="AA29" s="232"/>
    </row>
    <row r="30" spans="2:36" ht="16.5" customHeight="1">
      <c r="B30" s="233" t="s">
        <v>221</v>
      </c>
      <c r="C30" s="234"/>
      <c r="D30" s="234"/>
      <c r="E30" s="234"/>
      <c r="F30" s="234"/>
      <c r="G30" s="234"/>
      <c r="H30" s="235"/>
      <c r="I30" s="235"/>
      <c r="J30" s="235"/>
      <c r="K30" s="235"/>
      <c r="L30" s="235"/>
      <c r="M30" s="235"/>
      <c r="N30" s="235"/>
      <c r="O30" s="235"/>
      <c r="P30" s="236"/>
      <c r="Q30" s="236"/>
      <c r="R30" s="236"/>
      <c r="S30" s="236"/>
      <c r="T30" s="237"/>
      <c r="Z30" s="181" t="s">
        <v>222</v>
      </c>
      <c r="AA30" s="181"/>
      <c r="AI30" s="238"/>
      <c r="AJ30" s="238"/>
    </row>
    <row r="31" spans="2:36" ht="16.5" customHeight="1">
      <c r="B31" s="239"/>
      <c r="C31" s="741" t="s">
        <v>223</v>
      </c>
      <c r="D31" s="742"/>
      <c r="E31" s="742"/>
      <c r="F31" s="742"/>
      <c r="G31" s="742"/>
      <c r="H31" s="742"/>
      <c r="I31" s="742"/>
      <c r="J31" s="742"/>
      <c r="K31" s="742"/>
      <c r="L31" s="742"/>
      <c r="M31" s="742"/>
      <c r="N31" s="742"/>
      <c r="O31" s="742"/>
      <c r="P31" s="742"/>
      <c r="Q31" s="742"/>
      <c r="R31" s="742"/>
      <c r="S31" s="743"/>
      <c r="T31" s="240"/>
      <c r="U31" s="155"/>
      <c r="W31" s="773" t="s">
        <v>266</v>
      </c>
      <c r="X31" s="748"/>
      <c r="Y31" s="748"/>
      <c r="Z31" s="748"/>
      <c r="AA31" s="748"/>
      <c r="AB31" s="748"/>
      <c r="AC31" s="748"/>
      <c r="AD31" s="748"/>
      <c r="AE31" s="748"/>
      <c r="AF31" s="748"/>
      <c r="AG31" s="748"/>
      <c r="AH31" s="767"/>
      <c r="AI31" s="238"/>
      <c r="AJ31" s="238"/>
    </row>
    <row r="32" spans="2:36" ht="16.5" customHeight="1">
      <c r="B32" s="239"/>
      <c r="C32" s="744"/>
      <c r="D32" s="745"/>
      <c r="E32" s="745"/>
      <c r="F32" s="745"/>
      <c r="G32" s="745"/>
      <c r="H32" s="745"/>
      <c r="I32" s="745"/>
      <c r="J32" s="745"/>
      <c r="K32" s="745"/>
      <c r="L32" s="745"/>
      <c r="M32" s="745"/>
      <c r="N32" s="745"/>
      <c r="O32" s="745"/>
      <c r="P32" s="745"/>
      <c r="Q32" s="745"/>
      <c r="R32" s="745"/>
      <c r="S32" s="746"/>
      <c r="T32" s="240"/>
      <c r="U32" s="155"/>
      <c r="W32" s="750"/>
      <c r="X32" s="751"/>
      <c r="Y32" s="751"/>
      <c r="Z32" s="751"/>
      <c r="AA32" s="751"/>
      <c r="AB32" s="751"/>
      <c r="AC32" s="751"/>
      <c r="AD32" s="751"/>
      <c r="AE32" s="751"/>
      <c r="AF32" s="751"/>
      <c r="AG32" s="751"/>
      <c r="AH32" s="768"/>
      <c r="AI32" s="241"/>
      <c r="AJ32" s="241"/>
    </row>
    <row r="33" spans="2:36" ht="16.5" customHeight="1">
      <c r="B33" s="239"/>
      <c r="C33" s="584">
        <f>'１次効果'!AD53</f>
        <v>26.665985254399416</v>
      </c>
      <c r="D33" s="594"/>
      <c r="E33" s="594"/>
      <c r="F33" s="594"/>
      <c r="G33" s="594"/>
      <c r="H33" s="594"/>
      <c r="I33" s="594"/>
      <c r="J33" s="594"/>
      <c r="K33" s="594"/>
      <c r="L33" s="594"/>
      <c r="M33" s="594"/>
      <c r="N33" s="594"/>
      <c r="O33" s="594"/>
      <c r="P33" s="594"/>
      <c r="Q33" s="594"/>
      <c r="R33" s="594"/>
      <c r="S33" s="599"/>
      <c r="T33" s="240"/>
      <c r="U33" s="155"/>
      <c r="W33" s="596">
        <f>入力シート!L8*V27</f>
        <v>14.961067432398542</v>
      </c>
      <c r="X33" s="592"/>
      <c r="Y33" s="592"/>
      <c r="Z33" s="592"/>
      <c r="AA33" s="592"/>
      <c r="AB33" s="592"/>
      <c r="AC33" s="592"/>
      <c r="AD33" s="592"/>
      <c r="AE33" s="592"/>
      <c r="AF33" s="592"/>
      <c r="AG33" s="592"/>
      <c r="AH33" s="590"/>
    </row>
    <row r="34" spans="2:36" s="175" customFormat="1" ht="16.5" customHeight="1">
      <c r="B34" s="242"/>
      <c r="C34" s="177"/>
      <c r="D34" s="177"/>
      <c r="E34" s="243" t="s">
        <v>267</v>
      </c>
      <c r="F34" s="177"/>
      <c r="G34" s="177"/>
      <c r="H34" s="177"/>
      <c r="I34" s="243" t="s">
        <v>268</v>
      </c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244"/>
    </row>
    <row r="35" spans="2:36" ht="16.5" customHeight="1">
      <c r="B35" s="239"/>
      <c r="C35" s="182"/>
      <c r="D35" s="182"/>
      <c r="E35" s="187" t="s">
        <v>224</v>
      </c>
      <c r="F35" s="182"/>
      <c r="G35" s="182"/>
      <c r="H35" s="182"/>
      <c r="I35" s="182" t="s">
        <v>225</v>
      </c>
      <c r="J35" s="182"/>
      <c r="K35" s="182"/>
      <c r="L35" s="182"/>
      <c r="M35" s="182"/>
      <c r="N35" s="182"/>
      <c r="O35" s="187" t="s">
        <v>211</v>
      </c>
      <c r="P35" s="182"/>
      <c r="Q35" s="182"/>
      <c r="R35" s="187" t="s">
        <v>226</v>
      </c>
      <c r="S35" s="182"/>
      <c r="T35" s="245"/>
      <c r="Z35" s="231" t="s">
        <v>269</v>
      </c>
      <c r="AA35" s="231"/>
      <c r="AB35" s="232" t="s">
        <v>227</v>
      </c>
    </row>
    <row r="36" spans="2:36" ht="16.5" customHeight="1">
      <c r="B36" s="239"/>
      <c r="C36" s="182"/>
      <c r="D36" s="182"/>
      <c r="E36" s="155"/>
      <c r="F36" s="182"/>
      <c r="G36" s="182"/>
      <c r="H36" s="182"/>
      <c r="I36" s="155"/>
      <c r="J36" s="182"/>
      <c r="K36" s="182"/>
      <c r="L36" s="182"/>
      <c r="M36" s="155"/>
      <c r="N36" s="155"/>
      <c r="O36" s="182"/>
      <c r="P36" s="155"/>
      <c r="Q36" s="155"/>
      <c r="R36" s="182"/>
      <c r="S36" s="155"/>
      <c r="T36" s="245"/>
      <c r="AI36" s="193"/>
      <c r="AJ36" s="193"/>
    </row>
    <row r="37" spans="2:36" ht="16.5" customHeight="1">
      <c r="B37" s="239"/>
      <c r="C37" s="763" t="s">
        <v>228</v>
      </c>
      <c r="D37" s="742"/>
      <c r="E37" s="742"/>
      <c r="F37" s="742"/>
      <c r="G37" s="742"/>
      <c r="H37" s="742"/>
      <c r="I37" s="742"/>
      <c r="J37" s="742"/>
      <c r="K37" s="742"/>
      <c r="L37" s="742"/>
      <c r="M37" s="743"/>
      <c r="O37" s="756" t="s">
        <v>229</v>
      </c>
      <c r="P37" s="757"/>
      <c r="Q37" s="155"/>
      <c r="R37" s="756" t="s">
        <v>230</v>
      </c>
      <c r="S37" s="764"/>
      <c r="T37" s="240"/>
      <c r="W37" s="747" t="s">
        <v>270</v>
      </c>
      <c r="X37" s="748"/>
      <c r="Y37" s="748"/>
      <c r="Z37" s="748"/>
      <c r="AA37" s="748"/>
      <c r="AB37" s="748"/>
      <c r="AC37" s="748"/>
      <c r="AD37" s="748"/>
      <c r="AE37" s="748"/>
      <c r="AF37" s="748"/>
      <c r="AG37" s="748"/>
      <c r="AH37" s="767"/>
      <c r="AI37" s="193"/>
      <c r="AJ37" s="193"/>
    </row>
    <row r="38" spans="2:36" ht="16.5" customHeight="1">
      <c r="B38" s="239"/>
      <c r="C38" s="246"/>
      <c r="D38" s="238"/>
      <c r="E38" s="769" t="s">
        <v>231</v>
      </c>
      <c r="F38" s="761"/>
      <c r="G38" s="761"/>
      <c r="H38" s="761"/>
      <c r="I38" s="761"/>
      <c r="J38" s="761"/>
      <c r="K38" s="761"/>
      <c r="L38" s="761"/>
      <c r="M38" s="762"/>
      <c r="O38" s="758"/>
      <c r="P38" s="759"/>
      <c r="Q38" s="155"/>
      <c r="R38" s="765"/>
      <c r="S38" s="766"/>
      <c r="T38" s="240"/>
      <c r="W38" s="750"/>
      <c r="X38" s="751"/>
      <c r="Y38" s="751"/>
      <c r="Z38" s="751"/>
      <c r="AA38" s="751"/>
      <c r="AB38" s="751"/>
      <c r="AC38" s="751"/>
      <c r="AD38" s="751"/>
      <c r="AE38" s="751"/>
      <c r="AF38" s="751"/>
      <c r="AG38" s="751"/>
      <c r="AH38" s="768"/>
      <c r="AI38" s="241"/>
      <c r="AJ38" s="241"/>
    </row>
    <row r="39" spans="2:36" ht="16.5" customHeight="1">
      <c r="B39" s="239"/>
      <c r="C39" s="584">
        <f t="array" ref="C39">MMULT(TRANSPOSE(各種係数!I8:I52),'１次効果'!AD8:AD52)</f>
        <v>15.047093113067717</v>
      </c>
      <c r="D39" s="600"/>
      <c r="E39" s="601">
        <f t="array" ref="E39">MMULT(TRANSPOSE(各種係数!J8:J52),'１次効果'!AD8:AD52)</f>
        <v>7.4253247545762173</v>
      </c>
      <c r="F39" s="592"/>
      <c r="G39" s="592"/>
      <c r="H39" s="592"/>
      <c r="I39" s="592"/>
      <c r="J39" s="592"/>
      <c r="K39" s="592"/>
      <c r="L39" s="592"/>
      <c r="M39" s="590"/>
      <c r="O39" s="593">
        <f t="array" ref="O39">MMULT(TRANSPOSE(各種係数!G8:G52),'１次効果'!$AD8:$AD52)*入力シート!L29</f>
        <v>177.0657304532308</v>
      </c>
      <c r="P39" s="590"/>
      <c r="Q39" s="155"/>
      <c r="R39" s="593">
        <f t="array" ref="R39">MMULT(TRANSPOSE(各種係数!H8:H52),'１次効果'!$AD8:$AD52)*入力シート!L29</f>
        <v>161.5954791753457</v>
      </c>
      <c r="S39" s="590"/>
      <c r="T39" s="240"/>
      <c r="W39" s="596">
        <f>各種係数!K53*W33</f>
        <v>14.961067432398542</v>
      </c>
      <c r="X39" s="592"/>
      <c r="Y39" s="592"/>
      <c r="Z39" s="592"/>
      <c r="AA39" s="592"/>
      <c r="AB39" s="592"/>
      <c r="AC39" s="592"/>
      <c r="AD39" s="592"/>
      <c r="AE39" s="592"/>
      <c r="AF39" s="592"/>
      <c r="AG39" s="592"/>
      <c r="AH39" s="590"/>
    </row>
    <row r="40" spans="2:36" ht="16.5" customHeight="1" thickBot="1">
      <c r="B40" s="247"/>
      <c r="C40" s="248"/>
      <c r="D40" s="248"/>
      <c r="E40" s="248"/>
      <c r="F40" s="248"/>
      <c r="G40" s="248"/>
      <c r="H40" s="248"/>
      <c r="I40" s="248"/>
      <c r="J40" s="248"/>
      <c r="K40" s="248"/>
      <c r="L40" s="248"/>
      <c r="M40" s="248"/>
      <c r="N40" s="248"/>
      <c r="O40" s="248"/>
      <c r="P40" s="249"/>
      <c r="Q40" s="249"/>
      <c r="R40" s="249"/>
      <c r="S40" s="249"/>
      <c r="T40" s="250"/>
    </row>
    <row r="41" spans="2:36" ht="16.5" customHeight="1" thickBot="1">
      <c r="C41" s="230"/>
      <c r="D41" s="155"/>
      <c r="E41" s="155"/>
      <c r="F41" s="155"/>
      <c r="G41" s="155"/>
      <c r="H41" s="155"/>
      <c r="I41" s="155"/>
      <c r="J41" s="155"/>
      <c r="Z41" s="231" t="s">
        <v>271</v>
      </c>
    </row>
    <row r="42" spans="2:36" ht="16.5" customHeight="1">
      <c r="B42" s="251" t="s">
        <v>232</v>
      </c>
      <c r="C42" s="252"/>
      <c r="D42" s="252"/>
      <c r="E42" s="252"/>
      <c r="F42" s="252"/>
      <c r="G42" s="252"/>
      <c r="H42" s="253"/>
      <c r="I42" s="253"/>
      <c r="J42" s="253"/>
      <c r="K42" s="254"/>
      <c r="L42" s="254"/>
      <c r="M42" s="254"/>
      <c r="N42" s="254"/>
      <c r="O42" s="254"/>
      <c r="P42" s="254"/>
      <c r="Q42" s="254"/>
      <c r="R42" s="255"/>
      <c r="AI42" s="238"/>
      <c r="AJ42" s="238"/>
    </row>
    <row r="43" spans="2:36" ht="16.5" customHeight="1">
      <c r="B43" s="256"/>
      <c r="C43" s="741" t="s">
        <v>233</v>
      </c>
      <c r="D43" s="742"/>
      <c r="E43" s="742"/>
      <c r="F43" s="742"/>
      <c r="G43" s="742"/>
      <c r="H43" s="742"/>
      <c r="I43" s="742"/>
      <c r="J43" s="742"/>
      <c r="K43" s="742"/>
      <c r="L43" s="742"/>
      <c r="M43" s="742"/>
      <c r="N43" s="742"/>
      <c r="O43" s="742"/>
      <c r="P43" s="742"/>
      <c r="Q43" s="743"/>
      <c r="R43" s="257"/>
      <c r="S43" s="193"/>
      <c r="T43" s="193"/>
      <c r="U43" s="193"/>
      <c r="V43" s="258"/>
      <c r="W43" s="747" t="s">
        <v>272</v>
      </c>
      <c r="X43" s="748"/>
      <c r="Y43" s="748"/>
      <c r="Z43" s="748"/>
      <c r="AA43" s="748"/>
      <c r="AB43" s="748"/>
      <c r="AC43" s="748"/>
      <c r="AD43" s="748"/>
      <c r="AE43" s="748"/>
      <c r="AF43" s="748"/>
      <c r="AG43" s="749"/>
      <c r="AH43" s="753" t="s">
        <v>219</v>
      </c>
      <c r="AI43" s="238"/>
      <c r="AJ43" s="238"/>
    </row>
    <row r="44" spans="2:36" ht="16.5" customHeight="1">
      <c r="B44" s="256"/>
      <c r="C44" s="744"/>
      <c r="D44" s="745"/>
      <c r="E44" s="745"/>
      <c r="F44" s="745"/>
      <c r="G44" s="745"/>
      <c r="H44" s="745"/>
      <c r="I44" s="745"/>
      <c r="J44" s="745"/>
      <c r="K44" s="745"/>
      <c r="L44" s="745"/>
      <c r="M44" s="745"/>
      <c r="N44" s="745"/>
      <c r="O44" s="745"/>
      <c r="P44" s="745"/>
      <c r="Q44" s="746"/>
      <c r="R44" s="257"/>
      <c r="S44" s="177" t="s">
        <v>273</v>
      </c>
      <c r="U44" s="193"/>
      <c r="V44" s="231"/>
      <c r="W44" s="750"/>
      <c r="X44" s="751"/>
      <c r="Y44" s="751"/>
      <c r="Z44" s="751"/>
      <c r="AA44" s="751"/>
      <c r="AB44" s="751"/>
      <c r="AC44" s="751"/>
      <c r="AD44" s="751"/>
      <c r="AE44" s="751"/>
      <c r="AF44" s="751"/>
      <c r="AG44" s="752"/>
      <c r="AH44" s="754"/>
      <c r="AI44" s="241"/>
      <c r="AJ44" s="241"/>
    </row>
    <row r="45" spans="2:36" ht="16.5" customHeight="1">
      <c r="B45" s="256"/>
      <c r="C45" s="584">
        <f>'２次効果'!R53</f>
        <v>14.745830017391828</v>
      </c>
      <c r="D45" s="594"/>
      <c r="E45" s="594"/>
      <c r="F45" s="594"/>
      <c r="G45" s="594"/>
      <c r="H45" s="594"/>
      <c r="I45" s="594"/>
      <c r="J45" s="594"/>
      <c r="K45" s="594"/>
      <c r="L45" s="594"/>
      <c r="M45" s="594"/>
      <c r="N45" s="594"/>
      <c r="O45" s="594"/>
      <c r="P45" s="594"/>
      <c r="Q45" s="599"/>
      <c r="R45" s="259"/>
      <c r="S45" s="260" t="s">
        <v>234</v>
      </c>
      <c r="W45" s="596">
        <f>'２次効果'!P53</f>
        <v>11.082997738243435</v>
      </c>
      <c r="X45" s="597"/>
      <c r="Y45" s="597"/>
      <c r="Z45" s="597"/>
      <c r="AA45" s="597"/>
      <c r="AB45" s="597"/>
      <c r="AC45" s="597"/>
      <c r="AD45" s="597"/>
      <c r="AE45" s="597"/>
      <c r="AF45" s="597"/>
      <c r="AG45" s="598"/>
      <c r="AH45" s="755"/>
    </row>
    <row r="46" spans="2:36" ht="16.5" customHeight="1" thickBot="1">
      <c r="B46" s="256"/>
      <c r="C46" s="177"/>
      <c r="D46" s="177"/>
      <c r="E46" s="243" t="s">
        <v>274</v>
      </c>
      <c r="F46" s="177"/>
      <c r="G46" s="177"/>
      <c r="H46" s="177"/>
      <c r="I46" s="243" t="s">
        <v>275</v>
      </c>
      <c r="J46" s="177"/>
      <c r="K46" s="177"/>
      <c r="L46" s="177"/>
      <c r="M46" s="177"/>
      <c r="N46" s="177"/>
      <c r="O46" s="177"/>
      <c r="P46" s="177"/>
      <c r="R46" s="261"/>
    </row>
    <row r="47" spans="2:36" ht="16.5" customHeight="1">
      <c r="B47" s="256"/>
      <c r="C47" s="182"/>
      <c r="D47" s="182"/>
      <c r="E47" s="187" t="s">
        <v>224</v>
      </c>
      <c r="F47" s="182"/>
      <c r="G47" s="182"/>
      <c r="H47" s="182"/>
      <c r="I47" s="182" t="s">
        <v>225</v>
      </c>
      <c r="J47" s="186"/>
      <c r="K47" s="182"/>
      <c r="L47" s="182"/>
      <c r="M47" s="187" t="s">
        <v>235</v>
      </c>
      <c r="N47" s="182"/>
      <c r="O47" s="183" t="s">
        <v>276</v>
      </c>
      <c r="P47" s="181"/>
      <c r="R47" s="261"/>
      <c r="V47" s="262" t="s">
        <v>236</v>
      </c>
      <c r="W47" s="263"/>
      <c r="X47" s="263"/>
      <c r="Y47" s="263"/>
      <c r="Z47" s="263"/>
      <c r="AA47" s="264"/>
      <c r="AB47" s="265"/>
      <c r="AC47" s="264"/>
      <c r="AD47" s="264"/>
      <c r="AE47" s="264"/>
      <c r="AF47" s="264"/>
      <c r="AG47" s="264"/>
      <c r="AH47" s="266"/>
    </row>
    <row r="48" spans="2:36" ht="16.5" customHeight="1">
      <c r="B48" s="256"/>
      <c r="C48" s="155"/>
      <c r="D48" s="155"/>
      <c r="E48" s="155"/>
      <c r="F48" s="155"/>
      <c r="G48" s="155"/>
      <c r="H48" s="155"/>
      <c r="I48" s="155"/>
      <c r="J48" s="182"/>
      <c r="K48" s="155"/>
      <c r="L48" s="155"/>
      <c r="M48" s="182"/>
      <c r="N48" s="155"/>
      <c r="O48" s="155"/>
      <c r="P48" s="182"/>
      <c r="R48" s="261"/>
      <c r="V48" s="267"/>
      <c r="W48" s="268"/>
      <c r="X48" s="268"/>
      <c r="Y48" s="268"/>
      <c r="Z48" s="268"/>
      <c r="AA48" s="269"/>
      <c r="AB48" s="269"/>
      <c r="AC48" s="268"/>
      <c r="AD48" s="268"/>
      <c r="AE48" s="268"/>
      <c r="AF48" s="268"/>
      <c r="AG48" s="268"/>
      <c r="AH48" s="270"/>
      <c r="AI48" s="271"/>
      <c r="AJ48" s="271"/>
    </row>
    <row r="49" spans="2:36" ht="16.5" customHeight="1">
      <c r="B49" s="256"/>
      <c r="C49" s="763" t="s">
        <v>237</v>
      </c>
      <c r="D49" s="742"/>
      <c r="E49" s="742"/>
      <c r="F49" s="742"/>
      <c r="G49" s="742"/>
      <c r="H49" s="742"/>
      <c r="I49" s="742"/>
      <c r="J49" s="743"/>
      <c r="K49" s="224"/>
      <c r="L49" s="155"/>
      <c r="M49" s="756" t="s">
        <v>238</v>
      </c>
      <c r="N49" s="757"/>
      <c r="O49" s="155"/>
      <c r="P49" s="756" t="s">
        <v>239</v>
      </c>
      <c r="Q49" s="764"/>
      <c r="R49" s="259"/>
      <c r="V49" s="267"/>
      <c r="W49" s="268"/>
      <c r="X49" s="756" t="s">
        <v>196</v>
      </c>
      <c r="Y49" s="757"/>
      <c r="Z49" s="756" t="s">
        <v>197</v>
      </c>
      <c r="AA49" s="757"/>
      <c r="AB49" s="756" t="s">
        <v>198</v>
      </c>
      <c r="AC49" s="757"/>
      <c r="AD49" s="756" t="s">
        <v>240</v>
      </c>
      <c r="AE49" s="757"/>
      <c r="AF49" s="756" t="s">
        <v>241</v>
      </c>
      <c r="AG49" s="757"/>
      <c r="AH49" s="270"/>
      <c r="AI49" s="271"/>
      <c r="AJ49" s="271"/>
    </row>
    <row r="50" spans="2:36" ht="16.5" customHeight="1">
      <c r="B50" s="256"/>
      <c r="C50" s="204"/>
      <c r="D50" s="193"/>
      <c r="E50" s="760" t="s">
        <v>242</v>
      </c>
      <c r="F50" s="761"/>
      <c r="G50" s="761"/>
      <c r="H50" s="761"/>
      <c r="I50" s="761"/>
      <c r="J50" s="762"/>
      <c r="K50" s="272"/>
      <c r="L50" s="155"/>
      <c r="M50" s="758"/>
      <c r="N50" s="759"/>
      <c r="O50" s="155"/>
      <c r="P50" s="765"/>
      <c r="Q50" s="766"/>
      <c r="R50" s="259"/>
      <c r="V50" s="267"/>
      <c r="W50" s="268"/>
      <c r="X50" s="758"/>
      <c r="Y50" s="759"/>
      <c r="Z50" s="758"/>
      <c r="AA50" s="759"/>
      <c r="AB50" s="758"/>
      <c r="AC50" s="759"/>
      <c r="AD50" s="758"/>
      <c r="AE50" s="759"/>
      <c r="AF50" s="758"/>
      <c r="AG50" s="759"/>
      <c r="AH50" s="270"/>
      <c r="AI50" s="271"/>
      <c r="AJ50" s="271"/>
    </row>
    <row r="51" spans="2:36" ht="16" customHeight="1">
      <c r="B51" s="256"/>
      <c r="C51" s="584">
        <f t="array" ref="C51">MMULT(TRANSPOSE(各種係数!I8:I52),'２次効果'!R8:R52)</f>
        <v>9.5368125365644882</v>
      </c>
      <c r="D51" s="600"/>
      <c r="E51" s="601">
        <f t="array" ref="E51">MMULT(TRANSPOSE(各種係数!J8:J52),'２次効果'!R8:R52)</f>
        <v>4.0109903697404503</v>
      </c>
      <c r="F51" s="592"/>
      <c r="G51" s="592"/>
      <c r="H51" s="592"/>
      <c r="I51" s="592"/>
      <c r="J51" s="590"/>
      <c r="K51" s="273"/>
      <c r="L51" s="155"/>
      <c r="M51" s="593">
        <f t="array" ref="M51">MMULT(TRANSPOSE(各種係数!G8:G52),'２次効果'!R8:R52)*入力シート!L29</f>
        <v>111.754764098783</v>
      </c>
      <c r="N51" s="590"/>
      <c r="O51" s="155"/>
      <c r="P51" s="593">
        <f t="array" ref="P51">MMULT(TRANSPOSE(各種係数!H8:H52),'２次効果'!R8:R52)*入力シート!L29</f>
        <v>97.780134502356304</v>
      </c>
      <c r="Q51" s="590"/>
      <c r="R51" s="259"/>
      <c r="S51" s="274"/>
      <c r="V51" s="267"/>
      <c r="W51" s="268"/>
      <c r="X51" s="580">
        <f>C15+C33+C45</f>
        <v>100.67388855559281</v>
      </c>
      <c r="Y51" s="586"/>
      <c r="Z51" s="580">
        <f>N21+C39+C51</f>
        <v>55.191663186288338</v>
      </c>
      <c r="AA51" s="590"/>
      <c r="AB51" s="580">
        <f>P21+E39+E51</f>
        <v>34.496311048761775</v>
      </c>
      <c r="AC51" s="590"/>
      <c r="AD51" s="593">
        <f>AC21+O39+M51</f>
        <v>768.85742929674461</v>
      </c>
      <c r="AE51" s="590"/>
      <c r="AF51" s="593">
        <f>AF21+R39+P51</f>
        <v>652.33959299568471</v>
      </c>
      <c r="AG51" s="590"/>
      <c r="AH51" s="270"/>
    </row>
    <row r="52" spans="2:36" ht="16" customHeight="1" thickBot="1">
      <c r="B52" s="275"/>
      <c r="C52" s="276"/>
      <c r="D52" s="276"/>
      <c r="E52" s="276"/>
      <c r="F52" s="276"/>
      <c r="G52" s="276"/>
      <c r="H52" s="276"/>
      <c r="I52" s="276"/>
      <c r="J52" s="276"/>
      <c r="K52" s="276"/>
      <c r="L52" s="276"/>
      <c r="M52" s="276"/>
      <c r="N52" s="276"/>
      <c r="O52" s="277"/>
      <c r="P52" s="277"/>
      <c r="Q52" s="277"/>
      <c r="R52" s="278"/>
      <c r="V52" s="279"/>
      <c r="W52" s="280"/>
      <c r="X52" s="280"/>
      <c r="Y52" s="280"/>
      <c r="Z52" s="280"/>
      <c r="AA52" s="280"/>
      <c r="AB52" s="280"/>
      <c r="AC52" s="280"/>
      <c r="AD52" s="280"/>
      <c r="AE52" s="280"/>
      <c r="AF52" s="280"/>
      <c r="AG52" s="280"/>
      <c r="AH52" s="281"/>
    </row>
    <row r="53" spans="2:36" ht="29.25" customHeight="1"/>
    <row r="54" spans="2:36" ht="13">
      <c r="B54" s="736" t="s">
        <v>243</v>
      </c>
      <c r="C54" s="725"/>
      <c r="D54" s="737" t="s">
        <v>244</v>
      </c>
      <c r="E54" s="738"/>
      <c r="F54" s="738"/>
      <c r="G54" s="738"/>
      <c r="H54" s="738"/>
      <c r="I54" s="738"/>
      <c r="J54" s="738"/>
      <c r="K54" s="738"/>
      <c r="L54" s="738"/>
      <c r="M54" s="738"/>
      <c r="N54" s="738"/>
      <c r="O54" s="739"/>
      <c r="P54" s="740" t="s">
        <v>245</v>
      </c>
      <c r="Q54" s="738"/>
      <c r="R54" s="738"/>
      <c r="S54" s="738"/>
      <c r="T54" s="738"/>
      <c r="U54" s="738"/>
      <c r="V54" s="738"/>
      <c r="W54" s="738"/>
      <c r="X54" s="738"/>
      <c r="Y54" s="738"/>
      <c r="Z54" s="738"/>
      <c r="AA54" s="738"/>
      <c r="AB54" s="738"/>
      <c r="AC54" s="738"/>
      <c r="AD54" s="738"/>
      <c r="AE54" s="739"/>
      <c r="AF54" s="736" t="s">
        <v>246</v>
      </c>
      <c r="AG54" s="725"/>
      <c r="AH54" s="725"/>
    </row>
    <row r="55" spans="2:36" ht="81.25" customHeight="1">
      <c r="B55" s="724" t="s">
        <v>247</v>
      </c>
      <c r="C55" s="725"/>
      <c r="D55" s="726" t="s">
        <v>414</v>
      </c>
      <c r="E55" s="727"/>
      <c r="F55" s="727"/>
      <c r="G55" s="727"/>
      <c r="H55" s="727"/>
      <c r="I55" s="727"/>
      <c r="J55" s="727"/>
      <c r="K55" s="727"/>
      <c r="L55" s="727"/>
      <c r="M55" s="727"/>
      <c r="N55" s="727"/>
      <c r="O55" s="728"/>
      <c r="P55" s="729" t="s">
        <v>415</v>
      </c>
      <c r="Q55" s="727"/>
      <c r="R55" s="727"/>
      <c r="S55" s="727"/>
      <c r="T55" s="727"/>
      <c r="U55" s="727"/>
      <c r="V55" s="727"/>
      <c r="W55" s="727"/>
      <c r="X55" s="727"/>
      <c r="Y55" s="727"/>
      <c r="Z55" s="727"/>
      <c r="AA55" s="727"/>
      <c r="AB55" s="727"/>
      <c r="AC55" s="727"/>
      <c r="AD55" s="727"/>
      <c r="AE55" s="728"/>
      <c r="AF55" s="730" t="s">
        <v>203</v>
      </c>
      <c r="AG55" s="731"/>
      <c r="AH55" s="732"/>
    </row>
    <row r="56" spans="2:36" ht="111" customHeight="1">
      <c r="B56" s="724" t="s">
        <v>248</v>
      </c>
      <c r="C56" s="725"/>
      <c r="D56" s="726" t="s">
        <v>416</v>
      </c>
      <c r="E56" s="727"/>
      <c r="F56" s="727"/>
      <c r="G56" s="727"/>
      <c r="H56" s="727"/>
      <c r="I56" s="727"/>
      <c r="J56" s="727"/>
      <c r="K56" s="727"/>
      <c r="L56" s="727"/>
      <c r="M56" s="727"/>
      <c r="N56" s="727"/>
      <c r="O56" s="728"/>
      <c r="P56" s="729" t="s">
        <v>417</v>
      </c>
      <c r="Q56" s="727"/>
      <c r="R56" s="727"/>
      <c r="S56" s="727"/>
      <c r="T56" s="727"/>
      <c r="U56" s="727"/>
      <c r="V56" s="727"/>
      <c r="W56" s="727"/>
      <c r="X56" s="727"/>
      <c r="Y56" s="727"/>
      <c r="Z56" s="727"/>
      <c r="AA56" s="727"/>
      <c r="AB56" s="727"/>
      <c r="AC56" s="727"/>
      <c r="AD56" s="727"/>
      <c r="AE56" s="728"/>
      <c r="AF56" s="730" t="s">
        <v>249</v>
      </c>
      <c r="AG56" s="731"/>
      <c r="AH56" s="732"/>
    </row>
    <row r="57" spans="2:36" ht="112.5" customHeight="1">
      <c r="B57" s="724" t="s">
        <v>250</v>
      </c>
      <c r="C57" s="725"/>
      <c r="D57" s="726" t="s">
        <v>418</v>
      </c>
      <c r="E57" s="727"/>
      <c r="F57" s="727"/>
      <c r="G57" s="727"/>
      <c r="H57" s="727"/>
      <c r="I57" s="727"/>
      <c r="J57" s="727"/>
      <c r="K57" s="727"/>
      <c r="L57" s="727"/>
      <c r="M57" s="727"/>
      <c r="N57" s="727"/>
      <c r="O57" s="728"/>
      <c r="P57" s="729" t="s">
        <v>419</v>
      </c>
      <c r="Q57" s="727"/>
      <c r="R57" s="727"/>
      <c r="S57" s="727"/>
      <c r="T57" s="727"/>
      <c r="U57" s="727"/>
      <c r="V57" s="727"/>
      <c r="W57" s="727"/>
      <c r="X57" s="727"/>
      <c r="Y57" s="727"/>
      <c r="Z57" s="727"/>
      <c r="AA57" s="727"/>
      <c r="AB57" s="727"/>
      <c r="AC57" s="727"/>
      <c r="AD57" s="727"/>
      <c r="AE57" s="728"/>
      <c r="AF57" s="730" t="s">
        <v>251</v>
      </c>
      <c r="AG57" s="731"/>
      <c r="AH57" s="732"/>
    </row>
    <row r="58" spans="2:36" ht="123.25" customHeight="1">
      <c r="B58" s="724" t="s">
        <v>252</v>
      </c>
      <c r="C58" s="725"/>
      <c r="D58" s="726" t="s">
        <v>420</v>
      </c>
      <c r="E58" s="733"/>
      <c r="F58" s="733"/>
      <c r="G58" s="733"/>
      <c r="H58" s="733"/>
      <c r="I58" s="733"/>
      <c r="J58" s="733"/>
      <c r="K58" s="733"/>
      <c r="L58" s="733"/>
      <c r="M58" s="733"/>
      <c r="N58" s="733"/>
      <c r="O58" s="734"/>
      <c r="P58" s="735" t="s">
        <v>421</v>
      </c>
      <c r="Q58" s="733"/>
      <c r="R58" s="733"/>
      <c r="S58" s="733"/>
      <c r="T58" s="733"/>
      <c r="U58" s="733"/>
      <c r="V58" s="733"/>
      <c r="W58" s="733"/>
      <c r="X58" s="733"/>
      <c r="Y58" s="733"/>
      <c r="Z58" s="733"/>
      <c r="AA58" s="733"/>
      <c r="AB58" s="733"/>
      <c r="AC58" s="733"/>
      <c r="AD58" s="733"/>
      <c r="AE58" s="734"/>
      <c r="AF58" s="730" t="s">
        <v>253</v>
      </c>
      <c r="AG58" s="731"/>
      <c r="AH58" s="732"/>
    </row>
    <row r="59" spans="2:36" ht="46" customHeight="1">
      <c r="B59" s="724" t="s">
        <v>254</v>
      </c>
      <c r="C59" s="725"/>
      <c r="D59" s="726" t="s">
        <v>422</v>
      </c>
      <c r="E59" s="733"/>
      <c r="F59" s="733"/>
      <c r="G59" s="733"/>
      <c r="H59" s="733"/>
      <c r="I59" s="733"/>
      <c r="J59" s="733"/>
      <c r="K59" s="733"/>
      <c r="L59" s="733"/>
      <c r="M59" s="733"/>
      <c r="N59" s="733"/>
      <c r="O59" s="734"/>
      <c r="P59" s="735" t="s">
        <v>423</v>
      </c>
      <c r="Q59" s="733"/>
      <c r="R59" s="733"/>
      <c r="S59" s="733"/>
      <c r="T59" s="733"/>
      <c r="U59" s="733"/>
      <c r="V59" s="733"/>
      <c r="W59" s="733"/>
      <c r="X59" s="733"/>
      <c r="Y59" s="733"/>
      <c r="Z59" s="733"/>
      <c r="AA59" s="733"/>
      <c r="AB59" s="733"/>
      <c r="AC59" s="733"/>
      <c r="AD59" s="733"/>
      <c r="AE59" s="734"/>
      <c r="AF59" s="730" t="s">
        <v>255</v>
      </c>
      <c r="AG59" s="731"/>
      <c r="AH59" s="732"/>
    </row>
  </sheetData>
  <mergeCells count="62">
    <mergeCell ref="B1:L1"/>
    <mergeCell ref="C6:M6"/>
    <mergeCell ref="Q6:X6"/>
    <mergeCell ref="AA6:AG6"/>
    <mergeCell ref="D10:I10"/>
    <mergeCell ref="AD12:AE12"/>
    <mergeCell ref="N17:P18"/>
    <mergeCell ref="Q17:S18"/>
    <mergeCell ref="AA17:AC18"/>
    <mergeCell ref="AE17:AF18"/>
    <mergeCell ref="C19:J20"/>
    <mergeCell ref="N19:AA19"/>
    <mergeCell ref="AC19:AD20"/>
    <mergeCell ref="AF19:AG20"/>
    <mergeCell ref="N20:O20"/>
    <mergeCell ref="P20:AA20"/>
    <mergeCell ref="C25:Q26"/>
    <mergeCell ref="R25:R27"/>
    <mergeCell ref="V25:AH26"/>
    <mergeCell ref="C31:S32"/>
    <mergeCell ref="W31:AH32"/>
    <mergeCell ref="C37:M37"/>
    <mergeCell ref="O37:P38"/>
    <mergeCell ref="R37:S38"/>
    <mergeCell ref="W37:AH38"/>
    <mergeCell ref="E38:M38"/>
    <mergeCell ref="C43:Q44"/>
    <mergeCell ref="W43:AG44"/>
    <mergeCell ref="AH43:AH45"/>
    <mergeCell ref="AD49:AE50"/>
    <mergeCell ref="AF49:AG50"/>
    <mergeCell ref="E50:J50"/>
    <mergeCell ref="C49:J49"/>
    <mergeCell ref="M49:N50"/>
    <mergeCell ref="P49:Q50"/>
    <mergeCell ref="X49:Y50"/>
    <mergeCell ref="Z49:AA50"/>
    <mergeCell ref="AB49:AC50"/>
    <mergeCell ref="B54:C54"/>
    <mergeCell ref="D54:O54"/>
    <mergeCell ref="P54:AE54"/>
    <mergeCell ref="AF54:AH54"/>
    <mergeCell ref="B55:C55"/>
    <mergeCell ref="D55:O55"/>
    <mergeCell ref="P55:AE55"/>
    <mergeCell ref="AF55:AH55"/>
    <mergeCell ref="B56:C56"/>
    <mergeCell ref="D56:O56"/>
    <mergeCell ref="P56:AE56"/>
    <mergeCell ref="AF56:AH56"/>
    <mergeCell ref="B59:C59"/>
    <mergeCell ref="D59:O59"/>
    <mergeCell ref="P59:AE59"/>
    <mergeCell ref="AF59:AH59"/>
    <mergeCell ref="B57:C57"/>
    <mergeCell ref="D57:O57"/>
    <mergeCell ref="P57:AE57"/>
    <mergeCell ref="AF57:AH57"/>
    <mergeCell ref="B58:C58"/>
    <mergeCell ref="D58:O58"/>
    <mergeCell ref="P58:AE58"/>
    <mergeCell ref="AF58:AH58"/>
  </mergeCells>
  <phoneticPr fontId="2"/>
  <pageMargins left="0.7" right="0.7" top="0.75" bottom="0.75" header="0.3" footer="0.3"/>
  <pageSetup paperSize="9" scale="59" fitToWidth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D53"/>
  <sheetViews>
    <sheetView showGridLines="0" zoomScale="70" zoomScaleNormal="7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defaultRowHeight="13"/>
  <cols>
    <col min="1" max="1" width="4.6328125" style="344" customWidth="1"/>
    <col min="2" max="2" width="25.36328125" style="344" customWidth="1"/>
    <col min="3" max="3" width="2.6328125" style="344" customWidth="1"/>
    <col min="4" max="4" width="12.08984375" style="344" customWidth="1"/>
    <col min="5" max="5" width="2.6328125" style="344" customWidth="1"/>
    <col min="6" max="6" width="12.08984375" style="344" customWidth="1"/>
    <col min="7" max="7" width="2.6328125" style="344" customWidth="1"/>
    <col min="8" max="8" width="12.08984375" style="344" customWidth="1"/>
    <col min="9" max="9" width="2.6328125" style="344" customWidth="1"/>
    <col min="10" max="10" width="12.26953125" style="344" customWidth="1"/>
    <col min="11" max="11" width="4.6328125" style="344" customWidth="1"/>
    <col min="12" max="12" width="12.26953125" style="344" customWidth="1"/>
    <col min="13" max="13" width="4.6328125" style="344" customWidth="1"/>
    <col min="14" max="14" width="10.6328125" style="344" customWidth="1"/>
    <col min="15" max="15" width="2.6328125" style="344" customWidth="1"/>
    <col min="16" max="16" width="10.6328125" style="344" customWidth="1"/>
    <col min="17" max="17" width="2.6328125" style="344" customWidth="1"/>
    <col min="18" max="18" width="10.6328125" style="344" customWidth="1"/>
    <col min="19" max="19" width="3.6328125" style="344" customWidth="1"/>
    <col min="20" max="20" width="10.6328125" style="344" customWidth="1"/>
    <col min="21" max="21" width="3.6328125" style="344" customWidth="1"/>
    <col min="22" max="22" width="10.6328125" style="344" customWidth="1"/>
    <col min="23" max="23" width="3.6328125" style="344" customWidth="1"/>
    <col min="24" max="24" width="10.6328125" style="344" customWidth="1"/>
    <col min="25" max="25" width="3.08984375" style="344" customWidth="1"/>
    <col min="26" max="26" width="19" style="344" customWidth="1"/>
    <col min="27" max="27" width="3.453125" style="344" customWidth="1"/>
    <col min="28" max="28" width="11.08984375" style="344" customWidth="1"/>
    <col min="29" max="29" width="4.6328125" style="344" customWidth="1"/>
    <col min="30" max="30" width="12.08984375" style="344" customWidth="1"/>
    <col min="31" max="256" width="9" style="344"/>
    <col min="257" max="257" width="4.6328125" style="344" customWidth="1"/>
    <col min="258" max="258" width="25.36328125" style="344" customWidth="1"/>
    <col min="259" max="259" width="2.6328125" style="344" customWidth="1"/>
    <col min="260" max="260" width="12.08984375" style="344" customWidth="1"/>
    <col min="261" max="261" width="2.6328125" style="344" customWidth="1"/>
    <col min="262" max="262" width="12.08984375" style="344" customWidth="1"/>
    <col min="263" max="263" width="2.6328125" style="344" customWidth="1"/>
    <col min="264" max="264" width="12.08984375" style="344" customWidth="1"/>
    <col min="265" max="265" width="2.6328125" style="344" customWidth="1"/>
    <col min="266" max="266" width="12.26953125" style="344" customWidth="1"/>
    <col min="267" max="267" width="4.6328125" style="344" customWidth="1"/>
    <col min="268" max="268" width="11.6328125" style="344" customWidth="1"/>
    <col min="269" max="269" width="4.6328125" style="344" customWidth="1"/>
    <col min="270" max="270" width="10.6328125" style="344" customWidth="1"/>
    <col min="271" max="271" width="2.6328125" style="344" customWidth="1"/>
    <col min="272" max="272" width="10.6328125" style="344" customWidth="1"/>
    <col min="273" max="273" width="2.6328125" style="344" customWidth="1"/>
    <col min="274" max="274" width="10.6328125" style="344" customWidth="1"/>
    <col min="275" max="275" width="3.6328125" style="344" customWidth="1"/>
    <col min="276" max="276" width="10.6328125" style="344" customWidth="1"/>
    <col min="277" max="277" width="3.6328125" style="344" customWidth="1"/>
    <col min="278" max="278" width="10.6328125" style="344" customWidth="1"/>
    <col min="279" max="279" width="3.6328125" style="344" customWidth="1"/>
    <col min="280" max="280" width="10.6328125" style="344" customWidth="1"/>
    <col min="281" max="281" width="3.08984375" style="344" customWidth="1"/>
    <col min="282" max="282" width="19" style="344" customWidth="1"/>
    <col min="283" max="283" width="3.453125" style="344" customWidth="1"/>
    <col min="284" max="284" width="11.08984375" style="344" customWidth="1"/>
    <col min="285" max="285" width="4.6328125" style="344" customWidth="1"/>
    <col min="286" max="286" width="12.08984375" style="344" customWidth="1"/>
    <col min="287" max="512" width="9" style="344"/>
    <col min="513" max="513" width="4.6328125" style="344" customWidth="1"/>
    <col min="514" max="514" width="25.36328125" style="344" customWidth="1"/>
    <col min="515" max="515" width="2.6328125" style="344" customWidth="1"/>
    <col min="516" max="516" width="12.08984375" style="344" customWidth="1"/>
    <col min="517" max="517" width="2.6328125" style="344" customWidth="1"/>
    <col min="518" max="518" width="12.08984375" style="344" customWidth="1"/>
    <col min="519" max="519" width="2.6328125" style="344" customWidth="1"/>
    <col min="520" max="520" width="12.08984375" style="344" customWidth="1"/>
    <col min="521" max="521" width="2.6328125" style="344" customWidth="1"/>
    <col min="522" max="522" width="12.26953125" style="344" customWidth="1"/>
    <col min="523" max="523" width="4.6328125" style="344" customWidth="1"/>
    <col min="524" max="524" width="11.6328125" style="344" customWidth="1"/>
    <col min="525" max="525" width="4.6328125" style="344" customWidth="1"/>
    <col min="526" max="526" width="10.6328125" style="344" customWidth="1"/>
    <col min="527" max="527" width="2.6328125" style="344" customWidth="1"/>
    <col min="528" max="528" width="10.6328125" style="344" customWidth="1"/>
    <col min="529" max="529" width="2.6328125" style="344" customWidth="1"/>
    <col min="530" max="530" width="10.6328125" style="344" customWidth="1"/>
    <col min="531" max="531" width="3.6328125" style="344" customWidth="1"/>
    <col min="532" max="532" width="10.6328125" style="344" customWidth="1"/>
    <col min="533" max="533" width="3.6328125" style="344" customWidth="1"/>
    <col min="534" max="534" width="10.6328125" style="344" customWidth="1"/>
    <col min="535" max="535" width="3.6328125" style="344" customWidth="1"/>
    <col min="536" max="536" width="10.6328125" style="344" customWidth="1"/>
    <col min="537" max="537" width="3.08984375" style="344" customWidth="1"/>
    <col min="538" max="538" width="19" style="344" customWidth="1"/>
    <col min="539" max="539" width="3.453125" style="344" customWidth="1"/>
    <col min="540" max="540" width="11.08984375" style="344" customWidth="1"/>
    <col min="541" max="541" width="4.6328125" style="344" customWidth="1"/>
    <col min="542" max="542" width="12.08984375" style="344" customWidth="1"/>
    <col min="543" max="768" width="9" style="344"/>
    <col min="769" max="769" width="4.6328125" style="344" customWidth="1"/>
    <col min="770" max="770" width="25.36328125" style="344" customWidth="1"/>
    <col min="771" max="771" width="2.6328125" style="344" customWidth="1"/>
    <col min="772" max="772" width="12.08984375" style="344" customWidth="1"/>
    <col min="773" max="773" width="2.6328125" style="344" customWidth="1"/>
    <col min="774" max="774" width="12.08984375" style="344" customWidth="1"/>
    <col min="775" max="775" width="2.6328125" style="344" customWidth="1"/>
    <col min="776" max="776" width="12.08984375" style="344" customWidth="1"/>
    <col min="777" max="777" width="2.6328125" style="344" customWidth="1"/>
    <col min="778" max="778" width="12.26953125" style="344" customWidth="1"/>
    <col min="779" max="779" width="4.6328125" style="344" customWidth="1"/>
    <col min="780" max="780" width="11.6328125" style="344" customWidth="1"/>
    <col min="781" max="781" width="4.6328125" style="344" customWidth="1"/>
    <col min="782" max="782" width="10.6328125" style="344" customWidth="1"/>
    <col min="783" max="783" width="2.6328125" style="344" customWidth="1"/>
    <col min="784" max="784" width="10.6328125" style="344" customWidth="1"/>
    <col min="785" max="785" width="2.6328125" style="344" customWidth="1"/>
    <col min="786" max="786" width="10.6328125" style="344" customWidth="1"/>
    <col min="787" max="787" width="3.6328125" style="344" customWidth="1"/>
    <col min="788" max="788" width="10.6328125" style="344" customWidth="1"/>
    <col min="789" max="789" width="3.6328125" style="344" customWidth="1"/>
    <col min="790" max="790" width="10.6328125" style="344" customWidth="1"/>
    <col min="791" max="791" width="3.6328125" style="344" customWidth="1"/>
    <col min="792" max="792" width="10.6328125" style="344" customWidth="1"/>
    <col min="793" max="793" width="3.08984375" style="344" customWidth="1"/>
    <col min="794" max="794" width="19" style="344" customWidth="1"/>
    <col min="795" max="795" width="3.453125" style="344" customWidth="1"/>
    <col min="796" max="796" width="11.08984375" style="344" customWidth="1"/>
    <col min="797" max="797" width="4.6328125" style="344" customWidth="1"/>
    <col min="798" max="798" width="12.08984375" style="344" customWidth="1"/>
    <col min="799" max="1024" width="9" style="344"/>
    <col min="1025" max="1025" width="4.6328125" style="344" customWidth="1"/>
    <col min="1026" max="1026" width="25.36328125" style="344" customWidth="1"/>
    <col min="1027" max="1027" width="2.6328125" style="344" customWidth="1"/>
    <col min="1028" max="1028" width="12.08984375" style="344" customWidth="1"/>
    <col min="1029" max="1029" width="2.6328125" style="344" customWidth="1"/>
    <col min="1030" max="1030" width="12.08984375" style="344" customWidth="1"/>
    <col min="1031" max="1031" width="2.6328125" style="344" customWidth="1"/>
    <col min="1032" max="1032" width="12.08984375" style="344" customWidth="1"/>
    <col min="1033" max="1033" width="2.6328125" style="344" customWidth="1"/>
    <col min="1034" max="1034" width="12.26953125" style="344" customWidth="1"/>
    <col min="1035" max="1035" width="4.6328125" style="344" customWidth="1"/>
    <col min="1036" max="1036" width="11.6328125" style="344" customWidth="1"/>
    <col min="1037" max="1037" width="4.6328125" style="344" customWidth="1"/>
    <col min="1038" max="1038" width="10.6328125" style="344" customWidth="1"/>
    <col min="1039" max="1039" width="2.6328125" style="344" customWidth="1"/>
    <col min="1040" max="1040" width="10.6328125" style="344" customWidth="1"/>
    <col min="1041" max="1041" width="2.6328125" style="344" customWidth="1"/>
    <col min="1042" max="1042" width="10.6328125" style="344" customWidth="1"/>
    <col min="1043" max="1043" width="3.6328125" style="344" customWidth="1"/>
    <col min="1044" max="1044" width="10.6328125" style="344" customWidth="1"/>
    <col min="1045" max="1045" width="3.6328125" style="344" customWidth="1"/>
    <col min="1046" max="1046" width="10.6328125" style="344" customWidth="1"/>
    <col min="1047" max="1047" width="3.6328125" style="344" customWidth="1"/>
    <col min="1048" max="1048" width="10.6328125" style="344" customWidth="1"/>
    <col min="1049" max="1049" width="3.08984375" style="344" customWidth="1"/>
    <col min="1050" max="1050" width="19" style="344" customWidth="1"/>
    <col min="1051" max="1051" width="3.453125" style="344" customWidth="1"/>
    <col min="1052" max="1052" width="11.08984375" style="344" customWidth="1"/>
    <col min="1053" max="1053" width="4.6328125" style="344" customWidth="1"/>
    <col min="1054" max="1054" width="12.08984375" style="344" customWidth="1"/>
    <col min="1055" max="1280" width="9" style="344"/>
    <col min="1281" max="1281" width="4.6328125" style="344" customWidth="1"/>
    <col min="1282" max="1282" width="25.36328125" style="344" customWidth="1"/>
    <col min="1283" max="1283" width="2.6328125" style="344" customWidth="1"/>
    <col min="1284" max="1284" width="12.08984375" style="344" customWidth="1"/>
    <col min="1285" max="1285" width="2.6328125" style="344" customWidth="1"/>
    <col min="1286" max="1286" width="12.08984375" style="344" customWidth="1"/>
    <col min="1287" max="1287" width="2.6328125" style="344" customWidth="1"/>
    <col min="1288" max="1288" width="12.08984375" style="344" customWidth="1"/>
    <col min="1289" max="1289" width="2.6328125" style="344" customWidth="1"/>
    <col min="1290" max="1290" width="12.26953125" style="344" customWidth="1"/>
    <col min="1291" max="1291" width="4.6328125" style="344" customWidth="1"/>
    <col min="1292" max="1292" width="11.6328125" style="344" customWidth="1"/>
    <col min="1293" max="1293" width="4.6328125" style="344" customWidth="1"/>
    <col min="1294" max="1294" width="10.6328125" style="344" customWidth="1"/>
    <col min="1295" max="1295" width="2.6328125" style="344" customWidth="1"/>
    <col min="1296" max="1296" width="10.6328125" style="344" customWidth="1"/>
    <col min="1297" max="1297" width="2.6328125" style="344" customWidth="1"/>
    <col min="1298" max="1298" width="10.6328125" style="344" customWidth="1"/>
    <col min="1299" max="1299" width="3.6328125" style="344" customWidth="1"/>
    <col min="1300" max="1300" width="10.6328125" style="344" customWidth="1"/>
    <col min="1301" max="1301" width="3.6328125" style="344" customWidth="1"/>
    <col min="1302" max="1302" width="10.6328125" style="344" customWidth="1"/>
    <col min="1303" max="1303" width="3.6328125" style="344" customWidth="1"/>
    <col min="1304" max="1304" width="10.6328125" style="344" customWidth="1"/>
    <col min="1305" max="1305" width="3.08984375" style="344" customWidth="1"/>
    <col min="1306" max="1306" width="19" style="344" customWidth="1"/>
    <col min="1307" max="1307" width="3.453125" style="344" customWidth="1"/>
    <col min="1308" max="1308" width="11.08984375" style="344" customWidth="1"/>
    <col min="1309" max="1309" width="4.6328125" style="344" customWidth="1"/>
    <col min="1310" max="1310" width="12.08984375" style="344" customWidth="1"/>
    <col min="1311" max="1536" width="9" style="344"/>
    <col min="1537" max="1537" width="4.6328125" style="344" customWidth="1"/>
    <col min="1538" max="1538" width="25.36328125" style="344" customWidth="1"/>
    <col min="1539" max="1539" width="2.6328125" style="344" customWidth="1"/>
    <col min="1540" max="1540" width="12.08984375" style="344" customWidth="1"/>
    <col min="1541" max="1541" width="2.6328125" style="344" customWidth="1"/>
    <col min="1542" max="1542" width="12.08984375" style="344" customWidth="1"/>
    <col min="1543" max="1543" width="2.6328125" style="344" customWidth="1"/>
    <col min="1544" max="1544" width="12.08984375" style="344" customWidth="1"/>
    <col min="1545" max="1545" width="2.6328125" style="344" customWidth="1"/>
    <col min="1546" max="1546" width="12.26953125" style="344" customWidth="1"/>
    <col min="1547" max="1547" width="4.6328125" style="344" customWidth="1"/>
    <col min="1548" max="1548" width="11.6328125" style="344" customWidth="1"/>
    <col min="1549" max="1549" width="4.6328125" style="344" customWidth="1"/>
    <col min="1550" max="1550" width="10.6328125" style="344" customWidth="1"/>
    <col min="1551" max="1551" width="2.6328125" style="344" customWidth="1"/>
    <col min="1552" max="1552" width="10.6328125" style="344" customWidth="1"/>
    <col min="1553" max="1553" width="2.6328125" style="344" customWidth="1"/>
    <col min="1554" max="1554" width="10.6328125" style="344" customWidth="1"/>
    <col min="1555" max="1555" width="3.6328125" style="344" customWidth="1"/>
    <col min="1556" max="1556" width="10.6328125" style="344" customWidth="1"/>
    <col min="1557" max="1557" width="3.6328125" style="344" customWidth="1"/>
    <col min="1558" max="1558" width="10.6328125" style="344" customWidth="1"/>
    <col min="1559" max="1559" width="3.6328125" style="344" customWidth="1"/>
    <col min="1560" max="1560" width="10.6328125" style="344" customWidth="1"/>
    <col min="1561" max="1561" width="3.08984375" style="344" customWidth="1"/>
    <col min="1562" max="1562" width="19" style="344" customWidth="1"/>
    <col min="1563" max="1563" width="3.453125" style="344" customWidth="1"/>
    <col min="1564" max="1564" width="11.08984375" style="344" customWidth="1"/>
    <col min="1565" max="1565" width="4.6328125" style="344" customWidth="1"/>
    <col min="1566" max="1566" width="12.08984375" style="344" customWidth="1"/>
    <col min="1567" max="1792" width="9" style="344"/>
    <col min="1793" max="1793" width="4.6328125" style="344" customWidth="1"/>
    <col min="1794" max="1794" width="25.36328125" style="344" customWidth="1"/>
    <col min="1795" max="1795" width="2.6328125" style="344" customWidth="1"/>
    <col min="1796" max="1796" width="12.08984375" style="344" customWidth="1"/>
    <col min="1797" max="1797" width="2.6328125" style="344" customWidth="1"/>
    <col min="1798" max="1798" width="12.08984375" style="344" customWidth="1"/>
    <col min="1799" max="1799" width="2.6328125" style="344" customWidth="1"/>
    <col min="1800" max="1800" width="12.08984375" style="344" customWidth="1"/>
    <col min="1801" max="1801" width="2.6328125" style="344" customWidth="1"/>
    <col min="1802" max="1802" width="12.26953125" style="344" customWidth="1"/>
    <col min="1803" max="1803" width="4.6328125" style="344" customWidth="1"/>
    <col min="1804" max="1804" width="11.6328125" style="344" customWidth="1"/>
    <col min="1805" max="1805" width="4.6328125" style="344" customWidth="1"/>
    <col min="1806" max="1806" width="10.6328125" style="344" customWidth="1"/>
    <col min="1807" max="1807" width="2.6328125" style="344" customWidth="1"/>
    <col min="1808" max="1808" width="10.6328125" style="344" customWidth="1"/>
    <col min="1809" max="1809" width="2.6328125" style="344" customWidth="1"/>
    <col min="1810" max="1810" width="10.6328125" style="344" customWidth="1"/>
    <col min="1811" max="1811" width="3.6328125" style="344" customWidth="1"/>
    <col min="1812" max="1812" width="10.6328125" style="344" customWidth="1"/>
    <col min="1813" max="1813" width="3.6328125" style="344" customWidth="1"/>
    <col min="1814" max="1814" width="10.6328125" style="344" customWidth="1"/>
    <col min="1815" max="1815" width="3.6328125" style="344" customWidth="1"/>
    <col min="1816" max="1816" width="10.6328125" style="344" customWidth="1"/>
    <col min="1817" max="1817" width="3.08984375" style="344" customWidth="1"/>
    <col min="1818" max="1818" width="19" style="344" customWidth="1"/>
    <col min="1819" max="1819" width="3.453125" style="344" customWidth="1"/>
    <col min="1820" max="1820" width="11.08984375" style="344" customWidth="1"/>
    <col min="1821" max="1821" width="4.6328125" style="344" customWidth="1"/>
    <col min="1822" max="1822" width="12.08984375" style="344" customWidth="1"/>
    <col min="1823" max="2048" width="9" style="344"/>
    <col min="2049" max="2049" width="4.6328125" style="344" customWidth="1"/>
    <col min="2050" max="2050" width="25.36328125" style="344" customWidth="1"/>
    <col min="2051" max="2051" width="2.6328125" style="344" customWidth="1"/>
    <col min="2052" max="2052" width="12.08984375" style="344" customWidth="1"/>
    <col min="2053" max="2053" width="2.6328125" style="344" customWidth="1"/>
    <col min="2054" max="2054" width="12.08984375" style="344" customWidth="1"/>
    <col min="2055" max="2055" width="2.6328125" style="344" customWidth="1"/>
    <col min="2056" max="2056" width="12.08984375" style="344" customWidth="1"/>
    <col min="2057" max="2057" width="2.6328125" style="344" customWidth="1"/>
    <col min="2058" max="2058" width="12.26953125" style="344" customWidth="1"/>
    <col min="2059" max="2059" width="4.6328125" style="344" customWidth="1"/>
    <col min="2060" max="2060" width="11.6328125" style="344" customWidth="1"/>
    <col min="2061" max="2061" width="4.6328125" style="344" customWidth="1"/>
    <col min="2062" max="2062" width="10.6328125" style="344" customWidth="1"/>
    <col min="2063" max="2063" width="2.6328125" style="344" customWidth="1"/>
    <col min="2064" max="2064" width="10.6328125" style="344" customWidth="1"/>
    <col min="2065" max="2065" width="2.6328125" style="344" customWidth="1"/>
    <col min="2066" max="2066" width="10.6328125" style="344" customWidth="1"/>
    <col min="2067" max="2067" width="3.6328125" style="344" customWidth="1"/>
    <col min="2068" max="2068" width="10.6328125" style="344" customWidth="1"/>
    <col min="2069" max="2069" width="3.6328125" style="344" customWidth="1"/>
    <col min="2070" max="2070" width="10.6328125" style="344" customWidth="1"/>
    <col min="2071" max="2071" width="3.6328125" style="344" customWidth="1"/>
    <col min="2072" max="2072" width="10.6328125" style="344" customWidth="1"/>
    <col min="2073" max="2073" width="3.08984375" style="344" customWidth="1"/>
    <col min="2074" max="2074" width="19" style="344" customWidth="1"/>
    <col min="2075" max="2075" width="3.453125" style="344" customWidth="1"/>
    <col min="2076" max="2076" width="11.08984375" style="344" customWidth="1"/>
    <col min="2077" max="2077" width="4.6328125" style="344" customWidth="1"/>
    <col min="2078" max="2078" width="12.08984375" style="344" customWidth="1"/>
    <col min="2079" max="2304" width="9" style="344"/>
    <col min="2305" max="2305" width="4.6328125" style="344" customWidth="1"/>
    <col min="2306" max="2306" width="25.36328125" style="344" customWidth="1"/>
    <col min="2307" max="2307" width="2.6328125" style="344" customWidth="1"/>
    <col min="2308" max="2308" width="12.08984375" style="344" customWidth="1"/>
    <col min="2309" max="2309" width="2.6328125" style="344" customWidth="1"/>
    <col min="2310" max="2310" width="12.08984375" style="344" customWidth="1"/>
    <col min="2311" max="2311" width="2.6328125" style="344" customWidth="1"/>
    <col min="2312" max="2312" width="12.08984375" style="344" customWidth="1"/>
    <col min="2313" max="2313" width="2.6328125" style="344" customWidth="1"/>
    <col min="2314" max="2314" width="12.26953125" style="344" customWidth="1"/>
    <col min="2315" max="2315" width="4.6328125" style="344" customWidth="1"/>
    <col min="2316" max="2316" width="11.6328125" style="344" customWidth="1"/>
    <col min="2317" max="2317" width="4.6328125" style="344" customWidth="1"/>
    <col min="2318" max="2318" width="10.6328125" style="344" customWidth="1"/>
    <col min="2319" max="2319" width="2.6328125" style="344" customWidth="1"/>
    <col min="2320" max="2320" width="10.6328125" style="344" customWidth="1"/>
    <col min="2321" max="2321" width="2.6328125" style="344" customWidth="1"/>
    <col min="2322" max="2322" width="10.6328125" style="344" customWidth="1"/>
    <col min="2323" max="2323" width="3.6328125" style="344" customWidth="1"/>
    <col min="2324" max="2324" width="10.6328125" style="344" customWidth="1"/>
    <col min="2325" max="2325" width="3.6328125" style="344" customWidth="1"/>
    <col min="2326" max="2326" width="10.6328125" style="344" customWidth="1"/>
    <col min="2327" max="2327" width="3.6328125" style="344" customWidth="1"/>
    <col min="2328" max="2328" width="10.6328125" style="344" customWidth="1"/>
    <col min="2329" max="2329" width="3.08984375" style="344" customWidth="1"/>
    <col min="2330" max="2330" width="19" style="344" customWidth="1"/>
    <col min="2331" max="2331" width="3.453125" style="344" customWidth="1"/>
    <col min="2332" max="2332" width="11.08984375" style="344" customWidth="1"/>
    <col min="2333" max="2333" width="4.6328125" style="344" customWidth="1"/>
    <col min="2334" max="2334" width="12.08984375" style="344" customWidth="1"/>
    <col min="2335" max="2560" width="9" style="344"/>
    <col min="2561" max="2561" width="4.6328125" style="344" customWidth="1"/>
    <col min="2562" max="2562" width="25.36328125" style="344" customWidth="1"/>
    <col min="2563" max="2563" width="2.6328125" style="344" customWidth="1"/>
    <col min="2564" max="2564" width="12.08984375" style="344" customWidth="1"/>
    <col min="2565" max="2565" width="2.6328125" style="344" customWidth="1"/>
    <col min="2566" max="2566" width="12.08984375" style="344" customWidth="1"/>
    <col min="2567" max="2567" width="2.6328125" style="344" customWidth="1"/>
    <col min="2568" max="2568" width="12.08984375" style="344" customWidth="1"/>
    <col min="2569" max="2569" width="2.6328125" style="344" customWidth="1"/>
    <col min="2570" max="2570" width="12.26953125" style="344" customWidth="1"/>
    <col min="2571" max="2571" width="4.6328125" style="344" customWidth="1"/>
    <col min="2572" max="2572" width="11.6328125" style="344" customWidth="1"/>
    <col min="2573" max="2573" width="4.6328125" style="344" customWidth="1"/>
    <col min="2574" max="2574" width="10.6328125" style="344" customWidth="1"/>
    <col min="2575" max="2575" width="2.6328125" style="344" customWidth="1"/>
    <col min="2576" max="2576" width="10.6328125" style="344" customWidth="1"/>
    <col min="2577" max="2577" width="2.6328125" style="344" customWidth="1"/>
    <col min="2578" max="2578" width="10.6328125" style="344" customWidth="1"/>
    <col min="2579" max="2579" width="3.6328125" style="344" customWidth="1"/>
    <col min="2580" max="2580" width="10.6328125" style="344" customWidth="1"/>
    <col min="2581" max="2581" width="3.6328125" style="344" customWidth="1"/>
    <col min="2582" max="2582" width="10.6328125" style="344" customWidth="1"/>
    <col min="2583" max="2583" width="3.6328125" style="344" customWidth="1"/>
    <col min="2584" max="2584" width="10.6328125" style="344" customWidth="1"/>
    <col min="2585" max="2585" width="3.08984375" style="344" customWidth="1"/>
    <col min="2586" max="2586" width="19" style="344" customWidth="1"/>
    <col min="2587" max="2587" width="3.453125" style="344" customWidth="1"/>
    <col min="2588" max="2588" width="11.08984375" style="344" customWidth="1"/>
    <col min="2589" max="2589" width="4.6328125" style="344" customWidth="1"/>
    <col min="2590" max="2590" width="12.08984375" style="344" customWidth="1"/>
    <col min="2591" max="2816" width="9" style="344"/>
    <col min="2817" max="2817" width="4.6328125" style="344" customWidth="1"/>
    <col min="2818" max="2818" width="25.36328125" style="344" customWidth="1"/>
    <col min="2819" max="2819" width="2.6328125" style="344" customWidth="1"/>
    <col min="2820" max="2820" width="12.08984375" style="344" customWidth="1"/>
    <col min="2821" max="2821" width="2.6328125" style="344" customWidth="1"/>
    <col min="2822" max="2822" width="12.08984375" style="344" customWidth="1"/>
    <col min="2823" max="2823" width="2.6328125" style="344" customWidth="1"/>
    <col min="2824" max="2824" width="12.08984375" style="344" customWidth="1"/>
    <col min="2825" max="2825" width="2.6328125" style="344" customWidth="1"/>
    <col min="2826" max="2826" width="12.26953125" style="344" customWidth="1"/>
    <col min="2827" max="2827" width="4.6328125" style="344" customWidth="1"/>
    <col min="2828" max="2828" width="11.6328125" style="344" customWidth="1"/>
    <col min="2829" max="2829" width="4.6328125" style="344" customWidth="1"/>
    <col min="2830" max="2830" width="10.6328125" style="344" customWidth="1"/>
    <col min="2831" max="2831" width="2.6328125" style="344" customWidth="1"/>
    <col min="2832" max="2832" width="10.6328125" style="344" customWidth="1"/>
    <col min="2833" max="2833" width="2.6328125" style="344" customWidth="1"/>
    <col min="2834" max="2834" width="10.6328125" style="344" customWidth="1"/>
    <col min="2835" max="2835" width="3.6328125" style="344" customWidth="1"/>
    <col min="2836" max="2836" width="10.6328125" style="344" customWidth="1"/>
    <col min="2837" max="2837" width="3.6328125" style="344" customWidth="1"/>
    <col min="2838" max="2838" width="10.6328125" style="344" customWidth="1"/>
    <col min="2839" max="2839" width="3.6328125" style="344" customWidth="1"/>
    <col min="2840" max="2840" width="10.6328125" style="344" customWidth="1"/>
    <col min="2841" max="2841" width="3.08984375" style="344" customWidth="1"/>
    <col min="2842" max="2842" width="19" style="344" customWidth="1"/>
    <col min="2843" max="2843" width="3.453125" style="344" customWidth="1"/>
    <col min="2844" max="2844" width="11.08984375" style="344" customWidth="1"/>
    <col min="2845" max="2845" width="4.6328125" style="344" customWidth="1"/>
    <col min="2846" max="2846" width="12.08984375" style="344" customWidth="1"/>
    <col min="2847" max="3072" width="9" style="344"/>
    <col min="3073" max="3073" width="4.6328125" style="344" customWidth="1"/>
    <col min="3074" max="3074" width="25.36328125" style="344" customWidth="1"/>
    <col min="3075" max="3075" width="2.6328125" style="344" customWidth="1"/>
    <col min="3076" max="3076" width="12.08984375" style="344" customWidth="1"/>
    <col min="3077" max="3077" width="2.6328125" style="344" customWidth="1"/>
    <col min="3078" max="3078" width="12.08984375" style="344" customWidth="1"/>
    <col min="3079" max="3079" width="2.6328125" style="344" customWidth="1"/>
    <col min="3080" max="3080" width="12.08984375" style="344" customWidth="1"/>
    <col min="3081" max="3081" width="2.6328125" style="344" customWidth="1"/>
    <col min="3082" max="3082" width="12.26953125" style="344" customWidth="1"/>
    <col min="3083" max="3083" width="4.6328125" style="344" customWidth="1"/>
    <col min="3084" max="3084" width="11.6328125" style="344" customWidth="1"/>
    <col min="3085" max="3085" width="4.6328125" style="344" customWidth="1"/>
    <col min="3086" max="3086" width="10.6328125" style="344" customWidth="1"/>
    <col min="3087" max="3087" width="2.6328125" style="344" customWidth="1"/>
    <col min="3088" max="3088" width="10.6328125" style="344" customWidth="1"/>
    <col min="3089" max="3089" width="2.6328125" style="344" customWidth="1"/>
    <col min="3090" max="3090" width="10.6328125" style="344" customWidth="1"/>
    <col min="3091" max="3091" width="3.6328125" style="344" customWidth="1"/>
    <col min="3092" max="3092" width="10.6328125" style="344" customWidth="1"/>
    <col min="3093" max="3093" width="3.6328125" style="344" customWidth="1"/>
    <col min="3094" max="3094" width="10.6328125" style="344" customWidth="1"/>
    <col min="3095" max="3095" width="3.6328125" style="344" customWidth="1"/>
    <col min="3096" max="3096" width="10.6328125" style="344" customWidth="1"/>
    <col min="3097" max="3097" width="3.08984375" style="344" customWidth="1"/>
    <col min="3098" max="3098" width="19" style="344" customWidth="1"/>
    <col min="3099" max="3099" width="3.453125" style="344" customWidth="1"/>
    <col min="3100" max="3100" width="11.08984375" style="344" customWidth="1"/>
    <col min="3101" max="3101" width="4.6328125" style="344" customWidth="1"/>
    <col min="3102" max="3102" width="12.08984375" style="344" customWidth="1"/>
    <col min="3103" max="3328" width="9" style="344"/>
    <col min="3329" max="3329" width="4.6328125" style="344" customWidth="1"/>
    <col min="3330" max="3330" width="25.36328125" style="344" customWidth="1"/>
    <col min="3331" max="3331" width="2.6328125" style="344" customWidth="1"/>
    <col min="3332" max="3332" width="12.08984375" style="344" customWidth="1"/>
    <col min="3333" max="3333" width="2.6328125" style="344" customWidth="1"/>
    <col min="3334" max="3334" width="12.08984375" style="344" customWidth="1"/>
    <col min="3335" max="3335" width="2.6328125" style="344" customWidth="1"/>
    <col min="3336" max="3336" width="12.08984375" style="344" customWidth="1"/>
    <col min="3337" max="3337" width="2.6328125" style="344" customWidth="1"/>
    <col min="3338" max="3338" width="12.26953125" style="344" customWidth="1"/>
    <col min="3339" max="3339" width="4.6328125" style="344" customWidth="1"/>
    <col min="3340" max="3340" width="11.6328125" style="344" customWidth="1"/>
    <col min="3341" max="3341" width="4.6328125" style="344" customWidth="1"/>
    <col min="3342" max="3342" width="10.6328125" style="344" customWidth="1"/>
    <col min="3343" max="3343" width="2.6328125" style="344" customWidth="1"/>
    <col min="3344" max="3344" width="10.6328125" style="344" customWidth="1"/>
    <col min="3345" max="3345" width="2.6328125" style="344" customWidth="1"/>
    <col min="3346" max="3346" width="10.6328125" style="344" customWidth="1"/>
    <col min="3347" max="3347" width="3.6328125" style="344" customWidth="1"/>
    <col min="3348" max="3348" width="10.6328125" style="344" customWidth="1"/>
    <col min="3349" max="3349" width="3.6328125" style="344" customWidth="1"/>
    <col min="3350" max="3350" width="10.6328125" style="344" customWidth="1"/>
    <col min="3351" max="3351" width="3.6328125" style="344" customWidth="1"/>
    <col min="3352" max="3352" width="10.6328125" style="344" customWidth="1"/>
    <col min="3353" max="3353" width="3.08984375" style="344" customWidth="1"/>
    <col min="3354" max="3354" width="19" style="344" customWidth="1"/>
    <col min="3355" max="3355" width="3.453125" style="344" customWidth="1"/>
    <col min="3356" max="3356" width="11.08984375" style="344" customWidth="1"/>
    <col min="3357" max="3357" width="4.6328125" style="344" customWidth="1"/>
    <col min="3358" max="3358" width="12.08984375" style="344" customWidth="1"/>
    <col min="3359" max="3584" width="9" style="344"/>
    <col min="3585" max="3585" width="4.6328125" style="344" customWidth="1"/>
    <col min="3586" max="3586" width="25.36328125" style="344" customWidth="1"/>
    <col min="3587" max="3587" width="2.6328125" style="344" customWidth="1"/>
    <col min="3588" max="3588" width="12.08984375" style="344" customWidth="1"/>
    <col min="3589" max="3589" width="2.6328125" style="344" customWidth="1"/>
    <col min="3590" max="3590" width="12.08984375" style="344" customWidth="1"/>
    <col min="3591" max="3591" width="2.6328125" style="344" customWidth="1"/>
    <col min="3592" max="3592" width="12.08984375" style="344" customWidth="1"/>
    <col min="3593" max="3593" width="2.6328125" style="344" customWidth="1"/>
    <col min="3594" max="3594" width="12.26953125" style="344" customWidth="1"/>
    <col min="3595" max="3595" width="4.6328125" style="344" customWidth="1"/>
    <col min="3596" max="3596" width="11.6328125" style="344" customWidth="1"/>
    <col min="3597" max="3597" width="4.6328125" style="344" customWidth="1"/>
    <col min="3598" max="3598" width="10.6328125" style="344" customWidth="1"/>
    <col min="3599" max="3599" width="2.6328125" style="344" customWidth="1"/>
    <col min="3600" max="3600" width="10.6328125" style="344" customWidth="1"/>
    <col min="3601" max="3601" width="2.6328125" style="344" customWidth="1"/>
    <col min="3602" max="3602" width="10.6328125" style="344" customWidth="1"/>
    <col min="3603" max="3603" width="3.6328125" style="344" customWidth="1"/>
    <col min="3604" max="3604" width="10.6328125" style="344" customWidth="1"/>
    <col min="3605" max="3605" width="3.6328125" style="344" customWidth="1"/>
    <col min="3606" max="3606" width="10.6328125" style="344" customWidth="1"/>
    <col min="3607" max="3607" width="3.6328125" style="344" customWidth="1"/>
    <col min="3608" max="3608" width="10.6328125" style="344" customWidth="1"/>
    <col min="3609" max="3609" width="3.08984375" style="344" customWidth="1"/>
    <col min="3610" max="3610" width="19" style="344" customWidth="1"/>
    <col min="3611" max="3611" width="3.453125" style="344" customWidth="1"/>
    <col min="3612" max="3612" width="11.08984375" style="344" customWidth="1"/>
    <col min="3613" max="3613" width="4.6328125" style="344" customWidth="1"/>
    <col min="3614" max="3614" width="12.08984375" style="344" customWidth="1"/>
    <col min="3615" max="3840" width="9" style="344"/>
    <col min="3841" max="3841" width="4.6328125" style="344" customWidth="1"/>
    <col min="3842" max="3842" width="25.36328125" style="344" customWidth="1"/>
    <col min="3843" max="3843" width="2.6328125" style="344" customWidth="1"/>
    <col min="3844" max="3844" width="12.08984375" style="344" customWidth="1"/>
    <col min="3845" max="3845" width="2.6328125" style="344" customWidth="1"/>
    <col min="3846" max="3846" width="12.08984375" style="344" customWidth="1"/>
    <col min="3847" max="3847" width="2.6328125" style="344" customWidth="1"/>
    <col min="3848" max="3848" width="12.08984375" style="344" customWidth="1"/>
    <col min="3849" max="3849" width="2.6328125" style="344" customWidth="1"/>
    <col min="3850" max="3850" width="12.26953125" style="344" customWidth="1"/>
    <col min="3851" max="3851" width="4.6328125" style="344" customWidth="1"/>
    <col min="3852" max="3852" width="11.6328125" style="344" customWidth="1"/>
    <col min="3853" max="3853" width="4.6328125" style="344" customWidth="1"/>
    <col min="3854" max="3854" width="10.6328125" style="344" customWidth="1"/>
    <col min="3855" max="3855" width="2.6328125" style="344" customWidth="1"/>
    <col min="3856" max="3856" width="10.6328125" style="344" customWidth="1"/>
    <col min="3857" max="3857" width="2.6328125" style="344" customWidth="1"/>
    <col min="3858" max="3858" width="10.6328125" style="344" customWidth="1"/>
    <col min="3859" max="3859" width="3.6328125" style="344" customWidth="1"/>
    <col min="3860" max="3860" width="10.6328125" style="344" customWidth="1"/>
    <col min="3861" max="3861" width="3.6328125" style="344" customWidth="1"/>
    <col min="3862" max="3862" width="10.6328125" style="344" customWidth="1"/>
    <col min="3863" max="3863" width="3.6328125" style="344" customWidth="1"/>
    <col min="3864" max="3864" width="10.6328125" style="344" customWidth="1"/>
    <col min="3865" max="3865" width="3.08984375" style="344" customWidth="1"/>
    <col min="3866" max="3866" width="19" style="344" customWidth="1"/>
    <col min="3867" max="3867" width="3.453125" style="344" customWidth="1"/>
    <col min="3868" max="3868" width="11.08984375" style="344" customWidth="1"/>
    <col min="3869" max="3869" width="4.6328125" style="344" customWidth="1"/>
    <col min="3870" max="3870" width="12.08984375" style="344" customWidth="1"/>
    <col min="3871" max="4096" width="9" style="344"/>
    <col min="4097" max="4097" width="4.6328125" style="344" customWidth="1"/>
    <col min="4098" max="4098" width="25.36328125" style="344" customWidth="1"/>
    <col min="4099" max="4099" width="2.6328125" style="344" customWidth="1"/>
    <col min="4100" max="4100" width="12.08984375" style="344" customWidth="1"/>
    <col min="4101" max="4101" width="2.6328125" style="344" customWidth="1"/>
    <col min="4102" max="4102" width="12.08984375" style="344" customWidth="1"/>
    <col min="4103" max="4103" width="2.6328125" style="344" customWidth="1"/>
    <col min="4104" max="4104" width="12.08984375" style="344" customWidth="1"/>
    <col min="4105" max="4105" width="2.6328125" style="344" customWidth="1"/>
    <col min="4106" max="4106" width="12.26953125" style="344" customWidth="1"/>
    <col min="4107" max="4107" width="4.6328125" style="344" customWidth="1"/>
    <col min="4108" max="4108" width="11.6328125" style="344" customWidth="1"/>
    <col min="4109" max="4109" width="4.6328125" style="344" customWidth="1"/>
    <col min="4110" max="4110" width="10.6328125" style="344" customWidth="1"/>
    <col min="4111" max="4111" width="2.6328125" style="344" customWidth="1"/>
    <col min="4112" max="4112" width="10.6328125" style="344" customWidth="1"/>
    <col min="4113" max="4113" width="2.6328125" style="344" customWidth="1"/>
    <col min="4114" max="4114" width="10.6328125" style="344" customWidth="1"/>
    <col min="4115" max="4115" width="3.6328125" style="344" customWidth="1"/>
    <col min="4116" max="4116" width="10.6328125" style="344" customWidth="1"/>
    <col min="4117" max="4117" width="3.6328125" style="344" customWidth="1"/>
    <col min="4118" max="4118" width="10.6328125" style="344" customWidth="1"/>
    <col min="4119" max="4119" width="3.6328125" style="344" customWidth="1"/>
    <col min="4120" max="4120" width="10.6328125" style="344" customWidth="1"/>
    <col min="4121" max="4121" width="3.08984375" style="344" customWidth="1"/>
    <col min="4122" max="4122" width="19" style="344" customWidth="1"/>
    <col min="4123" max="4123" width="3.453125" style="344" customWidth="1"/>
    <col min="4124" max="4124" width="11.08984375" style="344" customWidth="1"/>
    <col min="4125" max="4125" width="4.6328125" style="344" customWidth="1"/>
    <col min="4126" max="4126" width="12.08984375" style="344" customWidth="1"/>
    <col min="4127" max="4352" width="9" style="344"/>
    <col min="4353" max="4353" width="4.6328125" style="344" customWidth="1"/>
    <col min="4354" max="4354" width="25.36328125" style="344" customWidth="1"/>
    <col min="4355" max="4355" width="2.6328125" style="344" customWidth="1"/>
    <col min="4356" max="4356" width="12.08984375" style="344" customWidth="1"/>
    <col min="4357" max="4357" width="2.6328125" style="344" customWidth="1"/>
    <col min="4358" max="4358" width="12.08984375" style="344" customWidth="1"/>
    <col min="4359" max="4359" width="2.6328125" style="344" customWidth="1"/>
    <col min="4360" max="4360" width="12.08984375" style="344" customWidth="1"/>
    <col min="4361" max="4361" width="2.6328125" style="344" customWidth="1"/>
    <col min="4362" max="4362" width="12.26953125" style="344" customWidth="1"/>
    <col min="4363" max="4363" width="4.6328125" style="344" customWidth="1"/>
    <col min="4364" max="4364" width="11.6328125" style="344" customWidth="1"/>
    <col min="4365" max="4365" width="4.6328125" style="344" customWidth="1"/>
    <col min="4366" max="4366" width="10.6328125" style="344" customWidth="1"/>
    <col min="4367" max="4367" width="2.6328125" style="344" customWidth="1"/>
    <col min="4368" max="4368" width="10.6328125" style="344" customWidth="1"/>
    <col min="4369" max="4369" width="2.6328125" style="344" customWidth="1"/>
    <col min="4370" max="4370" width="10.6328125" style="344" customWidth="1"/>
    <col min="4371" max="4371" width="3.6328125" style="344" customWidth="1"/>
    <col min="4372" max="4372" width="10.6328125" style="344" customWidth="1"/>
    <col min="4373" max="4373" width="3.6328125" style="344" customWidth="1"/>
    <col min="4374" max="4374" width="10.6328125" style="344" customWidth="1"/>
    <col min="4375" max="4375" width="3.6328125" style="344" customWidth="1"/>
    <col min="4376" max="4376" width="10.6328125" style="344" customWidth="1"/>
    <col min="4377" max="4377" width="3.08984375" style="344" customWidth="1"/>
    <col min="4378" max="4378" width="19" style="344" customWidth="1"/>
    <col min="4379" max="4379" width="3.453125" style="344" customWidth="1"/>
    <col min="4380" max="4380" width="11.08984375" style="344" customWidth="1"/>
    <col min="4381" max="4381" width="4.6328125" style="344" customWidth="1"/>
    <col min="4382" max="4382" width="12.08984375" style="344" customWidth="1"/>
    <col min="4383" max="4608" width="9" style="344"/>
    <col min="4609" max="4609" width="4.6328125" style="344" customWidth="1"/>
    <col min="4610" max="4610" width="25.36328125" style="344" customWidth="1"/>
    <col min="4611" max="4611" width="2.6328125" style="344" customWidth="1"/>
    <col min="4612" max="4612" width="12.08984375" style="344" customWidth="1"/>
    <col min="4613" max="4613" width="2.6328125" style="344" customWidth="1"/>
    <col min="4614" max="4614" width="12.08984375" style="344" customWidth="1"/>
    <col min="4615" max="4615" width="2.6328125" style="344" customWidth="1"/>
    <col min="4616" max="4616" width="12.08984375" style="344" customWidth="1"/>
    <col min="4617" max="4617" width="2.6328125" style="344" customWidth="1"/>
    <col min="4618" max="4618" width="12.26953125" style="344" customWidth="1"/>
    <col min="4619" max="4619" width="4.6328125" style="344" customWidth="1"/>
    <col min="4620" max="4620" width="11.6328125" style="344" customWidth="1"/>
    <col min="4621" max="4621" width="4.6328125" style="344" customWidth="1"/>
    <col min="4622" max="4622" width="10.6328125" style="344" customWidth="1"/>
    <col min="4623" max="4623" width="2.6328125" style="344" customWidth="1"/>
    <col min="4624" max="4624" width="10.6328125" style="344" customWidth="1"/>
    <col min="4625" max="4625" width="2.6328125" style="344" customWidth="1"/>
    <col min="4626" max="4626" width="10.6328125" style="344" customWidth="1"/>
    <col min="4627" max="4627" width="3.6328125" style="344" customWidth="1"/>
    <col min="4628" max="4628" width="10.6328125" style="344" customWidth="1"/>
    <col min="4629" max="4629" width="3.6328125" style="344" customWidth="1"/>
    <col min="4630" max="4630" width="10.6328125" style="344" customWidth="1"/>
    <col min="4631" max="4631" width="3.6328125" style="344" customWidth="1"/>
    <col min="4632" max="4632" width="10.6328125" style="344" customWidth="1"/>
    <col min="4633" max="4633" width="3.08984375" style="344" customWidth="1"/>
    <col min="4634" max="4634" width="19" style="344" customWidth="1"/>
    <col min="4635" max="4635" width="3.453125" style="344" customWidth="1"/>
    <col min="4636" max="4636" width="11.08984375" style="344" customWidth="1"/>
    <col min="4637" max="4637" width="4.6328125" style="344" customWidth="1"/>
    <col min="4638" max="4638" width="12.08984375" style="344" customWidth="1"/>
    <col min="4639" max="4864" width="9" style="344"/>
    <col min="4865" max="4865" width="4.6328125" style="344" customWidth="1"/>
    <col min="4866" max="4866" width="25.36328125" style="344" customWidth="1"/>
    <col min="4867" max="4867" width="2.6328125" style="344" customWidth="1"/>
    <col min="4868" max="4868" width="12.08984375" style="344" customWidth="1"/>
    <col min="4869" max="4869" width="2.6328125" style="344" customWidth="1"/>
    <col min="4870" max="4870" width="12.08984375" style="344" customWidth="1"/>
    <col min="4871" max="4871" width="2.6328125" style="344" customWidth="1"/>
    <col min="4872" max="4872" width="12.08984375" style="344" customWidth="1"/>
    <col min="4873" max="4873" width="2.6328125" style="344" customWidth="1"/>
    <col min="4874" max="4874" width="12.26953125" style="344" customWidth="1"/>
    <col min="4875" max="4875" width="4.6328125" style="344" customWidth="1"/>
    <col min="4876" max="4876" width="11.6328125" style="344" customWidth="1"/>
    <col min="4877" max="4877" width="4.6328125" style="344" customWidth="1"/>
    <col min="4878" max="4878" width="10.6328125" style="344" customWidth="1"/>
    <col min="4879" max="4879" width="2.6328125" style="344" customWidth="1"/>
    <col min="4880" max="4880" width="10.6328125" style="344" customWidth="1"/>
    <col min="4881" max="4881" width="2.6328125" style="344" customWidth="1"/>
    <col min="4882" max="4882" width="10.6328125" style="344" customWidth="1"/>
    <col min="4883" max="4883" width="3.6328125" style="344" customWidth="1"/>
    <col min="4884" max="4884" width="10.6328125" style="344" customWidth="1"/>
    <col min="4885" max="4885" width="3.6328125" style="344" customWidth="1"/>
    <col min="4886" max="4886" width="10.6328125" style="344" customWidth="1"/>
    <col min="4887" max="4887" width="3.6328125" style="344" customWidth="1"/>
    <col min="4888" max="4888" width="10.6328125" style="344" customWidth="1"/>
    <col min="4889" max="4889" width="3.08984375" style="344" customWidth="1"/>
    <col min="4890" max="4890" width="19" style="344" customWidth="1"/>
    <col min="4891" max="4891" width="3.453125" style="344" customWidth="1"/>
    <col min="4892" max="4892" width="11.08984375" style="344" customWidth="1"/>
    <col min="4893" max="4893" width="4.6328125" style="344" customWidth="1"/>
    <col min="4894" max="4894" width="12.08984375" style="344" customWidth="1"/>
    <col min="4895" max="5120" width="9" style="344"/>
    <col min="5121" max="5121" width="4.6328125" style="344" customWidth="1"/>
    <col min="5122" max="5122" width="25.36328125" style="344" customWidth="1"/>
    <col min="5123" max="5123" width="2.6328125" style="344" customWidth="1"/>
    <col min="5124" max="5124" width="12.08984375" style="344" customWidth="1"/>
    <col min="5125" max="5125" width="2.6328125" style="344" customWidth="1"/>
    <col min="5126" max="5126" width="12.08984375" style="344" customWidth="1"/>
    <col min="5127" max="5127" width="2.6328125" style="344" customWidth="1"/>
    <col min="5128" max="5128" width="12.08984375" style="344" customWidth="1"/>
    <col min="5129" max="5129" width="2.6328125" style="344" customWidth="1"/>
    <col min="5130" max="5130" width="12.26953125" style="344" customWidth="1"/>
    <col min="5131" max="5131" width="4.6328125" style="344" customWidth="1"/>
    <col min="5132" max="5132" width="11.6328125" style="344" customWidth="1"/>
    <col min="5133" max="5133" width="4.6328125" style="344" customWidth="1"/>
    <col min="5134" max="5134" width="10.6328125" style="344" customWidth="1"/>
    <col min="5135" max="5135" width="2.6328125" style="344" customWidth="1"/>
    <col min="5136" max="5136" width="10.6328125" style="344" customWidth="1"/>
    <col min="5137" max="5137" width="2.6328125" style="344" customWidth="1"/>
    <col min="5138" max="5138" width="10.6328125" style="344" customWidth="1"/>
    <col min="5139" max="5139" width="3.6328125" style="344" customWidth="1"/>
    <col min="5140" max="5140" width="10.6328125" style="344" customWidth="1"/>
    <col min="5141" max="5141" width="3.6328125" style="344" customWidth="1"/>
    <col min="5142" max="5142" width="10.6328125" style="344" customWidth="1"/>
    <col min="5143" max="5143" width="3.6328125" style="344" customWidth="1"/>
    <col min="5144" max="5144" width="10.6328125" style="344" customWidth="1"/>
    <col min="5145" max="5145" width="3.08984375" style="344" customWidth="1"/>
    <col min="5146" max="5146" width="19" style="344" customWidth="1"/>
    <col min="5147" max="5147" width="3.453125" style="344" customWidth="1"/>
    <col min="5148" max="5148" width="11.08984375" style="344" customWidth="1"/>
    <col min="5149" max="5149" width="4.6328125" style="344" customWidth="1"/>
    <col min="5150" max="5150" width="12.08984375" style="344" customWidth="1"/>
    <col min="5151" max="5376" width="9" style="344"/>
    <col min="5377" max="5377" width="4.6328125" style="344" customWidth="1"/>
    <col min="5378" max="5378" width="25.36328125" style="344" customWidth="1"/>
    <col min="5379" max="5379" width="2.6328125" style="344" customWidth="1"/>
    <col min="5380" max="5380" width="12.08984375" style="344" customWidth="1"/>
    <col min="5381" max="5381" width="2.6328125" style="344" customWidth="1"/>
    <col min="5382" max="5382" width="12.08984375" style="344" customWidth="1"/>
    <col min="5383" max="5383" width="2.6328125" style="344" customWidth="1"/>
    <col min="5384" max="5384" width="12.08984375" style="344" customWidth="1"/>
    <col min="5385" max="5385" width="2.6328125" style="344" customWidth="1"/>
    <col min="5386" max="5386" width="12.26953125" style="344" customWidth="1"/>
    <col min="5387" max="5387" width="4.6328125" style="344" customWidth="1"/>
    <col min="5388" max="5388" width="11.6328125" style="344" customWidth="1"/>
    <col min="5389" max="5389" width="4.6328125" style="344" customWidth="1"/>
    <col min="5390" max="5390" width="10.6328125" style="344" customWidth="1"/>
    <col min="5391" max="5391" width="2.6328125" style="344" customWidth="1"/>
    <col min="5392" max="5392" width="10.6328125" style="344" customWidth="1"/>
    <col min="5393" max="5393" width="2.6328125" style="344" customWidth="1"/>
    <col min="5394" max="5394" width="10.6328125" style="344" customWidth="1"/>
    <col min="5395" max="5395" width="3.6328125" style="344" customWidth="1"/>
    <col min="5396" max="5396" width="10.6328125" style="344" customWidth="1"/>
    <col min="5397" max="5397" width="3.6328125" style="344" customWidth="1"/>
    <col min="5398" max="5398" width="10.6328125" style="344" customWidth="1"/>
    <col min="5399" max="5399" width="3.6328125" style="344" customWidth="1"/>
    <col min="5400" max="5400" width="10.6328125" style="344" customWidth="1"/>
    <col min="5401" max="5401" width="3.08984375" style="344" customWidth="1"/>
    <col min="5402" max="5402" width="19" style="344" customWidth="1"/>
    <col min="5403" max="5403" width="3.453125" style="344" customWidth="1"/>
    <col min="5404" max="5404" width="11.08984375" style="344" customWidth="1"/>
    <col min="5405" max="5405" width="4.6328125" style="344" customWidth="1"/>
    <col min="5406" max="5406" width="12.08984375" style="344" customWidth="1"/>
    <col min="5407" max="5632" width="9" style="344"/>
    <col min="5633" max="5633" width="4.6328125" style="344" customWidth="1"/>
    <col min="5634" max="5634" width="25.36328125" style="344" customWidth="1"/>
    <col min="5635" max="5635" width="2.6328125" style="344" customWidth="1"/>
    <col min="5636" max="5636" width="12.08984375" style="344" customWidth="1"/>
    <col min="5637" max="5637" width="2.6328125" style="344" customWidth="1"/>
    <col min="5638" max="5638" width="12.08984375" style="344" customWidth="1"/>
    <col min="5639" max="5639" width="2.6328125" style="344" customWidth="1"/>
    <col min="5640" max="5640" width="12.08984375" style="344" customWidth="1"/>
    <col min="5641" max="5641" width="2.6328125" style="344" customWidth="1"/>
    <col min="5642" max="5642" width="12.26953125" style="344" customWidth="1"/>
    <col min="5643" max="5643" width="4.6328125" style="344" customWidth="1"/>
    <col min="5644" max="5644" width="11.6328125" style="344" customWidth="1"/>
    <col min="5645" max="5645" width="4.6328125" style="344" customWidth="1"/>
    <col min="5646" max="5646" width="10.6328125" style="344" customWidth="1"/>
    <col min="5647" max="5647" width="2.6328125" style="344" customWidth="1"/>
    <col min="5648" max="5648" width="10.6328125" style="344" customWidth="1"/>
    <col min="5649" max="5649" width="2.6328125" style="344" customWidth="1"/>
    <col min="5650" max="5650" width="10.6328125" style="344" customWidth="1"/>
    <col min="5651" max="5651" width="3.6328125" style="344" customWidth="1"/>
    <col min="5652" max="5652" width="10.6328125" style="344" customWidth="1"/>
    <col min="5653" max="5653" width="3.6328125" style="344" customWidth="1"/>
    <col min="5654" max="5654" width="10.6328125" style="344" customWidth="1"/>
    <col min="5655" max="5655" width="3.6328125" style="344" customWidth="1"/>
    <col min="5656" max="5656" width="10.6328125" style="344" customWidth="1"/>
    <col min="5657" max="5657" width="3.08984375" style="344" customWidth="1"/>
    <col min="5658" max="5658" width="19" style="344" customWidth="1"/>
    <col min="5659" max="5659" width="3.453125" style="344" customWidth="1"/>
    <col min="5660" max="5660" width="11.08984375" style="344" customWidth="1"/>
    <col min="5661" max="5661" width="4.6328125" style="344" customWidth="1"/>
    <col min="5662" max="5662" width="12.08984375" style="344" customWidth="1"/>
    <col min="5663" max="5888" width="9" style="344"/>
    <col min="5889" max="5889" width="4.6328125" style="344" customWidth="1"/>
    <col min="5890" max="5890" width="25.36328125" style="344" customWidth="1"/>
    <col min="5891" max="5891" width="2.6328125" style="344" customWidth="1"/>
    <col min="5892" max="5892" width="12.08984375" style="344" customWidth="1"/>
    <col min="5893" max="5893" width="2.6328125" style="344" customWidth="1"/>
    <col min="5894" max="5894" width="12.08984375" style="344" customWidth="1"/>
    <col min="5895" max="5895" width="2.6328125" style="344" customWidth="1"/>
    <col min="5896" max="5896" width="12.08984375" style="344" customWidth="1"/>
    <col min="5897" max="5897" width="2.6328125" style="344" customWidth="1"/>
    <col min="5898" max="5898" width="12.26953125" style="344" customWidth="1"/>
    <col min="5899" max="5899" width="4.6328125" style="344" customWidth="1"/>
    <col min="5900" max="5900" width="11.6328125" style="344" customWidth="1"/>
    <col min="5901" max="5901" width="4.6328125" style="344" customWidth="1"/>
    <col min="5902" max="5902" width="10.6328125" style="344" customWidth="1"/>
    <col min="5903" max="5903" width="2.6328125" style="344" customWidth="1"/>
    <col min="5904" max="5904" width="10.6328125" style="344" customWidth="1"/>
    <col min="5905" max="5905" width="2.6328125" style="344" customWidth="1"/>
    <col min="5906" max="5906" width="10.6328125" style="344" customWidth="1"/>
    <col min="5907" max="5907" width="3.6328125" style="344" customWidth="1"/>
    <col min="5908" max="5908" width="10.6328125" style="344" customWidth="1"/>
    <col min="5909" max="5909" width="3.6328125" style="344" customWidth="1"/>
    <col min="5910" max="5910" width="10.6328125" style="344" customWidth="1"/>
    <col min="5911" max="5911" width="3.6328125" style="344" customWidth="1"/>
    <col min="5912" max="5912" width="10.6328125" style="344" customWidth="1"/>
    <col min="5913" max="5913" width="3.08984375" style="344" customWidth="1"/>
    <col min="5914" max="5914" width="19" style="344" customWidth="1"/>
    <col min="5915" max="5915" width="3.453125" style="344" customWidth="1"/>
    <col min="5916" max="5916" width="11.08984375" style="344" customWidth="1"/>
    <col min="5917" max="5917" width="4.6328125" style="344" customWidth="1"/>
    <col min="5918" max="5918" width="12.08984375" style="344" customWidth="1"/>
    <col min="5919" max="6144" width="9" style="344"/>
    <col min="6145" max="6145" width="4.6328125" style="344" customWidth="1"/>
    <col min="6146" max="6146" width="25.36328125" style="344" customWidth="1"/>
    <col min="6147" max="6147" width="2.6328125" style="344" customWidth="1"/>
    <col min="6148" max="6148" width="12.08984375" style="344" customWidth="1"/>
    <col min="6149" max="6149" width="2.6328125" style="344" customWidth="1"/>
    <col min="6150" max="6150" width="12.08984375" style="344" customWidth="1"/>
    <col min="6151" max="6151" width="2.6328125" style="344" customWidth="1"/>
    <col min="6152" max="6152" width="12.08984375" style="344" customWidth="1"/>
    <col min="6153" max="6153" width="2.6328125" style="344" customWidth="1"/>
    <col min="6154" max="6154" width="12.26953125" style="344" customWidth="1"/>
    <col min="6155" max="6155" width="4.6328125" style="344" customWidth="1"/>
    <col min="6156" max="6156" width="11.6328125" style="344" customWidth="1"/>
    <col min="6157" max="6157" width="4.6328125" style="344" customWidth="1"/>
    <col min="6158" max="6158" width="10.6328125" style="344" customWidth="1"/>
    <col min="6159" max="6159" width="2.6328125" style="344" customWidth="1"/>
    <col min="6160" max="6160" width="10.6328125" style="344" customWidth="1"/>
    <col min="6161" max="6161" width="2.6328125" style="344" customWidth="1"/>
    <col min="6162" max="6162" width="10.6328125" style="344" customWidth="1"/>
    <col min="6163" max="6163" width="3.6328125" style="344" customWidth="1"/>
    <col min="6164" max="6164" width="10.6328125" style="344" customWidth="1"/>
    <col min="6165" max="6165" width="3.6328125" style="344" customWidth="1"/>
    <col min="6166" max="6166" width="10.6328125" style="344" customWidth="1"/>
    <col min="6167" max="6167" width="3.6328125" style="344" customWidth="1"/>
    <col min="6168" max="6168" width="10.6328125" style="344" customWidth="1"/>
    <col min="6169" max="6169" width="3.08984375" style="344" customWidth="1"/>
    <col min="6170" max="6170" width="19" style="344" customWidth="1"/>
    <col min="6171" max="6171" width="3.453125" style="344" customWidth="1"/>
    <col min="6172" max="6172" width="11.08984375" style="344" customWidth="1"/>
    <col min="6173" max="6173" width="4.6328125" style="344" customWidth="1"/>
    <col min="6174" max="6174" width="12.08984375" style="344" customWidth="1"/>
    <col min="6175" max="6400" width="9" style="344"/>
    <col min="6401" max="6401" width="4.6328125" style="344" customWidth="1"/>
    <col min="6402" max="6402" width="25.36328125" style="344" customWidth="1"/>
    <col min="6403" max="6403" width="2.6328125" style="344" customWidth="1"/>
    <col min="6404" max="6404" width="12.08984375" style="344" customWidth="1"/>
    <col min="6405" max="6405" width="2.6328125" style="344" customWidth="1"/>
    <col min="6406" max="6406" width="12.08984375" style="344" customWidth="1"/>
    <col min="6407" max="6407" width="2.6328125" style="344" customWidth="1"/>
    <col min="6408" max="6408" width="12.08984375" style="344" customWidth="1"/>
    <col min="6409" max="6409" width="2.6328125" style="344" customWidth="1"/>
    <col min="6410" max="6410" width="12.26953125" style="344" customWidth="1"/>
    <col min="6411" max="6411" width="4.6328125" style="344" customWidth="1"/>
    <col min="6412" max="6412" width="11.6328125" style="344" customWidth="1"/>
    <col min="6413" max="6413" width="4.6328125" style="344" customWidth="1"/>
    <col min="6414" max="6414" width="10.6328125" style="344" customWidth="1"/>
    <col min="6415" max="6415" width="2.6328125" style="344" customWidth="1"/>
    <col min="6416" max="6416" width="10.6328125" style="344" customWidth="1"/>
    <col min="6417" max="6417" width="2.6328125" style="344" customWidth="1"/>
    <col min="6418" max="6418" width="10.6328125" style="344" customWidth="1"/>
    <col min="6419" max="6419" width="3.6328125" style="344" customWidth="1"/>
    <col min="6420" max="6420" width="10.6328125" style="344" customWidth="1"/>
    <col min="6421" max="6421" width="3.6328125" style="344" customWidth="1"/>
    <col min="6422" max="6422" width="10.6328125" style="344" customWidth="1"/>
    <col min="6423" max="6423" width="3.6328125" style="344" customWidth="1"/>
    <col min="6424" max="6424" width="10.6328125" style="344" customWidth="1"/>
    <col min="6425" max="6425" width="3.08984375" style="344" customWidth="1"/>
    <col min="6426" max="6426" width="19" style="344" customWidth="1"/>
    <col min="6427" max="6427" width="3.453125" style="344" customWidth="1"/>
    <col min="6428" max="6428" width="11.08984375" style="344" customWidth="1"/>
    <col min="6429" max="6429" width="4.6328125" style="344" customWidth="1"/>
    <col min="6430" max="6430" width="12.08984375" style="344" customWidth="1"/>
    <col min="6431" max="6656" width="9" style="344"/>
    <col min="6657" max="6657" width="4.6328125" style="344" customWidth="1"/>
    <col min="6658" max="6658" width="25.36328125" style="344" customWidth="1"/>
    <col min="6659" max="6659" width="2.6328125" style="344" customWidth="1"/>
    <col min="6660" max="6660" width="12.08984375" style="344" customWidth="1"/>
    <col min="6661" max="6661" width="2.6328125" style="344" customWidth="1"/>
    <col min="6662" max="6662" width="12.08984375" style="344" customWidth="1"/>
    <col min="6663" max="6663" width="2.6328125" style="344" customWidth="1"/>
    <col min="6664" max="6664" width="12.08984375" style="344" customWidth="1"/>
    <col min="6665" max="6665" width="2.6328125" style="344" customWidth="1"/>
    <col min="6666" max="6666" width="12.26953125" style="344" customWidth="1"/>
    <col min="6667" max="6667" width="4.6328125" style="344" customWidth="1"/>
    <col min="6668" max="6668" width="11.6328125" style="344" customWidth="1"/>
    <col min="6669" max="6669" width="4.6328125" style="344" customWidth="1"/>
    <col min="6670" max="6670" width="10.6328125" style="344" customWidth="1"/>
    <col min="6671" max="6671" width="2.6328125" style="344" customWidth="1"/>
    <col min="6672" max="6672" width="10.6328125" style="344" customWidth="1"/>
    <col min="6673" max="6673" width="2.6328125" style="344" customWidth="1"/>
    <col min="6674" max="6674" width="10.6328125" style="344" customWidth="1"/>
    <col min="6675" max="6675" width="3.6328125" style="344" customWidth="1"/>
    <col min="6676" max="6676" width="10.6328125" style="344" customWidth="1"/>
    <col min="6677" max="6677" width="3.6328125" style="344" customWidth="1"/>
    <col min="6678" max="6678" width="10.6328125" style="344" customWidth="1"/>
    <col min="6679" max="6679" width="3.6328125" style="344" customWidth="1"/>
    <col min="6680" max="6680" width="10.6328125" style="344" customWidth="1"/>
    <col min="6681" max="6681" width="3.08984375" style="344" customWidth="1"/>
    <col min="6682" max="6682" width="19" style="344" customWidth="1"/>
    <col min="6683" max="6683" width="3.453125" style="344" customWidth="1"/>
    <col min="6684" max="6684" width="11.08984375" style="344" customWidth="1"/>
    <col min="6685" max="6685" width="4.6328125" style="344" customWidth="1"/>
    <col min="6686" max="6686" width="12.08984375" style="344" customWidth="1"/>
    <col min="6687" max="6912" width="9" style="344"/>
    <col min="6913" max="6913" width="4.6328125" style="344" customWidth="1"/>
    <col min="6914" max="6914" width="25.36328125" style="344" customWidth="1"/>
    <col min="6915" max="6915" width="2.6328125" style="344" customWidth="1"/>
    <col min="6916" max="6916" width="12.08984375" style="344" customWidth="1"/>
    <col min="6917" max="6917" width="2.6328125" style="344" customWidth="1"/>
    <col min="6918" max="6918" width="12.08984375" style="344" customWidth="1"/>
    <col min="6919" max="6919" width="2.6328125" style="344" customWidth="1"/>
    <col min="6920" max="6920" width="12.08984375" style="344" customWidth="1"/>
    <col min="6921" max="6921" width="2.6328125" style="344" customWidth="1"/>
    <col min="6922" max="6922" width="12.26953125" style="344" customWidth="1"/>
    <col min="6923" max="6923" width="4.6328125" style="344" customWidth="1"/>
    <col min="6924" max="6924" width="11.6328125" style="344" customWidth="1"/>
    <col min="6925" max="6925" width="4.6328125" style="344" customWidth="1"/>
    <col min="6926" max="6926" width="10.6328125" style="344" customWidth="1"/>
    <col min="6927" max="6927" width="2.6328125" style="344" customWidth="1"/>
    <col min="6928" max="6928" width="10.6328125" style="344" customWidth="1"/>
    <col min="6929" max="6929" width="2.6328125" style="344" customWidth="1"/>
    <col min="6930" max="6930" width="10.6328125" style="344" customWidth="1"/>
    <col min="6931" max="6931" width="3.6328125" style="344" customWidth="1"/>
    <col min="6932" max="6932" width="10.6328125" style="344" customWidth="1"/>
    <col min="6933" max="6933" width="3.6328125" style="344" customWidth="1"/>
    <col min="6934" max="6934" width="10.6328125" style="344" customWidth="1"/>
    <col min="6935" max="6935" width="3.6328125" style="344" customWidth="1"/>
    <col min="6936" max="6936" width="10.6328125" style="344" customWidth="1"/>
    <col min="6937" max="6937" width="3.08984375" style="344" customWidth="1"/>
    <col min="6938" max="6938" width="19" style="344" customWidth="1"/>
    <col min="6939" max="6939" width="3.453125" style="344" customWidth="1"/>
    <col min="6940" max="6940" width="11.08984375" style="344" customWidth="1"/>
    <col min="6941" max="6941" width="4.6328125" style="344" customWidth="1"/>
    <col min="6942" max="6942" width="12.08984375" style="344" customWidth="1"/>
    <col min="6943" max="7168" width="9" style="344"/>
    <col min="7169" max="7169" width="4.6328125" style="344" customWidth="1"/>
    <col min="7170" max="7170" width="25.36328125" style="344" customWidth="1"/>
    <col min="7171" max="7171" width="2.6328125" style="344" customWidth="1"/>
    <col min="7172" max="7172" width="12.08984375" style="344" customWidth="1"/>
    <col min="7173" max="7173" width="2.6328125" style="344" customWidth="1"/>
    <col min="7174" max="7174" width="12.08984375" style="344" customWidth="1"/>
    <col min="7175" max="7175" width="2.6328125" style="344" customWidth="1"/>
    <col min="7176" max="7176" width="12.08984375" style="344" customWidth="1"/>
    <col min="7177" max="7177" width="2.6328125" style="344" customWidth="1"/>
    <col min="7178" max="7178" width="12.26953125" style="344" customWidth="1"/>
    <col min="7179" max="7179" width="4.6328125" style="344" customWidth="1"/>
    <col min="7180" max="7180" width="11.6328125" style="344" customWidth="1"/>
    <col min="7181" max="7181" width="4.6328125" style="344" customWidth="1"/>
    <col min="7182" max="7182" width="10.6328125" style="344" customWidth="1"/>
    <col min="7183" max="7183" width="2.6328125" style="344" customWidth="1"/>
    <col min="7184" max="7184" width="10.6328125" style="344" customWidth="1"/>
    <col min="7185" max="7185" width="2.6328125" style="344" customWidth="1"/>
    <col min="7186" max="7186" width="10.6328125" style="344" customWidth="1"/>
    <col min="7187" max="7187" width="3.6328125" style="344" customWidth="1"/>
    <col min="7188" max="7188" width="10.6328125" style="344" customWidth="1"/>
    <col min="7189" max="7189" width="3.6328125" style="344" customWidth="1"/>
    <col min="7190" max="7190" width="10.6328125" style="344" customWidth="1"/>
    <col min="7191" max="7191" width="3.6328125" style="344" customWidth="1"/>
    <col min="7192" max="7192" width="10.6328125" style="344" customWidth="1"/>
    <col min="7193" max="7193" width="3.08984375" style="344" customWidth="1"/>
    <col min="7194" max="7194" width="19" style="344" customWidth="1"/>
    <col min="7195" max="7195" width="3.453125" style="344" customWidth="1"/>
    <col min="7196" max="7196" width="11.08984375" style="344" customWidth="1"/>
    <col min="7197" max="7197" width="4.6328125" style="344" customWidth="1"/>
    <col min="7198" max="7198" width="12.08984375" style="344" customWidth="1"/>
    <col min="7199" max="7424" width="9" style="344"/>
    <col min="7425" max="7425" width="4.6328125" style="344" customWidth="1"/>
    <col min="7426" max="7426" width="25.36328125" style="344" customWidth="1"/>
    <col min="7427" max="7427" width="2.6328125" style="344" customWidth="1"/>
    <col min="7428" max="7428" width="12.08984375" style="344" customWidth="1"/>
    <col min="7429" max="7429" width="2.6328125" style="344" customWidth="1"/>
    <col min="7430" max="7430" width="12.08984375" style="344" customWidth="1"/>
    <col min="7431" max="7431" width="2.6328125" style="344" customWidth="1"/>
    <col min="7432" max="7432" width="12.08984375" style="344" customWidth="1"/>
    <col min="7433" max="7433" width="2.6328125" style="344" customWidth="1"/>
    <col min="7434" max="7434" width="12.26953125" style="344" customWidth="1"/>
    <col min="7435" max="7435" width="4.6328125" style="344" customWidth="1"/>
    <col min="7436" max="7436" width="11.6328125" style="344" customWidth="1"/>
    <col min="7437" max="7437" width="4.6328125" style="344" customWidth="1"/>
    <col min="7438" max="7438" width="10.6328125" style="344" customWidth="1"/>
    <col min="7439" max="7439" width="2.6328125" style="344" customWidth="1"/>
    <col min="7440" max="7440" width="10.6328125" style="344" customWidth="1"/>
    <col min="7441" max="7441" width="2.6328125" style="344" customWidth="1"/>
    <col min="7442" max="7442" width="10.6328125" style="344" customWidth="1"/>
    <col min="7443" max="7443" width="3.6328125" style="344" customWidth="1"/>
    <col min="7444" max="7444" width="10.6328125" style="344" customWidth="1"/>
    <col min="7445" max="7445" width="3.6328125" style="344" customWidth="1"/>
    <col min="7446" max="7446" width="10.6328125" style="344" customWidth="1"/>
    <col min="7447" max="7447" width="3.6328125" style="344" customWidth="1"/>
    <col min="7448" max="7448" width="10.6328125" style="344" customWidth="1"/>
    <col min="7449" max="7449" width="3.08984375" style="344" customWidth="1"/>
    <col min="7450" max="7450" width="19" style="344" customWidth="1"/>
    <col min="7451" max="7451" width="3.453125" style="344" customWidth="1"/>
    <col min="7452" max="7452" width="11.08984375" style="344" customWidth="1"/>
    <col min="7453" max="7453" width="4.6328125" style="344" customWidth="1"/>
    <col min="7454" max="7454" width="12.08984375" style="344" customWidth="1"/>
    <col min="7455" max="7680" width="9" style="344"/>
    <col min="7681" max="7681" width="4.6328125" style="344" customWidth="1"/>
    <col min="7682" max="7682" width="25.36328125" style="344" customWidth="1"/>
    <col min="7683" max="7683" width="2.6328125" style="344" customWidth="1"/>
    <col min="7684" max="7684" width="12.08984375" style="344" customWidth="1"/>
    <col min="7685" max="7685" width="2.6328125" style="344" customWidth="1"/>
    <col min="7686" max="7686" width="12.08984375" style="344" customWidth="1"/>
    <col min="7687" max="7687" width="2.6328125" style="344" customWidth="1"/>
    <col min="7688" max="7688" width="12.08984375" style="344" customWidth="1"/>
    <col min="7689" max="7689" width="2.6328125" style="344" customWidth="1"/>
    <col min="7690" max="7690" width="12.26953125" style="344" customWidth="1"/>
    <col min="7691" max="7691" width="4.6328125" style="344" customWidth="1"/>
    <col min="7692" max="7692" width="11.6328125" style="344" customWidth="1"/>
    <col min="7693" max="7693" width="4.6328125" style="344" customWidth="1"/>
    <col min="7694" max="7694" width="10.6328125" style="344" customWidth="1"/>
    <col min="7695" max="7695" width="2.6328125" style="344" customWidth="1"/>
    <col min="7696" max="7696" width="10.6328125" style="344" customWidth="1"/>
    <col min="7697" max="7697" width="2.6328125" style="344" customWidth="1"/>
    <col min="7698" max="7698" width="10.6328125" style="344" customWidth="1"/>
    <col min="7699" max="7699" width="3.6328125" style="344" customWidth="1"/>
    <col min="7700" max="7700" width="10.6328125" style="344" customWidth="1"/>
    <col min="7701" max="7701" width="3.6328125" style="344" customWidth="1"/>
    <col min="7702" max="7702" width="10.6328125" style="344" customWidth="1"/>
    <col min="7703" max="7703" width="3.6328125" style="344" customWidth="1"/>
    <col min="7704" max="7704" width="10.6328125" style="344" customWidth="1"/>
    <col min="7705" max="7705" width="3.08984375" style="344" customWidth="1"/>
    <col min="7706" max="7706" width="19" style="344" customWidth="1"/>
    <col min="7707" max="7707" width="3.453125" style="344" customWidth="1"/>
    <col min="7708" max="7708" width="11.08984375" style="344" customWidth="1"/>
    <col min="7709" max="7709" width="4.6328125" style="344" customWidth="1"/>
    <col min="7710" max="7710" width="12.08984375" style="344" customWidth="1"/>
    <col min="7711" max="7936" width="9" style="344"/>
    <col min="7937" max="7937" width="4.6328125" style="344" customWidth="1"/>
    <col min="7938" max="7938" width="25.36328125" style="344" customWidth="1"/>
    <col min="7939" max="7939" width="2.6328125" style="344" customWidth="1"/>
    <col min="7940" max="7940" width="12.08984375" style="344" customWidth="1"/>
    <col min="7941" max="7941" width="2.6328125" style="344" customWidth="1"/>
    <col min="7942" max="7942" width="12.08984375" style="344" customWidth="1"/>
    <col min="7943" max="7943" width="2.6328125" style="344" customWidth="1"/>
    <col min="7944" max="7944" width="12.08984375" style="344" customWidth="1"/>
    <col min="7945" max="7945" width="2.6328125" style="344" customWidth="1"/>
    <col min="7946" max="7946" width="12.26953125" style="344" customWidth="1"/>
    <col min="7947" max="7947" width="4.6328125" style="344" customWidth="1"/>
    <col min="7948" max="7948" width="11.6328125" style="344" customWidth="1"/>
    <col min="7949" max="7949" width="4.6328125" style="344" customWidth="1"/>
    <col min="7950" max="7950" width="10.6328125" style="344" customWidth="1"/>
    <col min="7951" max="7951" width="2.6328125" style="344" customWidth="1"/>
    <col min="7952" max="7952" width="10.6328125" style="344" customWidth="1"/>
    <col min="7953" max="7953" width="2.6328125" style="344" customWidth="1"/>
    <col min="7954" max="7954" width="10.6328125" style="344" customWidth="1"/>
    <col min="7955" max="7955" width="3.6328125" style="344" customWidth="1"/>
    <col min="7956" max="7956" width="10.6328125" style="344" customWidth="1"/>
    <col min="7957" max="7957" width="3.6328125" style="344" customWidth="1"/>
    <col min="7958" max="7958" width="10.6328125" style="344" customWidth="1"/>
    <col min="7959" max="7959" width="3.6328125" style="344" customWidth="1"/>
    <col min="7960" max="7960" width="10.6328125" style="344" customWidth="1"/>
    <col min="7961" max="7961" width="3.08984375" style="344" customWidth="1"/>
    <col min="7962" max="7962" width="19" style="344" customWidth="1"/>
    <col min="7963" max="7963" width="3.453125" style="344" customWidth="1"/>
    <col min="7964" max="7964" width="11.08984375" style="344" customWidth="1"/>
    <col min="7965" max="7965" width="4.6328125" style="344" customWidth="1"/>
    <col min="7966" max="7966" width="12.08984375" style="344" customWidth="1"/>
    <col min="7967" max="8192" width="9" style="344"/>
    <col min="8193" max="8193" width="4.6328125" style="344" customWidth="1"/>
    <col min="8194" max="8194" width="25.36328125" style="344" customWidth="1"/>
    <col min="8195" max="8195" width="2.6328125" style="344" customWidth="1"/>
    <col min="8196" max="8196" width="12.08984375" style="344" customWidth="1"/>
    <col min="8197" max="8197" width="2.6328125" style="344" customWidth="1"/>
    <col min="8198" max="8198" width="12.08984375" style="344" customWidth="1"/>
    <col min="8199" max="8199" width="2.6328125" style="344" customWidth="1"/>
    <col min="8200" max="8200" width="12.08984375" style="344" customWidth="1"/>
    <col min="8201" max="8201" width="2.6328125" style="344" customWidth="1"/>
    <col min="8202" max="8202" width="12.26953125" style="344" customWidth="1"/>
    <col min="8203" max="8203" width="4.6328125" style="344" customWidth="1"/>
    <col min="8204" max="8204" width="11.6328125" style="344" customWidth="1"/>
    <col min="8205" max="8205" width="4.6328125" style="344" customWidth="1"/>
    <col min="8206" max="8206" width="10.6328125" style="344" customWidth="1"/>
    <col min="8207" max="8207" width="2.6328125" style="344" customWidth="1"/>
    <col min="8208" max="8208" width="10.6328125" style="344" customWidth="1"/>
    <col min="8209" max="8209" width="2.6328125" style="344" customWidth="1"/>
    <col min="8210" max="8210" width="10.6328125" style="344" customWidth="1"/>
    <col min="8211" max="8211" width="3.6328125" style="344" customWidth="1"/>
    <col min="8212" max="8212" width="10.6328125" style="344" customWidth="1"/>
    <col min="8213" max="8213" width="3.6328125" style="344" customWidth="1"/>
    <col min="8214" max="8214" width="10.6328125" style="344" customWidth="1"/>
    <col min="8215" max="8215" width="3.6328125" style="344" customWidth="1"/>
    <col min="8216" max="8216" width="10.6328125" style="344" customWidth="1"/>
    <col min="8217" max="8217" width="3.08984375" style="344" customWidth="1"/>
    <col min="8218" max="8218" width="19" style="344" customWidth="1"/>
    <col min="8219" max="8219" width="3.453125" style="344" customWidth="1"/>
    <col min="8220" max="8220" width="11.08984375" style="344" customWidth="1"/>
    <col min="8221" max="8221" width="4.6328125" style="344" customWidth="1"/>
    <col min="8222" max="8222" width="12.08984375" style="344" customWidth="1"/>
    <col min="8223" max="8448" width="9" style="344"/>
    <col min="8449" max="8449" width="4.6328125" style="344" customWidth="1"/>
    <col min="8450" max="8450" width="25.36328125" style="344" customWidth="1"/>
    <col min="8451" max="8451" width="2.6328125" style="344" customWidth="1"/>
    <col min="8452" max="8452" width="12.08984375" style="344" customWidth="1"/>
    <col min="8453" max="8453" width="2.6328125" style="344" customWidth="1"/>
    <col min="8454" max="8454" width="12.08984375" style="344" customWidth="1"/>
    <col min="8455" max="8455" width="2.6328125" style="344" customWidth="1"/>
    <col min="8456" max="8456" width="12.08984375" style="344" customWidth="1"/>
    <col min="8457" max="8457" width="2.6328125" style="344" customWidth="1"/>
    <col min="8458" max="8458" width="12.26953125" style="344" customWidth="1"/>
    <col min="8459" max="8459" width="4.6328125" style="344" customWidth="1"/>
    <col min="8460" max="8460" width="11.6328125" style="344" customWidth="1"/>
    <col min="8461" max="8461" width="4.6328125" style="344" customWidth="1"/>
    <col min="8462" max="8462" width="10.6328125" style="344" customWidth="1"/>
    <col min="8463" max="8463" width="2.6328125" style="344" customWidth="1"/>
    <col min="8464" max="8464" width="10.6328125" style="344" customWidth="1"/>
    <col min="8465" max="8465" width="2.6328125" style="344" customWidth="1"/>
    <col min="8466" max="8466" width="10.6328125" style="344" customWidth="1"/>
    <col min="8467" max="8467" width="3.6328125" style="344" customWidth="1"/>
    <col min="8468" max="8468" width="10.6328125" style="344" customWidth="1"/>
    <col min="8469" max="8469" width="3.6328125" style="344" customWidth="1"/>
    <col min="8470" max="8470" width="10.6328125" style="344" customWidth="1"/>
    <col min="8471" max="8471" width="3.6328125" style="344" customWidth="1"/>
    <col min="8472" max="8472" width="10.6328125" style="344" customWidth="1"/>
    <col min="8473" max="8473" width="3.08984375" style="344" customWidth="1"/>
    <col min="8474" max="8474" width="19" style="344" customWidth="1"/>
    <col min="8475" max="8475" width="3.453125" style="344" customWidth="1"/>
    <col min="8476" max="8476" width="11.08984375" style="344" customWidth="1"/>
    <col min="8477" max="8477" width="4.6328125" style="344" customWidth="1"/>
    <col min="8478" max="8478" width="12.08984375" style="344" customWidth="1"/>
    <col min="8479" max="8704" width="9" style="344"/>
    <col min="8705" max="8705" width="4.6328125" style="344" customWidth="1"/>
    <col min="8706" max="8706" width="25.36328125" style="344" customWidth="1"/>
    <col min="8707" max="8707" width="2.6328125" style="344" customWidth="1"/>
    <col min="8708" max="8708" width="12.08984375" style="344" customWidth="1"/>
    <col min="8709" max="8709" width="2.6328125" style="344" customWidth="1"/>
    <col min="8710" max="8710" width="12.08984375" style="344" customWidth="1"/>
    <col min="8711" max="8711" width="2.6328125" style="344" customWidth="1"/>
    <col min="8712" max="8712" width="12.08984375" style="344" customWidth="1"/>
    <col min="8713" max="8713" width="2.6328125" style="344" customWidth="1"/>
    <col min="8714" max="8714" width="12.26953125" style="344" customWidth="1"/>
    <col min="8715" max="8715" width="4.6328125" style="344" customWidth="1"/>
    <col min="8716" max="8716" width="11.6328125" style="344" customWidth="1"/>
    <col min="8717" max="8717" width="4.6328125" style="344" customWidth="1"/>
    <col min="8718" max="8718" width="10.6328125" style="344" customWidth="1"/>
    <col min="8719" max="8719" width="2.6328125" style="344" customWidth="1"/>
    <col min="8720" max="8720" width="10.6328125" style="344" customWidth="1"/>
    <col min="8721" max="8721" width="2.6328125" style="344" customWidth="1"/>
    <col min="8722" max="8722" width="10.6328125" style="344" customWidth="1"/>
    <col min="8723" max="8723" width="3.6328125" style="344" customWidth="1"/>
    <col min="8724" max="8724" width="10.6328125" style="344" customWidth="1"/>
    <col min="8725" max="8725" width="3.6328125" style="344" customWidth="1"/>
    <col min="8726" max="8726" width="10.6328125" style="344" customWidth="1"/>
    <col min="8727" max="8727" width="3.6328125" style="344" customWidth="1"/>
    <col min="8728" max="8728" width="10.6328125" style="344" customWidth="1"/>
    <col min="8729" max="8729" width="3.08984375" style="344" customWidth="1"/>
    <col min="8730" max="8730" width="19" style="344" customWidth="1"/>
    <col min="8731" max="8731" width="3.453125" style="344" customWidth="1"/>
    <col min="8732" max="8732" width="11.08984375" style="344" customWidth="1"/>
    <col min="8733" max="8733" width="4.6328125" style="344" customWidth="1"/>
    <col min="8734" max="8734" width="12.08984375" style="344" customWidth="1"/>
    <col min="8735" max="8960" width="9" style="344"/>
    <col min="8961" max="8961" width="4.6328125" style="344" customWidth="1"/>
    <col min="8962" max="8962" width="25.36328125" style="344" customWidth="1"/>
    <col min="8963" max="8963" width="2.6328125" style="344" customWidth="1"/>
    <col min="8964" max="8964" width="12.08984375" style="344" customWidth="1"/>
    <col min="8965" max="8965" width="2.6328125" style="344" customWidth="1"/>
    <col min="8966" max="8966" width="12.08984375" style="344" customWidth="1"/>
    <col min="8967" max="8967" width="2.6328125" style="344" customWidth="1"/>
    <col min="8968" max="8968" width="12.08984375" style="344" customWidth="1"/>
    <col min="8969" max="8969" width="2.6328125" style="344" customWidth="1"/>
    <col min="8970" max="8970" width="12.26953125" style="344" customWidth="1"/>
    <col min="8971" max="8971" width="4.6328125" style="344" customWidth="1"/>
    <col min="8972" max="8972" width="11.6328125" style="344" customWidth="1"/>
    <col min="8973" max="8973" width="4.6328125" style="344" customWidth="1"/>
    <col min="8974" max="8974" width="10.6328125" style="344" customWidth="1"/>
    <col min="8975" max="8975" width="2.6328125" style="344" customWidth="1"/>
    <col min="8976" max="8976" width="10.6328125" style="344" customWidth="1"/>
    <col min="8977" max="8977" width="2.6328125" style="344" customWidth="1"/>
    <col min="8978" max="8978" width="10.6328125" style="344" customWidth="1"/>
    <col min="8979" max="8979" width="3.6328125" style="344" customWidth="1"/>
    <col min="8980" max="8980" width="10.6328125" style="344" customWidth="1"/>
    <col min="8981" max="8981" width="3.6328125" style="344" customWidth="1"/>
    <col min="8982" max="8982" width="10.6328125" style="344" customWidth="1"/>
    <col min="8983" max="8983" width="3.6328125" style="344" customWidth="1"/>
    <col min="8984" max="8984" width="10.6328125" style="344" customWidth="1"/>
    <col min="8985" max="8985" width="3.08984375" style="344" customWidth="1"/>
    <col min="8986" max="8986" width="19" style="344" customWidth="1"/>
    <col min="8987" max="8987" width="3.453125" style="344" customWidth="1"/>
    <col min="8988" max="8988" width="11.08984375" style="344" customWidth="1"/>
    <col min="8989" max="8989" width="4.6328125" style="344" customWidth="1"/>
    <col min="8990" max="8990" width="12.08984375" style="344" customWidth="1"/>
    <col min="8991" max="9216" width="9" style="344"/>
    <col min="9217" max="9217" width="4.6328125" style="344" customWidth="1"/>
    <col min="9218" max="9218" width="25.36328125" style="344" customWidth="1"/>
    <col min="9219" max="9219" width="2.6328125" style="344" customWidth="1"/>
    <col min="9220" max="9220" width="12.08984375" style="344" customWidth="1"/>
    <col min="9221" max="9221" width="2.6328125" style="344" customWidth="1"/>
    <col min="9222" max="9222" width="12.08984375" style="344" customWidth="1"/>
    <col min="9223" max="9223" width="2.6328125" style="344" customWidth="1"/>
    <col min="9224" max="9224" width="12.08984375" style="344" customWidth="1"/>
    <col min="9225" max="9225" width="2.6328125" style="344" customWidth="1"/>
    <col min="9226" max="9226" width="12.26953125" style="344" customWidth="1"/>
    <col min="9227" max="9227" width="4.6328125" style="344" customWidth="1"/>
    <col min="9228" max="9228" width="11.6328125" style="344" customWidth="1"/>
    <col min="9229" max="9229" width="4.6328125" style="344" customWidth="1"/>
    <col min="9230" max="9230" width="10.6328125" style="344" customWidth="1"/>
    <col min="9231" max="9231" width="2.6328125" style="344" customWidth="1"/>
    <col min="9232" max="9232" width="10.6328125" style="344" customWidth="1"/>
    <col min="9233" max="9233" width="2.6328125" style="344" customWidth="1"/>
    <col min="9234" max="9234" width="10.6328125" style="344" customWidth="1"/>
    <col min="9235" max="9235" width="3.6328125" style="344" customWidth="1"/>
    <col min="9236" max="9236" width="10.6328125" style="344" customWidth="1"/>
    <col min="9237" max="9237" width="3.6328125" style="344" customWidth="1"/>
    <col min="9238" max="9238" width="10.6328125" style="344" customWidth="1"/>
    <col min="9239" max="9239" width="3.6328125" style="344" customWidth="1"/>
    <col min="9240" max="9240" width="10.6328125" style="344" customWidth="1"/>
    <col min="9241" max="9241" width="3.08984375" style="344" customWidth="1"/>
    <col min="9242" max="9242" width="19" style="344" customWidth="1"/>
    <col min="9243" max="9243" width="3.453125" style="344" customWidth="1"/>
    <col min="9244" max="9244" width="11.08984375" style="344" customWidth="1"/>
    <col min="9245" max="9245" width="4.6328125" style="344" customWidth="1"/>
    <col min="9246" max="9246" width="12.08984375" style="344" customWidth="1"/>
    <col min="9247" max="9472" width="9" style="344"/>
    <col min="9473" max="9473" width="4.6328125" style="344" customWidth="1"/>
    <col min="9474" max="9474" width="25.36328125" style="344" customWidth="1"/>
    <col min="9475" max="9475" width="2.6328125" style="344" customWidth="1"/>
    <col min="9476" max="9476" width="12.08984375" style="344" customWidth="1"/>
    <col min="9477" max="9477" width="2.6328125" style="344" customWidth="1"/>
    <col min="9478" max="9478" width="12.08984375" style="344" customWidth="1"/>
    <col min="9479" max="9479" width="2.6328125" style="344" customWidth="1"/>
    <col min="9480" max="9480" width="12.08984375" style="344" customWidth="1"/>
    <col min="9481" max="9481" width="2.6328125" style="344" customWidth="1"/>
    <col min="9482" max="9482" width="12.26953125" style="344" customWidth="1"/>
    <col min="9483" max="9483" width="4.6328125" style="344" customWidth="1"/>
    <col min="9484" max="9484" width="11.6328125" style="344" customWidth="1"/>
    <col min="9485" max="9485" width="4.6328125" style="344" customWidth="1"/>
    <col min="9486" max="9486" width="10.6328125" style="344" customWidth="1"/>
    <col min="9487" max="9487" width="2.6328125" style="344" customWidth="1"/>
    <col min="9488" max="9488" width="10.6328125" style="344" customWidth="1"/>
    <col min="9489" max="9489" width="2.6328125" style="344" customWidth="1"/>
    <col min="9490" max="9490" width="10.6328125" style="344" customWidth="1"/>
    <col min="9491" max="9491" width="3.6328125" style="344" customWidth="1"/>
    <col min="9492" max="9492" width="10.6328125" style="344" customWidth="1"/>
    <col min="9493" max="9493" width="3.6328125" style="344" customWidth="1"/>
    <col min="9494" max="9494" width="10.6328125" style="344" customWidth="1"/>
    <col min="9495" max="9495" width="3.6328125" style="344" customWidth="1"/>
    <col min="9496" max="9496" width="10.6328125" style="344" customWidth="1"/>
    <col min="9497" max="9497" width="3.08984375" style="344" customWidth="1"/>
    <col min="9498" max="9498" width="19" style="344" customWidth="1"/>
    <col min="9499" max="9499" width="3.453125" style="344" customWidth="1"/>
    <col min="9500" max="9500" width="11.08984375" style="344" customWidth="1"/>
    <col min="9501" max="9501" width="4.6328125" style="344" customWidth="1"/>
    <col min="9502" max="9502" width="12.08984375" style="344" customWidth="1"/>
    <col min="9503" max="9728" width="9" style="344"/>
    <col min="9729" max="9729" width="4.6328125" style="344" customWidth="1"/>
    <col min="9730" max="9730" width="25.36328125" style="344" customWidth="1"/>
    <col min="9731" max="9731" width="2.6328125" style="344" customWidth="1"/>
    <col min="9732" max="9732" width="12.08984375" style="344" customWidth="1"/>
    <col min="9733" max="9733" width="2.6328125" style="344" customWidth="1"/>
    <col min="9734" max="9734" width="12.08984375" style="344" customWidth="1"/>
    <col min="9735" max="9735" width="2.6328125" style="344" customWidth="1"/>
    <col min="9736" max="9736" width="12.08984375" style="344" customWidth="1"/>
    <col min="9737" max="9737" width="2.6328125" style="344" customWidth="1"/>
    <col min="9738" max="9738" width="12.26953125" style="344" customWidth="1"/>
    <col min="9739" max="9739" width="4.6328125" style="344" customWidth="1"/>
    <col min="9740" max="9740" width="11.6328125" style="344" customWidth="1"/>
    <col min="9741" max="9741" width="4.6328125" style="344" customWidth="1"/>
    <col min="9742" max="9742" width="10.6328125" style="344" customWidth="1"/>
    <col min="9743" max="9743" width="2.6328125" style="344" customWidth="1"/>
    <col min="9744" max="9744" width="10.6328125" style="344" customWidth="1"/>
    <col min="9745" max="9745" width="2.6328125" style="344" customWidth="1"/>
    <col min="9746" max="9746" width="10.6328125" style="344" customWidth="1"/>
    <col min="9747" max="9747" width="3.6328125" style="344" customWidth="1"/>
    <col min="9748" max="9748" width="10.6328125" style="344" customWidth="1"/>
    <col min="9749" max="9749" width="3.6328125" style="344" customWidth="1"/>
    <col min="9750" max="9750" width="10.6328125" style="344" customWidth="1"/>
    <col min="9751" max="9751" width="3.6328125" style="344" customWidth="1"/>
    <col min="9752" max="9752" width="10.6328125" style="344" customWidth="1"/>
    <col min="9753" max="9753" width="3.08984375" style="344" customWidth="1"/>
    <col min="9754" max="9754" width="19" style="344" customWidth="1"/>
    <col min="9755" max="9755" width="3.453125" style="344" customWidth="1"/>
    <col min="9756" max="9756" width="11.08984375" style="344" customWidth="1"/>
    <col min="9757" max="9757" width="4.6328125" style="344" customWidth="1"/>
    <col min="9758" max="9758" width="12.08984375" style="344" customWidth="1"/>
    <col min="9759" max="9984" width="9" style="344"/>
    <col min="9985" max="9985" width="4.6328125" style="344" customWidth="1"/>
    <col min="9986" max="9986" width="25.36328125" style="344" customWidth="1"/>
    <col min="9987" max="9987" width="2.6328125" style="344" customWidth="1"/>
    <col min="9988" max="9988" width="12.08984375" style="344" customWidth="1"/>
    <col min="9989" max="9989" width="2.6328125" style="344" customWidth="1"/>
    <col min="9990" max="9990" width="12.08984375" style="344" customWidth="1"/>
    <col min="9991" max="9991" width="2.6328125" style="344" customWidth="1"/>
    <col min="9992" max="9992" width="12.08984375" style="344" customWidth="1"/>
    <col min="9993" max="9993" width="2.6328125" style="344" customWidth="1"/>
    <col min="9994" max="9994" width="12.26953125" style="344" customWidth="1"/>
    <col min="9995" max="9995" width="4.6328125" style="344" customWidth="1"/>
    <col min="9996" max="9996" width="11.6328125" style="344" customWidth="1"/>
    <col min="9997" max="9997" width="4.6328125" style="344" customWidth="1"/>
    <col min="9998" max="9998" width="10.6328125" style="344" customWidth="1"/>
    <col min="9999" max="9999" width="2.6328125" style="344" customWidth="1"/>
    <col min="10000" max="10000" width="10.6328125" style="344" customWidth="1"/>
    <col min="10001" max="10001" width="2.6328125" style="344" customWidth="1"/>
    <col min="10002" max="10002" width="10.6328125" style="344" customWidth="1"/>
    <col min="10003" max="10003" width="3.6328125" style="344" customWidth="1"/>
    <col min="10004" max="10004" width="10.6328125" style="344" customWidth="1"/>
    <col min="10005" max="10005" width="3.6328125" style="344" customWidth="1"/>
    <col min="10006" max="10006" width="10.6328125" style="344" customWidth="1"/>
    <col min="10007" max="10007" width="3.6328125" style="344" customWidth="1"/>
    <col min="10008" max="10008" width="10.6328125" style="344" customWidth="1"/>
    <col min="10009" max="10009" width="3.08984375" style="344" customWidth="1"/>
    <col min="10010" max="10010" width="19" style="344" customWidth="1"/>
    <col min="10011" max="10011" width="3.453125" style="344" customWidth="1"/>
    <col min="10012" max="10012" width="11.08984375" style="344" customWidth="1"/>
    <col min="10013" max="10013" width="4.6328125" style="344" customWidth="1"/>
    <col min="10014" max="10014" width="12.08984375" style="344" customWidth="1"/>
    <col min="10015" max="10240" width="9" style="344"/>
    <col min="10241" max="10241" width="4.6328125" style="344" customWidth="1"/>
    <col min="10242" max="10242" width="25.36328125" style="344" customWidth="1"/>
    <col min="10243" max="10243" width="2.6328125" style="344" customWidth="1"/>
    <col min="10244" max="10244" width="12.08984375" style="344" customWidth="1"/>
    <col min="10245" max="10245" width="2.6328125" style="344" customWidth="1"/>
    <col min="10246" max="10246" width="12.08984375" style="344" customWidth="1"/>
    <col min="10247" max="10247" width="2.6328125" style="344" customWidth="1"/>
    <col min="10248" max="10248" width="12.08984375" style="344" customWidth="1"/>
    <col min="10249" max="10249" width="2.6328125" style="344" customWidth="1"/>
    <col min="10250" max="10250" width="12.26953125" style="344" customWidth="1"/>
    <col min="10251" max="10251" width="4.6328125" style="344" customWidth="1"/>
    <col min="10252" max="10252" width="11.6328125" style="344" customWidth="1"/>
    <col min="10253" max="10253" width="4.6328125" style="344" customWidth="1"/>
    <col min="10254" max="10254" width="10.6328125" style="344" customWidth="1"/>
    <col min="10255" max="10255" width="2.6328125" style="344" customWidth="1"/>
    <col min="10256" max="10256" width="10.6328125" style="344" customWidth="1"/>
    <col min="10257" max="10257" width="2.6328125" style="344" customWidth="1"/>
    <col min="10258" max="10258" width="10.6328125" style="344" customWidth="1"/>
    <col min="10259" max="10259" width="3.6328125" style="344" customWidth="1"/>
    <col min="10260" max="10260" width="10.6328125" style="344" customWidth="1"/>
    <col min="10261" max="10261" width="3.6328125" style="344" customWidth="1"/>
    <col min="10262" max="10262" width="10.6328125" style="344" customWidth="1"/>
    <col min="10263" max="10263" width="3.6328125" style="344" customWidth="1"/>
    <col min="10264" max="10264" width="10.6328125" style="344" customWidth="1"/>
    <col min="10265" max="10265" width="3.08984375" style="344" customWidth="1"/>
    <col min="10266" max="10266" width="19" style="344" customWidth="1"/>
    <col min="10267" max="10267" width="3.453125" style="344" customWidth="1"/>
    <col min="10268" max="10268" width="11.08984375" style="344" customWidth="1"/>
    <col min="10269" max="10269" width="4.6328125" style="344" customWidth="1"/>
    <col min="10270" max="10270" width="12.08984375" style="344" customWidth="1"/>
    <col min="10271" max="10496" width="9" style="344"/>
    <col min="10497" max="10497" width="4.6328125" style="344" customWidth="1"/>
    <col min="10498" max="10498" width="25.36328125" style="344" customWidth="1"/>
    <col min="10499" max="10499" width="2.6328125" style="344" customWidth="1"/>
    <col min="10500" max="10500" width="12.08984375" style="344" customWidth="1"/>
    <col min="10501" max="10501" width="2.6328125" style="344" customWidth="1"/>
    <col min="10502" max="10502" width="12.08984375" style="344" customWidth="1"/>
    <col min="10503" max="10503" width="2.6328125" style="344" customWidth="1"/>
    <col min="10504" max="10504" width="12.08984375" style="344" customWidth="1"/>
    <col min="10505" max="10505" width="2.6328125" style="344" customWidth="1"/>
    <col min="10506" max="10506" width="12.26953125" style="344" customWidth="1"/>
    <col min="10507" max="10507" width="4.6328125" style="344" customWidth="1"/>
    <col min="10508" max="10508" width="11.6328125" style="344" customWidth="1"/>
    <col min="10509" max="10509" width="4.6328125" style="344" customWidth="1"/>
    <col min="10510" max="10510" width="10.6328125" style="344" customWidth="1"/>
    <col min="10511" max="10511" width="2.6328125" style="344" customWidth="1"/>
    <col min="10512" max="10512" width="10.6328125" style="344" customWidth="1"/>
    <col min="10513" max="10513" width="2.6328125" style="344" customWidth="1"/>
    <col min="10514" max="10514" width="10.6328125" style="344" customWidth="1"/>
    <col min="10515" max="10515" width="3.6328125" style="344" customWidth="1"/>
    <col min="10516" max="10516" width="10.6328125" style="344" customWidth="1"/>
    <col min="10517" max="10517" width="3.6328125" style="344" customWidth="1"/>
    <col min="10518" max="10518" width="10.6328125" style="344" customWidth="1"/>
    <col min="10519" max="10519" width="3.6328125" style="344" customWidth="1"/>
    <col min="10520" max="10520" width="10.6328125" style="344" customWidth="1"/>
    <col min="10521" max="10521" width="3.08984375" style="344" customWidth="1"/>
    <col min="10522" max="10522" width="19" style="344" customWidth="1"/>
    <col min="10523" max="10523" width="3.453125" style="344" customWidth="1"/>
    <col min="10524" max="10524" width="11.08984375" style="344" customWidth="1"/>
    <col min="10525" max="10525" width="4.6328125" style="344" customWidth="1"/>
    <col min="10526" max="10526" width="12.08984375" style="344" customWidth="1"/>
    <col min="10527" max="10752" width="9" style="344"/>
    <col min="10753" max="10753" width="4.6328125" style="344" customWidth="1"/>
    <col min="10754" max="10754" width="25.36328125" style="344" customWidth="1"/>
    <col min="10755" max="10755" width="2.6328125" style="344" customWidth="1"/>
    <col min="10756" max="10756" width="12.08984375" style="344" customWidth="1"/>
    <col min="10757" max="10757" width="2.6328125" style="344" customWidth="1"/>
    <col min="10758" max="10758" width="12.08984375" style="344" customWidth="1"/>
    <col min="10759" max="10759" width="2.6328125" style="344" customWidth="1"/>
    <col min="10760" max="10760" width="12.08984375" style="344" customWidth="1"/>
    <col min="10761" max="10761" width="2.6328125" style="344" customWidth="1"/>
    <col min="10762" max="10762" width="12.26953125" style="344" customWidth="1"/>
    <col min="10763" max="10763" width="4.6328125" style="344" customWidth="1"/>
    <col min="10764" max="10764" width="11.6328125" style="344" customWidth="1"/>
    <col min="10765" max="10765" width="4.6328125" style="344" customWidth="1"/>
    <col min="10766" max="10766" width="10.6328125" style="344" customWidth="1"/>
    <col min="10767" max="10767" width="2.6328125" style="344" customWidth="1"/>
    <col min="10768" max="10768" width="10.6328125" style="344" customWidth="1"/>
    <col min="10769" max="10769" width="2.6328125" style="344" customWidth="1"/>
    <col min="10770" max="10770" width="10.6328125" style="344" customWidth="1"/>
    <col min="10771" max="10771" width="3.6328125" style="344" customWidth="1"/>
    <col min="10772" max="10772" width="10.6328125" style="344" customWidth="1"/>
    <col min="10773" max="10773" width="3.6328125" style="344" customWidth="1"/>
    <col min="10774" max="10774" width="10.6328125" style="344" customWidth="1"/>
    <col min="10775" max="10775" width="3.6328125" style="344" customWidth="1"/>
    <col min="10776" max="10776" width="10.6328125" style="344" customWidth="1"/>
    <col min="10777" max="10777" width="3.08984375" style="344" customWidth="1"/>
    <col min="10778" max="10778" width="19" style="344" customWidth="1"/>
    <col min="10779" max="10779" width="3.453125" style="344" customWidth="1"/>
    <col min="10780" max="10780" width="11.08984375" style="344" customWidth="1"/>
    <col min="10781" max="10781" width="4.6328125" style="344" customWidth="1"/>
    <col min="10782" max="10782" width="12.08984375" style="344" customWidth="1"/>
    <col min="10783" max="11008" width="9" style="344"/>
    <col min="11009" max="11009" width="4.6328125" style="344" customWidth="1"/>
    <col min="11010" max="11010" width="25.36328125" style="344" customWidth="1"/>
    <col min="11011" max="11011" width="2.6328125" style="344" customWidth="1"/>
    <col min="11012" max="11012" width="12.08984375" style="344" customWidth="1"/>
    <col min="11013" max="11013" width="2.6328125" style="344" customWidth="1"/>
    <col min="11014" max="11014" width="12.08984375" style="344" customWidth="1"/>
    <col min="11015" max="11015" width="2.6328125" style="344" customWidth="1"/>
    <col min="11016" max="11016" width="12.08984375" style="344" customWidth="1"/>
    <col min="11017" max="11017" width="2.6328125" style="344" customWidth="1"/>
    <col min="11018" max="11018" width="12.26953125" style="344" customWidth="1"/>
    <col min="11019" max="11019" width="4.6328125" style="344" customWidth="1"/>
    <col min="11020" max="11020" width="11.6328125" style="344" customWidth="1"/>
    <col min="11021" max="11021" width="4.6328125" style="344" customWidth="1"/>
    <col min="11022" max="11022" width="10.6328125" style="344" customWidth="1"/>
    <col min="11023" max="11023" width="2.6328125" style="344" customWidth="1"/>
    <col min="11024" max="11024" width="10.6328125" style="344" customWidth="1"/>
    <col min="11025" max="11025" width="2.6328125" style="344" customWidth="1"/>
    <col min="11026" max="11026" width="10.6328125" style="344" customWidth="1"/>
    <col min="11027" max="11027" width="3.6328125" style="344" customWidth="1"/>
    <col min="11028" max="11028" width="10.6328125" style="344" customWidth="1"/>
    <col min="11029" max="11029" width="3.6328125" style="344" customWidth="1"/>
    <col min="11030" max="11030" width="10.6328125" style="344" customWidth="1"/>
    <col min="11031" max="11031" width="3.6328125" style="344" customWidth="1"/>
    <col min="11032" max="11032" width="10.6328125" style="344" customWidth="1"/>
    <col min="11033" max="11033" width="3.08984375" style="344" customWidth="1"/>
    <col min="11034" max="11034" width="19" style="344" customWidth="1"/>
    <col min="11035" max="11035" width="3.453125" style="344" customWidth="1"/>
    <col min="11036" max="11036" width="11.08984375" style="344" customWidth="1"/>
    <col min="11037" max="11037" width="4.6328125" style="344" customWidth="1"/>
    <col min="11038" max="11038" width="12.08984375" style="344" customWidth="1"/>
    <col min="11039" max="11264" width="9" style="344"/>
    <col min="11265" max="11265" width="4.6328125" style="344" customWidth="1"/>
    <col min="11266" max="11266" width="25.36328125" style="344" customWidth="1"/>
    <col min="11267" max="11267" width="2.6328125" style="344" customWidth="1"/>
    <col min="11268" max="11268" width="12.08984375" style="344" customWidth="1"/>
    <col min="11269" max="11269" width="2.6328125" style="344" customWidth="1"/>
    <col min="11270" max="11270" width="12.08984375" style="344" customWidth="1"/>
    <col min="11271" max="11271" width="2.6328125" style="344" customWidth="1"/>
    <col min="11272" max="11272" width="12.08984375" style="344" customWidth="1"/>
    <col min="11273" max="11273" width="2.6328125" style="344" customWidth="1"/>
    <col min="11274" max="11274" width="12.26953125" style="344" customWidth="1"/>
    <col min="11275" max="11275" width="4.6328125" style="344" customWidth="1"/>
    <col min="11276" max="11276" width="11.6328125" style="344" customWidth="1"/>
    <col min="11277" max="11277" width="4.6328125" style="344" customWidth="1"/>
    <col min="11278" max="11278" width="10.6328125" style="344" customWidth="1"/>
    <col min="11279" max="11279" width="2.6328125" style="344" customWidth="1"/>
    <col min="11280" max="11280" width="10.6328125" style="344" customWidth="1"/>
    <col min="11281" max="11281" width="2.6328125" style="344" customWidth="1"/>
    <col min="11282" max="11282" width="10.6328125" style="344" customWidth="1"/>
    <col min="11283" max="11283" width="3.6328125" style="344" customWidth="1"/>
    <col min="11284" max="11284" width="10.6328125" style="344" customWidth="1"/>
    <col min="11285" max="11285" width="3.6328125" style="344" customWidth="1"/>
    <col min="11286" max="11286" width="10.6328125" style="344" customWidth="1"/>
    <col min="11287" max="11287" width="3.6328125" style="344" customWidth="1"/>
    <col min="11288" max="11288" width="10.6328125" style="344" customWidth="1"/>
    <col min="11289" max="11289" width="3.08984375" style="344" customWidth="1"/>
    <col min="11290" max="11290" width="19" style="344" customWidth="1"/>
    <col min="11291" max="11291" width="3.453125" style="344" customWidth="1"/>
    <col min="11292" max="11292" width="11.08984375" style="344" customWidth="1"/>
    <col min="11293" max="11293" width="4.6328125" style="344" customWidth="1"/>
    <col min="11294" max="11294" width="12.08984375" style="344" customWidth="1"/>
    <col min="11295" max="11520" width="9" style="344"/>
    <col min="11521" max="11521" width="4.6328125" style="344" customWidth="1"/>
    <col min="11522" max="11522" width="25.36328125" style="344" customWidth="1"/>
    <col min="11523" max="11523" width="2.6328125" style="344" customWidth="1"/>
    <col min="11524" max="11524" width="12.08984375" style="344" customWidth="1"/>
    <col min="11525" max="11525" width="2.6328125" style="344" customWidth="1"/>
    <col min="11526" max="11526" width="12.08984375" style="344" customWidth="1"/>
    <col min="11527" max="11527" width="2.6328125" style="344" customWidth="1"/>
    <col min="11528" max="11528" width="12.08984375" style="344" customWidth="1"/>
    <col min="11529" max="11529" width="2.6328125" style="344" customWidth="1"/>
    <col min="11530" max="11530" width="12.26953125" style="344" customWidth="1"/>
    <col min="11531" max="11531" width="4.6328125" style="344" customWidth="1"/>
    <col min="11532" max="11532" width="11.6328125" style="344" customWidth="1"/>
    <col min="11533" max="11533" width="4.6328125" style="344" customWidth="1"/>
    <col min="11534" max="11534" width="10.6328125" style="344" customWidth="1"/>
    <col min="11535" max="11535" width="2.6328125" style="344" customWidth="1"/>
    <col min="11536" max="11536" width="10.6328125" style="344" customWidth="1"/>
    <col min="11537" max="11537" width="2.6328125" style="344" customWidth="1"/>
    <col min="11538" max="11538" width="10.6328125" style="344" customWidth="1"/>
    <col min="11539" max="11539" width="3.6328125" style="344" customWidth="1"/>
    <col min="11540" max="11540" width="10.6328125" style="344" customWidth="1"/>
    <col min="11541" max="11541" width="3.6328125" style="344" customWidth="1"/>
    <col min="11542" max="11542" width="10.6328125" style="344" customWidth="1"/>
    <col min="11543" max="11543" width="3.6328125" style="344" customWidth="1"/>
    <col min="11544" max="11544" width="10.6328125" style="344" customWidth="1"/>
    <col min="11545" max="11545" width="3.08984375" style="344" customWidth="1"/>
    <col min="11546" max="11546" width="19" style="344" customWidth="1"/>
    <col min="11547" max="11547" width="3.453125" style="344" customWidth="1"/>
    <col min="11548" max="11548" width="11.08984375" style="344" customWidth="1"/>
    <col min="11549" max="11549" width="4.6328125" style="344" customWidth="1"/>
    <col min="11550" max="11550" width="12.08984375" style="344" customWidth="1"/>
    <col min="11551" max="11776" width="9" style="344"/>
    <col min="11777" max="11777" width="4.6328125" style="344" customWidth="1"/>
    <col min="11778" max="11778" width="25.36328125" style="344" customWidth="1"/>
    <col min="11779" max="11779" width="2.6328125" style="344" customWidth="1"/>
    <col min="11780" max="11780" width="12.08984375" style="344" customWidth="1"/>
    <col min="11781" max="11781" width="2.6328125" style="344" customWidth="1"/>
    <col min="11782" max="11782" width="12.08984375" style="344" customWidth="1"/>
    <col min="11783" max="11783" width="2.6328125" style="344" customWidth="1"/>
    <col min="11784" max="11784" width="12.08984375" style="344" customWidth="1"/>
    <col min="11785" max="11785" width="2.6328125" style="344" customWidth="1"/>
    <col min="11786" max="11786" width="12.26953125" style="344" customWidth="1"/>
    <col min="11787" max="11787" width="4.6328125" style="344" customWidth="1"/>
    <col min="11788" max="11788" width="11.6328125" style="344" customWidth="1"/>
    <col min="11789" max="11789" width="4.6328125" style="344" customWidth="1"/>
    <col min="11790" max="11790" width="10.6328125" style="344" customWidth="1"/>
    <col min="11791" max="11791" width="2.6328125" style="344" customWidth="1"/>
    <col min="11792" max="11792" width="10.6328125" style="344" customWidth="1"/>
    <col min="11793" max="11793" width="2.6328125" style="344" customWidth="1"/>
    <col min="11794" max="11794" width="10.6328125" style="344" customWidth="1"/>
    <col min="11795" max="11795" width="3.6328125" style="344" customWidth="1"/>
    <col min="11796" max="11796" width="10.6328125" style="344" customWidth="1"/>
    <col min="11797" max="11797" width="3.6328125" style="344" customWidth="1"/>
    <col min="11798" max="11798" width="10.6328125" style="344" customWidth="1"/>
    <col min="11799" max="11799" width="3.6328125" style="344" customWidth="1"/>
    <col min="11800" max="11800" width="10.6328125" style="344" customWidth="1"/>
    <col min="11801" max="11801" width="3.08984375" style="344" customWidth="1"/>
    <col min="11802" max="11802" width="19" style="344" customWidth="1"/>
    <col min="11803" max="11803" width="3.453125" style="344" customWidth="1"/>
    <col min="11804" max="11804" width="11.08984375" style="344" customWidth="1"/>
    <col min="11805" max="11805" width="4.6328125" style="344" customWidth="1"/>
    <col min="11806" max="11806" width="12.08984375" style="344" customWidth="1"/>
    <col min="11807" max="12032" width="9" style="344"/>
    <col min="12033" max="12033" width="4.6328125" style="344" customWidth="1"/>
    <col min="12034" max="12034" width="25.36328125" style="344" customWidth="1"/>
    <col min="12035" max="12035" width="2.6328125" style="344" customWidth="1"/>
    <col min="12036" max="12036" width="12.08984375" style="344" customWidth="1"/>
    <col min="12037" max="12037" width="2.6328125" style="344" customWidth="1"/>
    <col min="12038" max="12038" width="12.08984375" style="344" customWidth="1"/>
    <col min="12039" max="12039" width="2.6328125" style="344" customWidth="1"/>
    <col min="12040" max="12040" width="12.08984375" style="344" customWidth="1"/>
    <col min="12041" max="12041" width="2.6328125" style="344" customWidth="1"/>
    <col min="12042" max="12042" width="12.26953125" style="344" customWidth="1"/>
    <col min="12043" max="12043" width="4.6328125" style="344" customWidth="1"/>
    <col min="12044" max="12044" width="11.6328125" style="344" customWidth="1"/>
    <col min="12045" max="12045" width="4.6328125" style="344" customWidth="1"/>
    <col min="12046" max="12046" width="10.6328125" style="344" customWidth="1"/>
    <col min="12047" max="12047" width="2.6328125" style="344" customWidth="1"/>
    <col min="12048" max="12048" width="10.6328125" style="344" customWidth="1"/>
    <col min="12049" max="12049" width="2.6328125" style="344" customWidth="1"/>
    <col min="12050" max="12050" width="10.6328125" style="344" customWidth="1"/>
    <col min="12051" max="12051" width="3.6328125" style="344" customWidth="1"/>
    <col min="12052" max="12052" width="10.6328125" style="344" customWidth="1"/>
    <col min="12053" max="12053" width="3.6328125" style="344" customWidth="1"/>
    <col min="12054" max="12054" width="10.6328125" style="344" customWidth="1"/>
    <col min="12055" max="12055" width="3.6328125" style="344" customWidth="1"/>
    <col min="12056" max="12056" width="10.6328125" style="344" customWidth="1"/>
    <col min="12057" max="12057" width="3.08984375" style="344" customWidth="1"/>
    <col min="12058" max="12058" width="19" style="344" customWidth="1"/>
    <col min="12059" max="12059" width="3.453125" style="344" customWidth="1"/>
    <col min="12060" max="12060" width="11.08984375" style="344" customWidth="1"/>
    <col min="12061" max="12061" width="4.6328125" style="344" customWidth="1"/>
    <col min="12062" max="12062" width="12.08984375" style="344" customWidth="1"/>
    <col min="12063" max="12288" width="9" style="344"/>
    <col min="12289" max="12289" width="4.6328125" style="344" customWidth="1"/>
    <col min="12290" max="12290" width="25.36328125" style="344" customWidth="1"/>
    <col min="12291" max="12291" width="2.6328125" style="344" customWidth="1"/>
    <col min="12292" max="12292" width="12.08984375" style="344" customWidth="1"/>
    <col min="12293" max="12293" width="2.6328125" style="344" customWidth="1"/>
    <col min="12294" max="12294" width="12.08984375" style="344" customWidth="1"/>
    <col min="12295" max="12295" width="2.6328125" style="344" customWidth="1"/>
    <col min="12296" max="12296" width="12.08984375" style="344" customWidth="1"/>
    <col min="12297" max="12297" width="2.6328125" style="344" customWidth="1"/>
    <col min="12298" max="12298" width="12.26953125" style="344" customWidth="1"/>
    <col min="12299" max="12299" width="4.6328125" style="344" customWidth="1"/>
    <col min="12300" max="12300" width="11.6328125" style="344" customWidth="1"/>
    <col min="12301" max="12301" width="4.6328125" style="344" customWidth="1"/>
    <col min="12302" max="12302" width="10.6328125" style="344" customWidth="1"/>
    <col min="12303" max="12303" width="2.6328125" style="344" customWidth="1"/>
    <col min="12304" max="12304" width="10.6328125" style="344" customWidth="1"/>
    <col min="12305" max="12305" width="2.6328125" style="344" customWidth="1"/>
    <col min="12306" max="12306" width="10.6328125" style="344" customWidth="1"/>
    <col min="12307" max="12307" width="3.6328125" style="344" customWidth="1"/>
    <col min="12308" max="12308" width="10.6328125" style="344" customWidth="1"/>
    <col min="12309" max="12309" width="3.6328125" style="344" customWidth="1"/>
    <col min="12310" max="12310" width="10.6328125" style="344" customWidth="1"/>
    <col min="12311" max="12311" width="3.6328125" style="344" customWidth="1"/>
    <col min="12312" max="12312" width="10.6328125" style="344" customWidth="1"/>
    <col min="12313" max="12313" width="3.08984375" style="344" customWidth="1"/>
    <col min="12314" max="12314" width="19" style="344" customWidth="1"/>
    <col min="12315" max="12315" width="3.453125" style="344" customWidth="1"/>
    <col min="12316" max="12316" width="11.08984375" style="344" customWidth="1"/>
    <col min="12317" max="12317" width="4.6328125" style="344" customWidth="1"/>
    <col min="12318" max="12318" width="12.08984375" style="344" customWidth="1"/>
    <col min="12319" max="12544" width="9" style="344"/>
    <col min="12545" max="12545" width="4.6328125" style="344" customWidth="1"/>
    <col min="12546" max="12546" width="25.36328125" style="344" customWidth="1"/>
    <col min="12547" max="12547" width="2.6328125" style="344" customWidth="1"/>
    <col min="12548" max="12548" width="12.08984375" style="344" customWidth="1"/>
    <col min="12549" max="12549" width="2.6328125" style="344" customWidth="1"/>
    <col min="12550" max="12550" width="12.08984375" style="344" customWidth="1"/>
    <col min="12551" max="12551" width="2.6328125" style="344" customWidth="1"/>
    <col min="12552" max="12552" width="12.08984375" style="344" customWidth="1"/>
    <col min="12553" max="12553" width="2.6328125" style="344" customWidth="1"/>
    <col min="12554" max="12554" width="12.26953125" style="344" customWidth="1"/>
    <col min="12555" max="12555" width="4.6328125" style="344" customWidth="1"/>
    <col min="12556" max="12556" width="11.6328125" style="344" customWidth="1"/>
    <col min="12557" max="12557" width="4.6328125" style="344" customWidth="1"/>
    <col min="12558" max="12558" width="10.6328125" style="344" customWidth="1"/>
    <col min="12559" max="12559" width="2.6328125" style="344" customWidth="1"/>
    <col min="12560" max="12560" width="10.6328125" style="344" customWidth="1"/>
    <col min="12561" max="12561" width="2.6328125" style="344" customWidth="1"/>
    <col min="12562" max="12562" width="10.6328125" style="344" customWidth="1"/>
    <col min="12563" max="12563" width="3.6328125" style="344" customWidth="1"/>
    <col min="12564" max="12564" width="10.6328125" style="344" customWidth="1"/>
    <col min="12565" max="12565" width="3.6328125" style="344" customWidth="1"/>
    <col min="12566" max="12566" width="10.6328125" style="344" customWidth="1"/>
    <col min="12567" max="12567" width="3.6328125" style="344" customWidth="1"/>
    <col min="12568" max="12568" width="10.6328125" style="344" customWidth="1"/>
    <col min="12569" max="12569" width="3.08984375" style="344" customWidth="1"/>
    <col min="12570" max="12570" width="19" style="344" customWidth="1"/>
    <col min="12571" max="12571" width="3.453125" style="344" customWidth="1"/>
    <col min="12572" max="12572" width="11.08984375" style="344" customWidth="1"/>
    <col min="12573" max="12573" width="4.6328125" style="344" customWidth="1"/>
    <col min="12574" max="12574" width="12.08984375" style="344" customWidth="1"/>
    <col min="12575" max="12800" width="9" style="344"/>
    <col min="12801" max="12801" width="4.6328125" style="344" customWidth="1"/>
    <col min="12802" max="12802" width="25.36328125" style="344" customWidth="1"/>
    <col min="12803" max="12803" width="2.6328125" style="344" customWidth="1"/>
    <col min="12804" max="12804" width="12.08984375" style="344" customWidth="1"/>
    <col min="12805" max="12805" width="2.6328125" style="344" customWidth="1"/>
    <col min="12806" max="12806" width="12.08984375" style="344" customWidth="1"/>
    <col min="12807" max="12807" width="2.6328125" style="344" customWidth="1"/>
    <col min="12808" max="12808" width="12.08984375" style="344" customWidth="1"/>
    <col min="12809" max="12809" width="2.6328125" style="344" customWidth="1"/>
    <col min="12810" max="12810" width="12.26953125" style="344" customWidth="1"/>
    <col min="12811" max="12811" width="4.6328125" style="344" customWidth="1"/>
    <col min="12812" max="12812" width="11.6328125" style="344" customWidth="1"/>
    <col min="12813" max="12813" width="4.6328125" style="344" customWidth="1"/>
    <col min="12814" max="12814" width="10.6328125" style="344" customWidth="1"/>
    <col min="12815" max="12815" width="2.6328125" style="344" customWidth="1"/>
    <col min="12816" max="12816" width="10.6328125" style="344" customWidth="1"/>
    <col min="12817" max="12817" width="2.6328125" style="344" customWidth="1"/>
    <col min="12818" max="12818" width="10.6328125" style="344" customWidth="1"/>
    <col min="12819" max="12819" width="3.6328125" style="344" customWidth="1"/>
    <col min="12820" max="12820" width="10.6328125" style="344" customWidth="1"/>
    <col min="12821" max="12821" width="3.6328125" style="344" customWidth="1"/>
    <col min="12822" max="12822" width="10.6328125" style="344" customWidth="1"/>
    <col min="12823" max="12823" width="3.6328125" style="344" customWidth="1"/>
    <col min="12824" max="12824" width="10.6328125" style="344" customWidth="1"/>
    <col min="12825" max="12825" width="3.08984375" style="344" customWidth="1"/>
    <col min="12826" max="12826" width="19" style="344" customWidth="1"/>
    <col min="12827" max="12827" width="3.453125" style="344" customWidth="1"/>
    <col min="12828" max="12828" width="11.08984375" style="344" customWidth="1"/>
    <col min="12829" max="12829" width="4.6328125" style="344" customWidth="1"/>
    <col min="12830" max="12830" width="12.08984375" style="344" customWidth="1"/>
    <col min="12831" max="13056" width="9" style="344"/>
    <col min="13057" max="13057" width="4.6328125" style="344" customWidth="1"/>
    <col min="13058" max="13058" width="25.36328125" style="344" customWidth="1"/>
    <col min="13059" max="13059" width="2.6328125" style="344" customWidth="1"/>
    <col min="13060" max="13060" width="12.08984375" style="344" customWidth="1"/>
    <col min="13061" max="13061" width="2.6328125" style="344" customWidth="1"/>
    <col min="13062" max="13062" width="12.08984375" style="344" customWidth="1"/>
    <col min="13063" max="13063" width="2.6328125" style="344" customWidth="1"/>
    <col min="13064" max="13064" width="12.08984375" style="344" customWidth="1"/>
    <col min="13065" max="13065" width="2.6328125" style="344" customWidth="1"/>
    <col min="13066" max="13066" width="12.26953125" style="344" customWidth="1"/>
    <col min="13067" max="13067" width="4.6328125" style="344" customWidth="1"/>
    <col min="13068" max="13068" width="11.6328125" style="344" customWidth="1"/>
    <col min="13069" max="13069" width="4.6328125" style="344" customWidth="1"/>
    <col min="13070" max="13070" width="10.6328125" style="344" customWidth="1"/>
    <col min="13071" max="13071" width="2.6328125" style="344" customWidth="1"/>
    <col min="13072" max="13072" width="10.6328125" style="344" customWidth="1"/>
    <col min="13073" max="13073" width="2.6328125" style="344" customWidth="1"/>
    <col min="13074" max="13074" width="10.6328125" style="344" customWidth="1"/>
    <col min="13075" max="13075" width="3.6328125" style="344" customWidth="1"/>
    <col min="13076" max="13076" width="10.6328125" style="344" customWidth="1"/>
    <col min="13077" max="13077" width="3.6328125" style="344" customWidth="1"/>
    <col min="13078" max="13078" width="10.6328125" style="344" customWidth="1"/>
    <col min="13079" max="13079" width="3.6328125" style="344" customWidth="1"/>
    <col min="13080" max="13080" width="10.6328125" style="344" customWidth="1"/>
    <col min="13081" max="13081" width="3.08984375" style="344" customWidth="1"/>
    <col min="13082" max="13082" width="19" style="344" customWidth="1"/>
    <col min="13083" max="13083" width="3.453125" style="344" customWidth="1"/>
    <col min="13084" max="13084" width="11.08984375" style="344" customWidth="1"/>
    <col min="13085" max="13085" width="4.6328125" style="344" customWidth="1"/>
    <col min="13086" max="13086" width="12.08984375" style="344" customWidth="1"/>
    <col min="13087" max="13312" width="9" style="344"/>
    <col min="13313" max="13313" width="4.6328125" style="344" customWidth="1"/>
    <col min="13314" max="13314" width="25.36328125" style="344" customWidth="1"/>
    <col min="13315" max="13315" width="2.6328125" style="344" customWidth="1"/>
    <col min="13316" max="13316" width="12.08984375" style="344" customWidth="1"/>
    <col min="13317" max="13317" width="2.6328125" style="344" customWidth="1"/>
    <col min="13318" max="13318" width="12.08984375" style="344" customWidth="1"/>
    <col min="13319" max="13319" width="2.6328125" style="344" customWidth="1"/>
    <col min="13320" max="13320" width="12.08984375" style="344" customWidth="1"/>
    <col min="13321" max="13321" width="2.6328125" style="344" customWidth="1"/>
    <col min="13322" max="13322" width="12.26953125" style="344" customWidth="1"/>
    <col min="13323" max="13323" width="4.6328125" style="344" customWidth="1"/>
    <col min="13324" max="13324" width="11.6328125" style="344" customWidth="1"/>
    <col min="13325" max="13325" width="4.6328125" style="344" customWidth="1"/>
    <col min="13326" max="13326" width="10.6328125" style="344" customWidth="1"/>
    <col min="13327" max="13327" width="2.6328125" style="344" customWidth="1"/>
    <col min="13328" max="13328" width="10.6328125" style="344" customWidth="1"/>
    <col min="13329" max="13329" width="2.6328125" style="344" customWidth="1"/>
    <col min="13330" max="13330" width="10.6328125" style="344" customWidth="1"/>
    <col min="13331" max="13331" width="3.6328125" style="344" customWidth="1"/>
    <col min="13332" max="13332" width="10.6328125" style="344" customWidth="1"/>
    <col min="13333" max="13333" width="3.6328125" style="344" customWidth="1"/>
    <col min="13334" max="13334" width="10.6328125" style="344" customWidth="1"/>
    <col min="13335" max="13335" width="3.6328125" style="344" customWidth="1"/>
    <col min="13336" max="13336" width="10.6328125" style="344" customWidth="1"/>
    <col min="13337" max="13337" width="3.08984375" style="344" customWidth="1"/>
    <col min="13338" max="13338" width="19" style="344" customWidth="1"/>
    <col min="13339" max="13339" width="3.453125" style="344" customWidth="1"/>
    <col min="13340" max="13340" width="11.08984375" style="344" customWidth="1"/>
    <col min="13341" max="13341" width="4.6328125" style="344" customWidth="1"/>
    <col min="13342" max="13342" width="12.08984375" style="344" customWidth="1"/>
    <col min="13343" max="13568" width="9" style="344"/>
    <col min="13569" max="13569" width="4.6328125" style="344" customWidth="1"/>
    <col min="13570" max="13570" width="25.36328125" style="344" customWidth="1"/>
    <col min="13571" max="13571" width="2.6328125" style="344" customWidth="1"/>
    <col min="13572" max="13572" width="12.08984375" style="344" customWidth="1"/>
    <col min="13573" max="13573" width="2.6328125" style="344" customWidth="1"/>
    <col min="13574" max="13574" width="12.08984375" style="344" customWidth="1"/>
    <col min="13575" max="13575" width="2.6328125" style="344" customWidth="1"/>
    <col min="13576" max="13576" width="12.08984375" style="344" customWidth="1"/>
    <col min="13577" max="13577" width="2.6328125" style="344" customWidth="1"/>
    <col min="13578" max="13578" width="12.26953125" style="344" customWidth="1"/>
    <col min="13579" max="13579" width="4.6328125" style="344" customWidth="1"/>
    <col min="13580" max="13580" width="11.6328125" style="344" customWidth="1"/>
    <col min="13581" max="13581" width="4.6328125" style="344" customWidth="1"/>
    <col min="13582" max="13582" width="10.6328125" style="344" customWidth="1"/>
    <col min="13583" max="13583" width="2.6328125" style="344" customWidth="1"/>
    <col min="13584" max="13584" width="10.6328125" style="344" customWidth="1"/>
    <col min="13585" max="13585" width="2.6328125" style="344" customWidth="1"/>
    <col min="13586" max="13586" width="10.6328125" style="344" customWidth="1"/>
    <col min="13587" max="13587" width="3.6328125" style="344" customWidth="1"/>
    <col min="13588" max="13588" width="10.6328125" style="344" customWidth="1"/>
    <col min="13589" max="13589" width="3.6328125" style="344" customWidth="1"/>
    <col min="13590" max="13590" width="10.6328125" style="344" customWidth="1"/>
    <col min="13591" max="13591" width="3.6328125" style="344" customWidth="1"/>
    <col min="13592" max="13592" width="10.6328125" style="344" customWidth="1"/>
    <col min="13593" max="13593" width="3.08984375" style="344" customWidth="1"/>
    <col min="13594" max="13594" width="19" style="344" customWidth="1"/>
    <col min="13595" max="13595" width="3.453125" style="344" customWidth="1"/>
    <col min="13596" max="13596" width="11.08984375" style="344" customWidth="1"/>
    <col min="13597" max="13597" width="4.6328125" style="344" customWidth="1"/>
    <col min="13598" max="13598" width="12.08984375" style="344" customWidth="1"/>
    <col min="13599" max="13824" width="9" style="344"/>
    <col min="13825" max="13825" width="4.6328125" style="344" customWidth="1"/>
    <col min="13826" max="13826" width="25.36328125" style="344" customWidth="1"/>
    <col min="13827" max="13827" width="2.6328125" style="344" customWidth="1"/>
    <col min="13828" max="13828" width="12.08984375" style="344" customWidth="1"/>
    <col min="13829" max="13829" width="2.6328125" style="344" customWidth="1"/>
    <col min="13830" max="13830" width="12.08984375" style="344" customWidth="1"/>
    <col min="13831" max="13831" width="2.6328125" style="344" customWidth="1"/>
    <col min="13832" max="13832" width="12.08984375" style="344" customWidth="1"/>
    <col min="13833" max="13833" width="2.6328125" style="344" customWidth="1"/>
    <col min="13834" max="13834" width="12.26953125" style="344" customWidth="1"/>
    <col min="13835" max="13835" width="4.6328125" style="344" customWidth="1"/>
    <col min="13836" max="13836" width="11.6328125" style="344" customWidth="1"/>
    <col min="13837" max="13837" width="4.6328125" style="344" customWidth="1"/>
    <col min="13838" max="13838" width="10.6328125" style="344" customWidth="1"/>
    <col min="13839" max="13839" width="2.6328125" style="344" customWidth="1"/>
    <col min="13840" max="13840" width="10.6328125" style="344" customWidth="1"/>
    <col min="13841" max="13841" width="2.6328125" style="344" customWidth="1"/>
    <col min="13842" max="13842" width="10.6328125" style="344" customWidth="1"/>
    <col min="13843" max="13843" width="3.6328125" style="344" customWidth="1"/>
    <col min="13844" max="13844" width="10.6328125" style="344" customWidth="1"/>
    <col min="13845" max="13845" width="3.6328125" style="344" customWidth="1"/>
    <col min="13846" max="13846" width="10.6328125" style="344" customWidth="1"/>
    <col min="13847" max="13847" width="3.6328125" style="344" customWidth="1"/>
    <col min="13848" max="13848" width="10.6328125" style="344" customWidth="1"/>
    <col min="13849" max="13849" width="3.08984375" style="344" customWidth="1"/>
    <col min="13850" max="13850" width="19" style="344" customWidth="1"/>
    <col min="13851" max="13851" width="3.453125" style="344" customWidth="1"/>
    <col min="13852" max="13852" width="11.08984375" style="344" customWidth="1"/>
    <col min="13853" max="13853" width="4.6328125" style="344" customWidth="1"/>
    <col min="13854" max="13854" width="12.08984375" style="344" customWidth="1"/>
    <col min="13855" max="14080" width="9" style="344"/>
    <col min="14081" max="14081" width="4.6328125" style="344" customWidth="1"/>
    <col min="14082" max="14082" width="25.36328125" style="344" customWidth="1"/>
    <col min="14083" max="14083" width="2.6328125" style="344" customWidth="1"/>
    <col min="14084" max="14084" width="12.08984375" style="344" customWidth="1"/>
    <col min="14085" max="14085" width="2.6328125" style="344" customWidth="1"/>
    <col min="14086" max="14086" width="12.08984375" style="344" customWidth="1"/>
    <col min="14087" max="14087" width="2.6328125" style="344" customWidth="1"/>
    <col min="14088" max="14088" width="12.08984375" style="344" customWidth="1"/>
    <col min="14089" max="14089" width="2.6328125" style="344" customWidth="1"/>
    <col min="14090" max="14090" width="12.26953125" style="344" customWidth="1"/>
    <col min="14091" max="14091" width="4.6328125" style="344" customWidth="1"/>
    <col min="14092" max="14092" width="11.6328125" style="344" customWidth="1"/>
    <col min="14093" max="14093" width="4.6328125" style="344" customWidth="1"/>
    <col min="14094" max="14094" width="10.6328125" style="344" customWidth="1"/>
    <col min="14095" max="14095" width="2.6328125" style="344" customWidth="1"/>
    <col min="14096" max="14096" width="10.6328125" style="344" customWidth="1"/>
    <col min="14097" max="14097" width="2.6328125" style="344" customWidth="1"/>
    <col min="14098" max="14098" width="10.6328125" style="344" customWidth="1"/>
    <col min="14099" max="14099" width="3.6328125" style="344" customWidth="1"/>
    <col min="14100" max="14100" width="10.6328125" style="344" customWidth="1"/>
    <col min="14101" max="14101" width="3.6328125" style="344" customWidth="1"/>
    <col min="14102" max="14102" width="10.6328125" style="344" customWidth="1"/>
    <col min="14103" max="14103" width="3.6328125" style="344" customWidth="1"/>
    <col min="14104" max="14104" width="10.6328125" style="344" customWidth="1"/>
    <col min="14105" max="14105" width="3.08984375" style="344" customWidth="1"/>
    <col min="14106" max="14106" width="19" style="344" customWidth="1"/>
    <col min="14107" max="14107" width="3.453125" style="344" customWidth="1"/>
    <col min="14108" max="14108" width="11.08984375" style="344" customWidth="1"/>
    <col min="14109" max="14109" width="4.6328125" style="344" customWidth="1"/>
    <col min="14110" max="14110" width="12.08984375" style="344" customWidth="1"/>
    <col min="14111" max="14336" width="9" style="344"/>
    <col min="14337" max="14337" width="4.6328125" style="344" customWidth="1"/>
    <col min="14338" max="14338" width="25.36328125" style="344" customWidth="1"/>
    <col min="14339" max="14339" width="2.6328125" style="344" customWidth="1"/>
    <col min="14340" max="14340" width="12.08984375" style="344" customWidth="1"/>
    <col min="14341" max="14341" width="2.6328125" style="344" customWidth="1"/>
    <col min="14342" max="14342" width="12.08984375" style="344" customWidth="1"/>
    <col min="14343" max="14343" width="2.6328125" style="344" customWidth="1"/>
    <col min="14344" max="14344" width="12.08984375" style="344" customWidth="1"/>
    <col min="14345" max="14345" width="2.6328125" style="344" customWidth="1"/>
    <col min="14346" max="14346" width="12.26953125" style="344" customWidth="1"/>
    <col min="14347" max="14347" width="4.6328125" style="344" customWidth="1"/>
    <col min="14348" max="14348" width="11.6328125" style="344" customWidth="1"/>
    <col min="14349" max="14349" width="4.6328125" style="344" customWidth="1"/>
    <col min="14350" max="14350" width="10.6328125" style="344" customWidth="1"/>
    <col min="14351" max="14351" width="2.6328125" style="344" customWidth="1"/>
    <col min="14352" max="14352" width="10.6328125" style="344" customWidth="1"/>
    <col min="14353" max="14353" width="2.6328125" style="344" customWidth="1"/>
    <col min="14354" max="14354" width="10.6328125" style="344" customWidth="1"/>
    <col min="14355" max="14355" width="3.6328125" style="344" customWidth="1"/>
    <col min="14356" max="14356" width="10.6328125" style="344" customWidth="1"/>
    <col min="14357" max="14357" width="3.6328125" style="344" customWidth="1"/>
    <col min="14358" max="14358" width="10.6328125" style="344" customWidth="1"/>
    <col min="14359" max="14359" width="3.6328125" style="344" customWidth="1"/>
    <col min="14360" max="14360" width="10.6328125" style="344" customWidth="1"/>
    <col min="14361" max="14361" width="3.08984375" style="344" customWidth="1"/>
    <col min="14362" max="14362" width="19" style="344" customWidth="1"/>
    <col min="14363" max="14363" width="3.453125" style="344" customWidth="1"/>
    <col min="14364" max="14364" width="11.08984375" style="344" customWidth="1"/>
    <col min="14365" max="14365" width="4.6328125" style="344" customWidth="1"/>
    <col min="14366" max="14366" width="12.08984375" style="344" customWidth="1"/>
    <col min="14367" max="14592" width="9" style="344"/>
    <col min="14593" max="14593" width="4.6328125" style="344" customWidth="1"/>
    <col min="14594" max="14594" width="25.36328125" style="344" customWidth="1"/>
    <col min="14595" max="14595" width="2.6328125" style="344" customWidth="1"/>
    <col min="14596" max="14596" width="12.08984375" style="344" customWidth="1"/>
    <col min="14597" max="14597" width="2.6328125" style="344" customWidth="1"/>
    <col min="14598" max="14598" width="12.08984375" style="344" customWidth="1"/>
    <col min="14599" max="14599" width="2.6328125" style="344" customWidth="1"/>
    <col min="14600" max="14600" width="12.08984375" style="344" customWidth="1"/>
    <col min="14601" max="14601" width="2.6328125" style="344" customWidth="1"/>
    <col min="14602" max="14602" width="12.26953125" style="344" customWidth="1"/>
    <col min="14603" max="14603" width="4.6328125" style="344" customWidth="1"/>
    <col min="14604" max="14604" width="11.6328125" style="344" customWidth="1"/>
    <col min="14605" max="14605" width="4.6328125" style="344" customWidth="1"/>
    <col min="14606" max="14606" width="10.6328125" style="344" customWidth="1"/>
    <col min="14607" max="14607" width="2.6328125" style="344" customWidth="1"/>
    <col min="14608" max="14608" width="10.6328125" style="344" customWidth="1"/>
    <col min="14609" max="14609" width="2.6328125" style="344" customWidth="1"/>
    <col min="14610" max="14610" width="10.6328125" style="344" customWidth="1"/>
    <col min="14611" max="14611" width="3.6328125" style="344" customWidth="1"/>
    <col min="14612" max="14612" width="10.6328125" style="344" customWidth="1"/>
    <col min="14613" max="14613" width="3.6328125" style="344" customWidth="1"/>
    <col min="14614" max="14614" width="10.6328125" style="344" customWidth="1"/>
    <col min="14615" max="14615" width="3.6328125" style="344" customWidth="1"/>
    <col min="14616" max="14616" width="10.6328125" style="344" customWidth="1"/>
    <col min="14617" max="14617" width="3.08984375" style="344" customWidth="1"/>
    <col min="14618" max="14618" width="19" style="344" customWidth="1"/>
    <col min="14619" max="14619" width="3.453125" style="344" customWidth="1"/>
    <col min="14620" max="14620" width="11.08984375" style="344" customWidth="1"/>
    <col min="14621" max="14621" width="4.6328125" style="344" customWidth="1"/>
    <col min="14622" max="14622" width="12.08984375" style="344" customWidth="1"/>
    <col min="14623" max="14848" width="9" style="344"/>
    <col min="14849" max="14849" width="4.6328125" style="344" customWidth="1"/>
    <col min="14850" max="14850" width="25.36328125" style="344" customWidth="1"/>
    <col min="14851" max="14851" width="2.6328125" style="344" customWidth="1"/>
    <col min="14852" max="14852" width="12.08984375" style="344" customWidth="1"/>
    <col min="14853" max="14853" width="2.6328125" style="344" customWidth="1"/>
    <col min="14854" max="14854" width="12.08984375" style="344" customWidth="1"/>
    <col min="14855" max="14855" width="2.6328125" style="344" customWidth="1"/>
    <col min="14856" max="14856" width="12.08984375" style="344" customWidth="1"/>
    <col min="14857" max="14857" width="2.6328125" style="344" customWidth="1"/>
    <col min="14858" max="14858" width="12.26953125" style="344" customWidth="1"/>
    <col min="14859" max="14859" width="4.6328125" style="344" customWidth="1"/>
    <col min="14860" max="14860" width="11.6328125" style="344" customWidth="1"/>
    <col min="14861" max="14861" width="4.6328125" style="344" customWidth="1"/>
    <col min="14862" max="14862" width="10.6328125" style="344" customWidth="1"/>
    <col min="14863" max="14863" width="2.6328125" style="344" customWidth="1"/>
    <col min="14864" max="14864" width="10.6328125" style="344" customWidth="1"/>
    <col min="14865" max="14865" width="2.6328125" style="344" customWidth="1"/>
    <col min="14866" max="14866" width="10.6328125" style="344" customWidth="1"/>
    <col min="14867" max="14867" width="3.6328125" style="344" customWidth="1"/>
    <col min="14868" max="14868" width="10.6328125" style="344" customWidth="1"/>
    <col min="14869" max="14869" width="3.6328125" style="344" customWidth="1"/>
    <col min="14870" max="14870" width="10.6328125" style="344" customWidth="1"/>
    <col min="14871" max="14871" width="3.6328125" style="344" customWidth="1"/>
    <col min="14872" max="14872" width="10.6328125" style="344" customWidth="1"/>
    <col min="14873" max="14873" width="3.08984375" style="344" customWidth="1"/>
    <col min="14874" max="14874" width="19" style="344" customWidth="1"/>
    <col min="14875" max="14875" width="3.453125" style="344" customWidth="1"/>
    <col min="14876" max="14876" width="11.08984375" style="344" customWidth="1"/>
    <col min="14877" max="14877" width="4.6328125" style="344" customWidth="1"/>
    <col min="14878" max="14878" width="12.08984375" style="344" customWidth="1"/>
    <col min="14879" max="15104" width="9" style="344"/>
    <col min="15105" max="15105" width="4.6328125" style="344" customWidth="1"/>
    <col min="15106" max="15106" width="25.36328125" style="344" customWidth="1"/>
    <col min="15107" max="15107" width="2.6328125" style="344" customWidth="1"/>
    <col min="15108" max="15108" width="12.08984375" style="344" customWidth="1"/>
    <col min="15109" max="15109" width="2.6328125" style="344" customWidth="1"/>
    <col min="15110" max="15110" width="12.08984375" style="344" customWidth="1"/>
    <col min="15111" max="15111" width="2.6328125" style="344" customWidth="1"/>
    <col min="15112" max="15112" width="12.08984375" style="344" customWidth="1"/>
    <col min="15113" max="15113" width="2.6328125" style="344" customWidth="1"/>
    <col min="15114" max="15114" width="12.26953125" style="344" customWidth="1"/>
    <col min="15115" max="15115" width="4.6328125" style="344" customWidth="1"/>
    <col min="15116" max="15116" width="11.6328125" style="344" customWidth="1"/>
    <col min="15117" max="15117" width="4.6328125" style="344" customWidth="1"/>
    <col min="15118" max="15118" width="10.6328125" style="344" customWidth="1"/>
    <col min="15119" max="15119" width="2.6328125" style="344" customWidth="1"/>
    <col min="15120" max="15120" width="10.6328125" style="344" customWidth="1"/>
    <col min="15121" max="15121" width="2.6328125" style="344" customWidth="1"/>
    <col min="15122" max="15122" width="10.6328125" style="344" customWidth="1"/>
    <col min="15123" max="15123" width="3.6328125" style="344" customWidth="1"/>
    <col min="15124" max="15124" width="10.6328125" style="344" customWidth="1"/>
    <col min="15125" max="15125" width="3.6328125" style="344" customWidth="1"/>
    <col min="15126" max="15126" width="10.6328125" style="344" customWidth="1"/>
    <col min="15127" max="15127" width="3.6328125" style="344" customWidth="1"/>
    <col min="15128" max="15128" width="10.6328125" style="344" customWidth="1"/>
    <col min="15129" max="15129" width="3.08984375" style="344" customWidth="1"/>
    <col min="15130" max="15130" width="19" style="344" customWidth="1"/>
    <col min="15131" max="15131" width="3.453125" style="344" customWidth="1"/>
    <col min="15132" max="15132" width="11.08984375" style="344" customWidth="1"/>
    <col min="15133" max="15133" width="4.6328125" style="344" customWidth="1"/>
    <col min="15134" max="15134" width="12.08984375" style="344" customWidth="1"/>
    <col min="15135" max="15360" width="9" style="344"/>
    <col min="15361" max="15361" width="4.6328125" style="344" customWidth="1"/>
    <col min="15362" max="15362" width="25.36328125" style="344" customWidth="1"/>
    <col min="15363" max="15363" width="2.6328125" style="344" customWidth="1"/>
    <col min="15364" max="15364" width="12.08984375" style="344" customWidth="1"/>
    <col min="15365" max="15365" width="2.6328125" style="344" customWidth="1"/>
    <col min="15366" max="15366" width="12.08984375" style="344" customWidth="1"/>
    <col min="15367" max="15367" width="2.6328125" style="344" customWidth="1"/>
    <col min="15368" max="15368" width="12.08984375" style="344" customWidth="1"/>
    <col min="15369" max="15369" width="2.6328125" style="344" customWidth="1"/>
    <col min="15370" max="15370" width="12.26953125" style="344" customWidth="1"/>
    <col min="15371" max="15371" width="4.6328125" style="344" customWidth="1"/>
    <col min="15372" max="15372" width="11.6328125" style="344" customWidth="1"/>
    <col min="15373" max="15373" width="4.6328125" style="344" customWidth="1"/>
    <col min="15374" max="15374" width="10.6328125" style="344" customWidth="1"/>
    <col min="15375" max="15375" width="2.6328125" style="344" customWidth="1"/>
    <col min="15376" max="15376" width="10.6328125" style="344" customWidth="1"/>
    <col min="15377" max="15377" width="2.6328125" style="344" customWidth="1"/>
    <col min="15378" max="15378" width="10.6328125" style="344" customWidth="1"/>
    <col min="15379" max="15379" width="3.6328125" style="344" customWidth="1"/>
    <col min="15380" max="15380" width="10.6328125" style="344" customWidth="1"/>
    <col min="15381" max="15381" width="3.6328125" style="344" customWidth="1"/>
    <col min="15382" max="15382" width="10.6328125" style="344" customWidth="1"/>
    <col min="15383" max="15383" width="3.6328125" style="344" customWidth="1"/>
    <col min="15384" max="15384" width="10.6328125" style="344" customWidth="1"/>
    <col min="15385" max="15385" width="3.08984375" style="344" customWidth="1"/>
    <col min="15386" max="15386" width="19" style="344" customWidth="1"/>
    <col min="15387" max="15387" width="3.453125" style="344" customWidth="1"/>
    <col min="15388" max="15388" width="11.08984375" style="344" customWidth="1"/>
    <col min="15389" max="15389" width="4.6328125" style="344" customWidth="1"/>
    <col min="15390" max="15390" width="12.08984375" style="344" customWidth="1"/>
    <col min="15391" max="15616" width="9" style="344"/>
    <col min="15617" max="15617" width="4.6328125" style="344" customWidth="1"/>
    <col min="15618" max="15618" width="25.36328125" style="344" customWidth="1"/>
    <col min="15619" max="15619" width="2.6328125" style="344" customWidth="1"/>
    <col min="15620" max="15620" width="12.08984375" style="344" customWidth="1"/>
    <col min="15621" max="15621" width="2.6328125" style="344" customWidth="1"/>
    <col min="15622" max="15622" width="12.08984375" style="344" customWidth="1"/>
    <col min="15623" max="15623" width="2.6328125" style="344" customWidth="1"/>
    <col min="15624" max="15624" width="12.08984375" style="344" customWidth="1"/>
    <col min="15625" max="15625" width="2.6328125" style="344" customWidth="1"/>
    <col min="15626" max="15626" width="12.26953125" style="344" customWidth="1"/>
    <col min="15627" max="15627" width="4.6328125" style="344" customWidth="1"/>
    <col min="15628" max="15628" width="11.6328125" style="344" customWidth="1"/>
    <col min="15629" max="15629" width="4.6328125" style="344" customWidth="1"/>
    <col min="15630" max="15630" width="10.6328125" style="344" customWidth="1"/>
    <col min="15631" max="15631" width="2.6328125" style="344" customWidth="1"/>
    <col min="15632" max="15632" width="10.6328125" style="344" customWidth="1"/>
    <col min="15633" max="15633" width="2.6328125" style="344" customWidth="1"/>
    <col min="15634" max="15634" width="10.6328125" style="344" customWidth="1"/>
    <col min="15635" max="15635" width="3.6328125" style="344" customWidth="1"/>
    <col min="15636" max="15636" width="10.6328125" style="344" customWidth="1"/>
    <col min="15637" max="15637" width="3.6328125" style="344" customWidth="1"/>
    <col min="15638" max="15638" width="10.6328125" style="344" customWidth="1"/>
    <col min="15639" max="15639" width="3.6328125" style="344" customWidth="1"/>
    <col min="15640" max="15640" width="10.6328125" style="344" customWidth="1"/>
    <col min="15641" max="15641" width="3.08984375" style="344" customWidth="1"/>
    <col min="15642" max="15642" width="19" style="344" customWidth="1"/>
    <col min="15643" max="15643" width="3.453125" style="344" customWidth="1"/>
    <col min="15644" max="15644" width="11.08984375" style="344" customWidth="1"/>
    <col min="15645" max="15645" width="4.6328125" style="344" customWidth="1"/>
    <col min="15646" max="15646" width="12.08984375" style="344" customWidth="1"/>
    <col min="15647" max="15872" width="9" style="344"/>
    <col min="15873" max="15873" width="4.6328125" style="344" customWidth="1"/>
    <col min="15874" max="15874" width="25.36328125" style="344" customWidth="1"/>
    <col min="15875" max="15875" width="2.6328125" style="344" customWidth="1"/>
    <col min="15876" max="15876" width="12.08984375" style="344" customWidth="1"/>
    <col min="15877" max="15877" width="2.6328125" style="344" customWidth="1"/>
    <col min="15878" max="15878" width="12.08984375" style="344" customWidth="1"/>
    <col min="15879" max="15879" width="2.6328125" style="344" customWidth="1"/>
    <col min="15880" max="15880" width="12.08984375" style="344" customWidth="1"/>
    <col min="15881" max="15881" width="2.6328125" style="344" customWidth="1"/>
    <col min="15882" max="15882" width="12.26953125" style="344" customWidth="1"/>
    <col min="15883" max="15883" width="4.6328125" style="344" customWidth="1"/>
    <col min="15884" max="15884" width="11.6328125" style="344" customWidth="1"/>
    <col min="15885" max="15885" width="4.6328125" style="344" customWidth="1"/>
    <col min="15886" max="15886" width="10.6328125" style="344" customWidth="1"/>
    <col min="15887" max="15887" width="2.6328125" style="344" customWidth="1"/>
    <col min="15888" max="15888" width="10.6328125" style="344" customWidth="1"/>
    <col min="15889" max="15889" width="2.6328125" style="344" customWidth="1"/>
    <col min="15890" max="15890" width="10.6328125" style="344" customWidth="1"/>
    <col min="15891" max="15891" width="3.6328125" style="344" customWidth="1"/>
    <col min="15892" max="15892" width="10.6328125" style="344" customWidth="1"/>
    <col min="15893" max="15893" width="3.6328125" style="344" customWidth="1"/>
    <col min="15894" max="15894" width="10.6328125" style="344" customWidth="1"/>
    <col min="15895" max="15895" width="3.6328125" style="344" customWidth="1"/>
    <col min="15896" max="15896" width="10.6328125" style="344" customWidth="1"/>
    <col min="15897" max="15897" width="3.08984375" style="344" customWidth="1"/>
    <col min="15898" max="15898" width="19" style="344" customWidth="1"/>
    <col min="15899" max="15899" width="3.453125" style="344" customWidth="1"/>
    <col min="15900" max="15900" width="11.08984375" style="344" customWidth="1"/>
    <col min="15901" max="15901" width="4.6328125" style="344" customWidth="1"/>
    <col min="15902" max="15902" width="12.08984375" style="344" customWidth="1"/>
    <col min="15903" max="16128" width="9" style="344"/>
    <col min="16129" max="16129" width="4.6328125" style="344" customWidth="1"/>
    <col min="16130" max="16130" width="25.36328125" style="344" customWidth="1"/>
    <col min="16131" max="16131" width="2.6328125" style="344" customWidth="1"/>
    <col min="16132" max="16132" width="12.08984375" style="344" customWidth="1"/>
    <col min="16133" max="16133" width="2.6328125" style="344" customWidth="1"/>
    <col min="16134" max="16134" width="12.08984375" style="344" customWidth="1"/>
    <col min="16135" max="16135" width="2.6328125" style="344" customWidth="1"/>
    <col min="16136" max="16136" width="12.08984375" style="344" customWidth="1"/>
    <col min="16137" max="16137" width="2.6328125" style="344" customWidth="1"/>
    <col min="16138" max="16138" width="12.26953125" style="344" customWidth="1"/>
    <col min="16139" max="16139" width="4.6328125" style="344" customWidth="1"/>
    <col min="16140" max="16140" width="11.6328125" style="344" customWidth="1"/>
    <col min="16141" max="16141" width="4.6328125" style="344" customWidth="1"/>
    <col min="16142" max="16142" width="10.6328125" style="344" customWidth="1"/>
    <col min="16143" max="16143" width="2.6328125" style="344" customWidth="1"/>
    <col min="16144" max="16144" width="10.6328125" style="344" customWidth="1"/>
    <col min="16145" max="16145" width="2.6328125" style="344" customWidth="1"/>
    <col min="16146" max="16146" width="10.6328125" style="344" customWidth="1"/>
    <col min="16147" max="16147" width="3.6328125" style="344" customWidth="1"/>
    <col min="16148" max="16148" width="10.6328125" style="344" customWidth="1"/>
    <col min="16149" max="16149" width="3.6328125" style="344" customWidth="1"/>
    <col min="16150" max="16150" width="10.6328125" style="344" customWidth="1"/>
    <col min="16151" max="16151" width="3.6328125" style="344" customWidth="1"/>
    <col min="16152" max="16152" width="10.6328125" style="344" customWidth="1"/>
    <col min="16153" max="16153" width="3.08984375" style="344" customWidth="1"/>
    <col min="16154" max="16154" width="19" style="344" customWidth="1"/>
    <col min="16155" max="16155" width="3.453125" style="344" customWidth="1"/>
    <col min="16156" max="16156" width="11.08984375" style="344" customWidth="1"/>
    <col min="16157" max="16157" width="4.6328125" style="344" customWidth="1"/>
    <col min="16158" max="16158" width="12.08984375" style="344" customWidth="1"/>
    <col min="16159" max="16384" width="9" style="344"/>
  </cols>
  <sheetData>
    <row r="1" spans="1:30" ht="14" thickTop="1" thickBot="1">
      <c r="C1" s="46"/>
      <c r="D1" s="282" t="s">
        <v>279</v>
      </c>
      <c r="E1" s="283" t="s">
        <v>280</v>
      </c>
      <c r="F1" s="284" t="s">
        <v>281</v>
      </c>
      <c r="G1" s="285"/>
      <c r="H1" s="286"/>
      <c r="I1" s="283" t="s">
        <v>280</v>
      </c>
      <c r="J1" s="287" t="s">
        <v>282</v>
      </c>
      <c r="K1" s="288" t="s">
        <v>283</v>
      </c>
      <c r="L1" s="289" t="s">
        <v>192</v>
      </c>
      <c r="M1" s="288" t="s">
        <v>284</v>
      </c>
      <c r="N1" s="290"/>
      <c r="O1" s="291" t="s">
        <v>285</v>
      </c>
      <c r="P1" s="292"/>
      <c r="Q1" s="292"/>
      <c r="R1" s="292"/>
      <c r="S1" s="292"/>
      <c r="T1" s="292"/>
      <c r="U1" s="291" t="s">
        <v>285</v>
      </c>
      <c r="V1" s="292"/>
      <c r="W1" s="292"/>
      <c r="X1" s="292"/>
      <c r="Y1" s="292"/>
      <c r="Z1" s="292"/>
      <c r="AA1" s="291" t="s">
        <v>285</v>
      </c>
      <c r="AB1" s="293"/>
      <c r="AC1" s="288" t="s">
        <v>284</v>
      </c>
      <c r="AD1" s="294" t="s">
        <v>286</v>
      </c>
    </row>
    <row r="2" spans="1:30" ht="21.25" customHeight="1" thickTop="1">
      <c r="A2" s="295" t="s">
        <v>287</v>
      </c>
      <c r="C2" s="46"/>
      <c r="D2" s="296" t="s">
        <v>288</v>
      </c>
      <c r="E2" s="46"/>
      <c r="F2" s="297" t="s">
        <v>289</v>
      </c>
      <c r="G2" s="297"/>
      <c r="H2" s="297"/>
      <c r="I2" s="46"/>
      <c r="J2" s="296" t="s">
        <v>290</v>
      </c>
      <c r="K2" s="298"/>
      <c r="L2" s="298"/>
      <c r="M2" s="298"/>
      <c r="N2" s="299" t="s">
        <v>291</v>
      </c>
      <c r="O2" s="300"/>
      <c r="P2" s="301"/>
      <c r="Q2" s="302" t="s">
        <v>280</v>
      </c>
      <c r="R2" s="303" t="s">
        <v>281</v>
      </c>
      <c r="S2" s="304"/>
      <c r="T2" s="305"/>
      <c r="U2" s="302" t="s">
        <v>280</v>
      </c>
      <c r="V2" s="306" t="s">
        <v>282</v>
      </c>
      <c r="W2" s="307"/>
      <c r="X2" s="308"/>
      <c r="Y2" s="302" t="s">
        <v>283</v>
      </c>
      <c r="Z2" s="309" t="s">
        <v>292</v>
      </c>
      <c r="AA2" s="298"/>
      <c r="AB2" s="298"/>
      <c r="AC2" s="298"/>
      <c r="AD2" s="298"/>
    </row>
    <row r="3" spans="1:30" s="345" customFormat="1" ht="16" customHeight="1">
      <c r="A3" s="310" t="s">
        <v>293</v>
      </c>
      <c r="C3" s="46"/>
      <c r="D3" s="46"/>
      <c r="E3" s="46"/>
      <c r="F3" s="46"/>
      <c r="G3" s="46"/>
      <c r="H3" s="311" t="s">
        <v>315</v>
      </c>
      <c r="I3" s="298"/>
      <c r="J3" s="298"/>
      <c r="K3" s="298"/>
      <c r="L3" s="298"/>
      <c r="M3" s="298"/>
      <c r="N3" s="298"/>
      <c r="O3" s="298"/>
      <c r="P3" s="312" t="s">
        <v>316</v>
      </c>
      <c r="Q3" s="298"/>
      <c r="R3" s="298"/>
      <c r="S3" s="298"/>
      <c r="T3" s="312" t="s">
        <v>317</v>
      </c>
      <c r="U3" s="298"/>
      <c r="V3" s="298"/>
      <c r="W3" s="298"/>
      <c r="X3" s="312" t="s">
        <v>318</v>
      </c>
      <c r="Y3" s="298"/>
      <c r="Z3" s="298"/>
      <c r="AA3" s="313"/>
      <c r="AB3" s="311" t="s">
        <v>319</v>
      </c>
      <c r="AC3" s="313"/>
      <c r="AD3" s="314" t="s">
        <v>320</v>
      </c>
    </row>
    <row r="4" spans="1:30" ht="13.5" thickBot="1">
      <c r="B4" s="315" t="str">
        <f>"単位："&amp;入力シート!L24</f>
        <v>単位：億円</v>
      </c>
      <c r="C4" s="316"/>
      <c r="D4" s="46"/>
      <c r="E4" s="316"/>
      <c r="F4" s="46"/>
      <c r="G4" s="317"/>
      <c r="H4" s="318" t="s">
        <v>296</v>
      </c>
      <c r="I4" s="46"/>
      <c r="J4" s="46"/>
      <c r="K4" s="46"/>
      <c r="L4" s="46"/>
      <c r="M4" s="46"/>
      <c r="N4" s="46"/>
      <c r="O4" s="317"/>
      <c r="P4" s="318" t="s">
        <v>296</v>
      </c>
      <c r="Q4" s="46"/>
      <c r="R4" s="46"/>
      <c r="S4" s="317"/>
      <c r="T4" s="318" t="s">
        <v>296</v>
      </c>
      <c r="U4" s="319"/>
      <c r="V4" s="46"/>
      <c r="W4" s="317"/>
      <c r="X4" s="318" t="s">
        <v>296</v>
      </c>
      <c r="Y4" s="319"/>
      <c r="Z4" s="319"/>
      <c r="AA4" s="317"/>
      <c r="AB4" s="318" t="s">
        <v>296</v>
      </c>
      <c r="AC4" s="317"/>
      <c r="AD4" s="318" t="s">
        <v>296</v>
      </c>
    </row>
    <row r="5" spans="1:30">
      <c r="A5" s="346"/>
      <c r="B5" s="347"/>
      <c r="C5" s="46"/>
      <c r="D5" s="320" t="s">
        <v>297</v>
      </c>
      <c r="E5" s="46"/>
      <c r="F5" s="115" t="s">
        <v>292</v>
      </c>
      <c r="G5" s="46"/>
      <c r="H5" s="115" t="s">
        <v>297</v>
      </c>
      <c r="I5" s="46"/>
      <c r="J5" s="321" t="s">
        <v>292</v>
      </c>
      <c r="K5" s="46"/>
      <c r="L5" s="322" t="s">
        <v>192</v>
      </c>
      <c r="M5" s="46"/>
      <c r="N5" s="320" t="s">
        <v>297</v>
      </c>
      <c r="O5" s="46"/>
      <c r="P5" s="323" t="s">
        <v>292</v>
      </c>
      <c r="Q5" s="46"/>
      <c r="R5" s="115" t="s">
        <v>297</v>
      </c>
      <c r="S5" s="46"/>
      <c r="T5" s="323" t="s">
        <v>292</v>
      </c>
      <c r="U5" s="46"/>
      <c r="V5" s="321" t="s">
        <v>297</v>
      </c>
      <c r="W5" s="46"/>
      <c r="X5" s="323" t="s">
        <v>292</v>
      </c>
      <c r="Y5" s="46"/>
      <c r="Z5" s="323" t="s">
        <v>292</v>
      </c>
      <c r="AA5" s="46"/>
      <c r="AB5" s="323" t="s">
        <v>292</v>
      </c>
      <c r="AC5" s="46"/>
      <c r="AD5" s="324" t="s">
        <v>196</v>
      </c>
    </row>
    <row r="6" spans="1:30">
      <c r="A6" s="325" t="s">
        <v>321</v>
      </c>
      <c r="B6" s="348"/>
      <c r="C6" s="326"/>
      <c r="D6" s="327" t="s">
        <v>298</v>
      </c>
      <c r="E6" s="326"/>
      <c r="F6" s="328" t="s">
        <v>299</v>
      </c>
      <c r="G6" s="326"/>
      <c r="H6" s="328" t="s">
        <v>299</v>
      </c>
      <c r="I6" s="46"/>
      <c r="J6" s="329" t="s">
        <v>300</v>
      </c>
      <c r="K6" s="326"/>
      <c r="L6" s="330" t="s">
        <v>301</v>
      </c>
      <c r="M6" s="46"/>
      <c r="N6" s="327" t="s">
        <v>298</v>
      </c>
      <c r="O6" s="46"/>
      <c r="P6" s="331" t="s">
        <v>302</v>
      </c>
      <c r="Q6" s="46"/>
      <c r="R6" s="328" t="s">
        <v>299</v>
      </c>
      <c r="S6" s="46"/>
      <c r="T6" s="331" t="s">
        <v>302</v>
      </c>
      <c r="U6" s="46"/>
      <c r="V6" s="329" t="s">
        <v>300</v>
      </c>
      <c r="W6" s="46"/>
      <c r="X6" s="331" t="s">
        <v>302</v>
      </c>
      <c r="Y6" s="46"/>
      <c r="Z6" s="331" t="s">
        <v>303</v>
      </c>
      <c r="AA6" s="46"/>
      <c r="AB6" s="331" t="s">
        <v>304</v>
      </c>
      <c r="AC6" s="46"/>
      <c r="AD6" s="332" t="s">
        <v>305</v>
      </c>
    </row>
    <row r="7" spans="1:30" ht="14.25" customHeight="1" thickBot="1">
      <c r="A7" s="349"/>
      <c r="B7" s="350"/>
      <c r="C7" s="46"/>
      <c r="D7" s="333" t="s">
        <v>306</v>
      </c>
      <c r="E7" s="46"/>
      <c r="F7" s="116" t="s">
        <v>204</v>
      </c>
      <c r="G7" s="46"/>
      <c r="H7" s="116" t="s">
        <v>307</v>
      </c>
      <c r="I7" s="46"/>
      <c r="J7" s="334" t="s">
        <v>308</v>
      </c>
      <c r="K7" s="46"/>
      <c r="L7" s="335" t="s">
        <v>309</v>
      </c>
      <c r="M7" s="46"/>
      <c r="N7" s="333" t="s">
        <v>310</v>
      </c>
      <c r="O7" s="46"/>
      <c r="P7" s="336" t="s">
        <v>311</v>
      </c>
      <c r="Q7" s="46"/>
      <c r="R7" s="116" t="s">
        <v>307</v>
      </c>
      <c r="S7" s="46"/>
      <c r="T7" s="336" t="s">
        <v>322</v>
      </c>
      <c r="U7" s="46"/>
      <c r="V7" s="334" t="s">
        <v>312</v>
      </c>
      <c r="W7" s="46"/>
      <c r="X7" s="336" t="s">
        <v>323</v>
      </c>
      <c r="Y7" s="46"/>
      <c r="Z7" s="336" t="s">
        <v>324</v>
      </c>
      <c r="AA7" s="46"/>
      <c r="AB7" s="336" t="s">
        <v>325</v>
      </c>
      <c r="AC7" s="46"/>
      <c r="AD7" s="337" t="s">
        <v>313</v>
      </c>
    </row>
    <row r="8" spans="1:30" ht="15.25" customHeight="1">
      <c r="A8" s="338" t="s">
        <v>437</v>
      </c>
      <c r="B8" s="602" t="s">
        <v>438</v>
      </c>
      <c r="D8" s="351">
        <v>0</v>
      </c>
      <c r="E8" s="352"/>
      <c r="F8" s="351">
        <v>0</v>
      </c>
      <c r="G8" s="352"/>
      <c r="H8" s="351">
        <v>0</v>
      </c>
      <c r="I8" s="352"/>
      <c r="J8" s="351">
        <v>0</v>
      </c>
      <c r="K8" s="352"/>
      <c r="L8" s="351">
        <v>0</v>
      </c>
      <c r="M8" s="352"/>
      <c r="N8" s="351">
        <v>0</v>
      </c>
      <c r="O8" s="352"/>
      <c r="P8" s="351">
        <f>IF(入力シート!$C$8="",0,HLOOKUP(入力シート!$C$8,建設係数!$D$4:$BV$49,ROW()-6,FALSE)*N$53)</f>
        <v>0.17369235428596783</v>
      </c>
      <c r="Q8" s="352"/>
      <c r="R8" s="351">
        <v>0</v>
      </c>
      <c r="S8" s="352"/>
      <c r="T8" s="351">
        <f>IF(入力シート!$C$8="",0,投入係数!$AS5*R$53)</f>
        <v>5.6263390369781069E-5</v>
      </c>
      <c r="U8" s="352"/>
      <c r="V8" s="353">
        <v>0</v>
      </c>
      <c r="W8" s="352"/>
      <c r="X8" s="351">
        <f>IF(入力シート!C$8="",0,投入係数!$AO5*V$53)</f>
        <v>0</v>
      </c>
      <c r="Y8" s="352"/>
      <c r="Z8" s="351">
        <f>P8+T8+X8</f>
        <v>0.17374861767633762</v>
      </c>
      <c r="AA8" s="352"/>
      <c r="AB8" s="354">
        <f>各種係数!$F8*$Z8</f>
        <v>8.0533107655311173E-2</v>
      </c>
      <c r="AD8" s="354">
        <f t="array" ref="AD8:AD52">MMULT('逆行列(IM)'!D5:AV49,'１次効果'!AB8:AB52)</f>
        <v>9.0967324125326196E-2</v>
      </c>
    </row>
    <row r="9" spans="1:30" ht="15.25" customHeight="1">
      <c r="A9" s="338" t="s">
        <v>439</v>
      </c>
      <c r="B9" s="602" t="s">
        <v>440</v>
      </c>
      <c r="D9" s="355">
        <v>0</v>
      </c>
      <c r="E9" s="352"/>
      <c r="F9" s="355">
        <v>0</v>
      </c>
      <c r="G9" s="352"/>
      <c r="H9" s="355">
        <v>0</v>
      </c>
      <c r="I9" s="352"/>
      <c r="J9" s="355">
        <v>0</v>
      </c>
      <c r="K9" s="352"/>
      <c r="L9" s="355">
        <v>0</v>
      </c>
      <c r="M9" s="352"/>
      <c r="N9" s="355">
        <v>0</v>
      </c>
      <c r="O9" s="352"/>
      <c r="P9" s="355">
        <f>IF(入力シート!$C$8="",0,HLOOKUP(入力シート!$C$8,建設係数!$D$4:$BV$49,ROW()-6,FALSE)*N$53)</f>
        <v>0.2700447890487912</v>
      </c>
      <c r="Q9" s="352"/>
      <c r="R9" s="355">
        <v>0</v>
      </c>
      <c r="S9" s="352"/>
      <c r="T9" s="355">
        <f>IF(入力シート!$C$8="",0,投入係数!$AS6*R$53)</f>
        <v>4.3760517643977319E-5</v>
      </c>
      <c r="U9" s="352"/>
      <c r="V9" s="356">
        <v>0</v>
      </c>
      <c r="W9" s="352"/>
      <c r="X9" s="355">
        <f>IF(入力シート!C$8="",0,投入係数!$AO6*V$53)</f>
        <v>0</v>
      </c>
      <c r="Y9" s="352"/>
      <c r="Z9" s="355">
        <f t="shared" ref="Z9:Z52" si="0">P9+T9+X9</f>
        <v>0.27008854956643519</v>
      </c>
      <c r="AA9" s="352"/>
      <c r="AB9" s="357">
        <f>各種係数!$F9*$Z9</f>
        <v>1.418422020435631E-3</v>
      </c>
      <c r="AD9" s="357">
        <v>3.706808260080771E-3</v>
      </c>
    </row>
    <row r="10" spans="1:30" ht="15.25" customHeight="1">
      <c r="A10" s="338" t="s">
        <v>441</v>
      </c>
      <c r="B10" s="602" t="s">
        <v>442</v>
      </c>
      <c r="D10" s="355">
        <v>0</v>
      </c>
      <c r="E10" s="352"/>
      <c r="F10" s="355">
        <v>0</v>
      </c>
      <c r="G10" s="352"/>
      <c r="H10" s="355">
        <v>0</v>
      </c>
      <c r="I10" s="352"/>
      <c r="J10" s="355">
        <v>0</v>
      </c>
      <c r="K10" s="352"/>
      <c r="L10" s="355">
        <v>0</v>
      </c>
      <c r="M10" s="352"/>
      <c r="N10" s="355">
        <v>0</v>
      </c>
      <c r="O10" s="352"/>
      <c r="P10" s="355">
        <f>IF(入力シート!$C$8="",0,HLOOKUP(入力シート!$C$8,建設係数!$D$4:$BV$49,ROW()-6,FALSE)*N$53)</f>
        <v>0</v>
      </c>
      <c r="Q10" s="352"/>
      <c r="R10" s="355">
        <v>0</v>
      </c>
      <c r="S10" s="352"/>
      <c r="T10" s="355">
        <f>IF(入力シート!$C$8="",0,投入係数!$AS7*R$53)</f>
        <v>2.5005745451607501E-5</v>
      </c>
      <c r="U10" s="352"/>
      <c r="V10" s="356">
        <v>0</v>
      </c>
      <c r="W10" s="352"/>
      <c r="X10" s="355">
        <f>IF(入力シート!C$8="",0,投入係数!$AO7*V$53)</f>
        <v>0</v>
      </c>
      <c r="Y10" s="352"/>
      <c r="Z10" s="355">
        <f t="shared" si="0"/>
        <v>2.5005745451607501E-5</v>
      </c>
      <c r="AA10" s="352"/>
      <c r="AB10" s="357">
        <f>各種係数!$F10*$Z10</f>
        <v>4.743008994372052E-6</v>
      </c>
      <c r="AD10" s="357">
        <v>5.6734433352410175E-3</v>
      </c>
    </row>
    <row r="11" spans="1:30" ht="15.25" customHeight="1">
      <c r="A11" s="338" t="s">
        <v>443</v>
      </c>
      <c r="B11" s="602" t="s">
        <v>444</v>
      </c>
      <c r="D11" s="355">
        <v>0</v>
      </c>
      <c r="E11" s="352"/>
      <c r="F11" s="355">
        <v>0</v>
      </c>
      <c r="G11" s="352"/>
      <c r="H11" s="355">
        <v>0</v>
      </c>
      <c r="I11" s="352"/>
      <c r="J11" s="355">
        <v>0</v>
      </c>
      <c r="K11" s="352"/>
      <c r="L11" s="355">
        <v>0</v>
      </c>
      <c r="M11" s="352"/>
      <c r="N11" s="355">
        <v>0</v>
      </c>
      <c r="O11" s="352"/>
      <c r="P11" s="355">
        <f>IF(入力シート!$C$8="",0,HLOOKUP(入力シート!$C$8,建設係数!$D$4:$BV$49,ROW()-6,FALSE)*N$53)</f>
        <v>4.9788540586947561E-3</v>
      </c>
      <c r="Q11" s="352"/>
      <c r="R11" s="355">
        <v>0</v>
      </c>
      <c r="S11" s="352"/>
      <c r="T11" s="355">
        <f>IF(入力シート!$C$8="",0,投入係数!$AS8*R$53)</f>
        <v>2.1129901216974758E-3</v>
      </c>
      <c r="U11" s="352"/>
      <c r="V11" s="356">
        <v>0</v>
      </c>
      <c r="W11" s="352"/>
      <c r="X11" s="355">
        <f>IF(入力シート!C$8="",0,投入係数!$AO8*V$53)</f>
        <v>0</v>
      </c>
      <c r="Y11" s="352"/>
      <c r="Z11" s="355">
        <f t="shared" si="0"/>
        <v>7.0918441803922323E-3</v>
      </c>
      <c r="AA11" s="352"/>
      <c r="AB11" s="357">
        <f>各種係数!$F11*$Z11</f>
        <v>2.3663807311470868E-3</v>
      </c>
      <c r="AD11" s="357">
        <v>8.6818129834368915E-3</v>
      </c>
    </row>
    <row r="12" spans="1:30" ht="15.25" customHeight="1">
      <c r="A12" s="339" t="s">
        <v>445</v>
      </c>
      <c r="B12" s="602" t="s">
        <v>446</v>
      </c>
      <c r="D12" s="358">
        <v>0</v>
      </c>
      <c r="E12" s="352"/>
      <c r="F12" s="358">
        <v>0</v>
      </c>
      <c r="G12" s="352"/>
      <c r="H12" s="358">
        <v>0</v>
      </c>
      <c r="I12" s="352"/>
      <c r="J12" s="358">
        <v>0</v>
      </c>
      <c r="K12" s="352"/>
      <c r="L12" s="358">
        <v>0</v>
      </c>
      <c r="M12" s="352"/>
      <c r="N12" s="358">
        <v>0</v>
      </c>
      <c r="O12" s="352"/>
      <c r="P12" s="358">
        <f>IF(入力シート!$C$8="",0,HLOOKUP(入力シート!$C$8,建設係数!$D$4:$BV$49,ROW()-6,FALSE)*N$53)</f>
        <v>8.0641957448081905E-2</v>
      </c>
      <c r="Q12" s="352"/>
      <c r="R12" s="358">
        <v>0</v>
      </c>
      <c r="S12" s="352"/>
      <c r="T12" s="358">
        <f>IF(入力シート!$C$8="",0,投入係数!$AS9*R$53)</f>
        <v>1.6597600128693952E-2</v>
      </c>
      <c r="U12" s="352"/>
      <c r="V12" s="359">
        <v>0</v>
      </c>
      <c r="W12" s="352"/>
      <c r="X12" s="358">
        <f>IF(入力シート!C$8="",0,投入係数!$AO9*V$53)</f>
        <v>0</v>
      </c>
      <c r="Y12" s="352"/>
      <c r="Z12" s="358">
        <f t="shared" si="0"/>
        <v>9.7239557576775854E-2</v>
      </c>
      <c r="AA12" s="352"/>
      <c r="AB12" s="360">
        <f>各種係数!$F12*$Z12</f>
        <v>1.8648386429660373E-2</v>
      </c>
      <c r="AD12" s="360">
        <v>2.7323726076293603E-2</v>
      </c>
    </row>
    <row r="13" spans="1:30" ht="15.25" customHeight="1">
      <c r="A13" s="338" t="s">
        <v>447</v>
      </c>
      <c r="B13" s="603" t="s">
        <v>448</v>
      </c>
      <c r="D13" s="355">
        <v>0</v>
      </c>
      <c r="E13" s="352"/>
      <c r="F13" s="355">
        <v>0</v>
      </c>
      <c r="G13" s="352"/>
      <c r="H13" s="355">
        <v>0</v>
      </c>
      <c r="I13" s="352"/>
      <c r="J13" s="355">
        <v>0</v>
      </c>
      <c r="K13" s="352"/>
      <c r="L13" s="355">
        <v>0</v>
      </c>
      <c r="M13" s="352"/>
      <c r="N13" s="355">
        <v>0</v>
      </c>
      <c r="O13" s="352"/>
      <c r="P13" s="361">
        <f>IF(入力シート!$C$8="",0,HLOOKUP(入力シート!$C$8,建設係数!$D$4:$BV$49,ROW()-6,FALSE)*N$53)</f>
        <v>7.1999905066409658E-2</v>
      </c>
      <c r="Q13" s="352"/>
      <c r="R13" s="355">
        <v>0</v>
      </c>
      <c r="S13" s="352"/>
      <c r="T13" s="355">
        <f>IF(入力シート!$C$8="",0,投入係数!$AS10*R$53)</f>
        <v>1.844177894989031E-3</v>
      </c>
      <c r="U13" s="352"/>
      <c r="V13" s="356">
        <v>0</v>
      </c>
      <c r="W13" s="352"/>
      <c r="X13" s="355">
        <f>IF(入力シート!C$8="",0,投入係数!$AO10*V$53)</f>
        <v>0</v>
      </c>
      <c r="Y13" s="352"/>
      <c r="Z13" s="355">
        <f t="shared" si="0"/>
        <v>7.3844082961398688E-2</v>
      </c>
      <c r="AA13" s="352"/>
      <c r="AB13" s="357">
        <f>各種係数!$F13*$Z13</f>
        <v>3.4076571589907581E-2</v>
      </c>
      <c r="AD13" s="357">
        <v>4.8841513083670823E-2</v>
      </c>
    </row>
    <row r="14" spans="1:30" ht="15.25" customHeight="1">
      <c r="A14" s="338" t="s">
        <v>449</v>
      </c>
      <c r="B14" s="602" t="s">
        <v>450</v>
      </c>
      <c r="D14" s="355">
        <v>0</v>
      </c>
      <c r="E14" s="352"/>
      <c r="F14" s="355">
        <v>0</v>
      </c>
      <c r="G14" s="352"/>
      <c r="H14" s="355">
        <v>0</v>
      </c>
      <c r="I14" s="352"/>
      <c r="J14" s="355">
        <v>0</v>
      </c>
      <c r="K14" s="352"/>
      <c r="L14" s="355">
        <v>0</v>
      </c>
      <c r="M14" s="352"/>
      <c r="N14" s="355">
        <v>0</v>
      </c>
      <c r="O14" s="352"/>
      <c r="P14" s="361">
        <f>IF(入力シート!$C$8="",0,HLOOKUP(入力シート!$C$8,建設係数!$D$4:$BV$49,ROW()-6,FALSE)*N$53)</f>
        <v>2.5023256149916649E-3</v>
      </c>
      <c r="Q14" s="352"/>
      <c r="R14" s="355">
        <v>0</v>
      </c>
      <c r="S14" s="352"/>
      <c r="T14" s="355">
        <f>IF(入力シート!$C$8="",0,投入係数!$AS11*R$53)</f>
        <v>1.4540872471158928E-2</v>
      </c>
      <c r="U14" s="352"/>
      <c r="V14" s="356">
        <v>0</v>
      </c>
      <c r="W14" s="352"/>
      <c r="X14" s="355">
        <f>IF(入力シート!C$8="",0,投入係数!$AO11*V$53)</f>
        <v>0</v>
      </c>
      <c r="Y14" s="352"/>
      <c r="Z14" s="355">
        <f t="shared" si="0"/>
        <v>1.7043198086150593E-2</v>
      </c>
      <c r="AA14" s="352"/>
      <c r="AB14" s="357">
        <f>各種係数!$F14*$Z14</f>
        <v>4.4517621445877035E-3</v>
      </c>
      <c r="AD14" s="357">
        <v>1.4104415484165468E-2</v>
      </c>
    </row>
    <row r="15" spans="1:30" ht="15.25" customHeight="1">
      <c r="A15" s="338" t="s">
        <v>451</v>
      </c>
      <c r="B15" s="602" t="s">
        <v>452</v>
      </c>
      <c r="D15" s="355">
        <v>0</v>
      </c>
      <c r="E15" s="352"/>
      <c r="F15" s="355">
        <v>0</v>
      </c>
      <c r="G15" s="352"/>
      <c r="H15" s="355">
        <v>0</v>
      </c>
      <c r="I15" s="352"/>
      <c r="J15" s="355">
        <v>0</v>
      </c>
      <c r="K15" s="352"/>
      <c r="L15" s="355">
        <v>0</v>
      </c>
      <c r="M15" s="352"/>
      <c r="N15" s="355">
        <v>0</v>
      </c>
      <c r="O15" s="352"/>
      <c r="P15" s="361">
        <f>IF(入力シート!$C$8="",0,HLOOKUP(入力シート!$C$8,建設係数!$D$4:$BV$49,ROW()-6,FALSE)*N$53)</f>
        <v>0</v>
      </c>
      <c r="Q15" s="352"/>
      <c r="R15" s="355">
        <v>0</v>
      </c>
      <c r="S15" s="352"/>
      <c r="T15" s="355">
        <f>IF(入力シート!$C$8="",0,投入係数!$AS12*R$53)</f>
        <v>2.942557533158845E-2</v>
      </c>
      <c r="U15" s="352"/>
      <c r="V15" s="356">
        <v>0</v>
      </c>
      <c r="W15" s="352"/>
      <c r="X15" s="355">
        <f>IF(入力シート!C$8="",0,投入係数!$AO12*V$53)</f>
        <v>0</v>
      </c>
      <c r="Y15" s="352"/>
      <c r="Z15" s="355">
        <f t="shared" si="0"/>
        <v>2.942557533158845E-2</v>
      </c>
      <c r="AA15" s="352"/>
      <c r="AB15" s="357">
        <f>各種係数!$F15*$Z15</f>
        <v>9.327794977209385E-3</v>
      </c>
      <c r="AD15" s="357">
        <v>7.3204719023395162E-2</v>
      </c>
    </row>
    <row r="16" spans="1:30" ht="15.25" customHeight="1">
      <c r="A16" s="338" t="s">
        <v>453</v>
      </c>
      <c r="B16" s="602" t="s">
        <v>454</v>
      </c>
      <c r="D16" s="355">
        <v>0</v>
      </c>
      <c r="E16" s="352"/>
      <c r="F16" s="355">
        <v>0</v>
      </c>
      <c r="G16" s="352"/>
      <c r="H16" s="355">
        <v>0</v>
      </c>
      <c r="I16" s="352"/>
      <c r="J16" s="355">
        <v>0</v>
      </c>
      <c r="K16" s="352"/>
      <c r="L16" s="355">
        <v>0</v>
      </c>
      <c r="M16" s="352"/>
      <c r="N16" s="355">
        <v>0</v>
      </c>
      <c r="O16" s="352"/>
      <c r="P16" s="361">
        <f>IF(入力シート!$C$8="",0,HLOOKUP(入力シート!$C$8,建設係数!$D$4:$BV$49,ROW()-6,FALSE)*N$53)</f>
        <v>1.7026133050458751E-2</v>
      </c>
      <c r="Q16" s="352"/>
      <c r="R16" s="355">
        <v>0</v>
      </c>
      <c r="S16" s="352"/>
      <c r="T16" s="355">
        <f>IF(入力シート!$C$8="",0,投入係数!$AS13*R$53)</f>
        <v>3.205118416125121E-2</v>
      </c>
      <c r="U16" s="352"/>
      <c r="V16" s="356">
        <v>0</v>
      </c>
      <c r="W16" s="352"/>
      <c r="X16" s="355">
        <f>IF(入力シート!C$8="",0,投入係数!$AO13*V$53)</f>
        <v>0</v>
      </c>
      <c r="Y16" s="352"/>
      <c r="Z16" s="355">
        <f t="shared" si="0"/>
        <v>4.9077317211709964E-2</v>
      </c>
      <c r="AA16" s="352"/>
      <c r="AB16" s="357">
        <f>各種係数!$F16*$Z16</f>
        <v>2.7942182829275512E-2</v>
      </c>
      <c r="AD16" s="357">
        <v>8.3864374533868122E-2</v>
      </c>
    </row>
    <row r="17" spans="1:30" ht="15.25" customHeight="1">
      <c r="A17" s="339" t="s">
        <v>455</v>
      </c>
      <c r="B17" s="604" t="s">
        <v>456</v>
      </c>
      <c r="D17" s="358">
        <v>0</v>
      </c>
      <c r="E17" s="352"/>
      <c r="F17" s="358">
        <v>0</v>
      </c>
      <c r="G17" s="352"/>
      <c r="H17" s="358">
        <v>0</v>
      </c>
      <c r="I17" s="352"/>
      <c r="J17" s="358">
        <v>0</v>
      </c>
      <c r="K17" s="352"/>
      <c r="L17" s="358">
        <v>0</v>
      </c>
      <c r="M17" s="352"/>
      <c r="N17" s="358">
        <v>0</v>
      </c>
      <c r="O17" s="352"/>
      <c r="P17" s="362">
        <f>IF(入力シート!$C$8="",0,HLOOKUP(入力シート!$C$8,建設係数!$D$4:$BV$49,ROW()-6,FALSE)*N$53)</f>
        <v>8.1003117846121936E-2</v>
      </c>
      <c r="Q17" s="352"/>
      <c r="R17" s="358">
        <v>0</v>
      </c>
      <c r="S17" s="352"/>
      <c r="T17" s="358">
        <f>IF(入力シート!$C$8="",0,投入係数!$AS14*R$53)</f>
        <v>3.6339678768275173E-2</v>
      </c>
      <c r="U17" s="352"/>
      <c r="V17" s="359">
        <v>0</v>
      </c>
      <c r="W17" s="352"/>
      <c r="X17" s="358">
        <f>IF(入力シート!C$8="",0,投入係数!$AO14*V$53)</f>
        <v>0</v>
      </c>
      <c r="Y17" s="352"/>
      <c r="Z17" s="358">
        <f t="shared" si="0"/>
        <v>0.11734279661439712</v>
      </c>
      <c r="AA17" s="352"/>
      <c r="AB17" s="360">
        <f>各種係数!$F17*$Z17</f>
        <v>9.7452457989727296E-3</v>
      </c>
      <c r="AD17" s="360">
        <v>2.5276623342381458E-2</v>
      </c>
    </row>
    <row r="18" spans="1:30" ht="15.25" customHeight="1">
      <c r="A18" s="338" t="s">
        <v>457</v>
      </c>
      <c r="B18" s="602" t="s">
        <v>458</v>
      </c>
      <c r="D18" s="355">
        <v>0</v>
      </c>
      <c r="E18" s="352"/>
      <c r="F18" s="355">
        <v>0</v>
      </c>
      <c r="G18" s="352"/>
      <c r="H18" s="355">
        <v>0</v>
      </c>
      <c r="I18" s="352"/>
      <c r="J18" s="355">
        <v>0</v>
      </c>
      <c r="K18" s="352"/>
      <c r="L18" s="355">
        <v>0</v>
      </c>
      <c r="M18" s="352"/>
      <c r="N18" s="355">
        <v>0</v>
      </c>
      <c r="O18" s="352"/>
      <c r="P18" s="361">
        <f>IF(入力シート!$C$8="",0,HLOOKUP(入力シート!$C$8,建設係数!$D$4:$BV$49,ROW()-6,FALSE)*N$53)</f>
        <v>1.6826720916398075</v>
      </c>
      <c r="Q18" s="352"/>
      <c r="R18" s="355">
        <v>0</v>
      </c>
      <c r="S18" s="352"/>
      <c r="T18" s="355">
        <f>IF(入力シート!$C$8="",0,投入係数!$AS15*R$53)</f>
        <v>1.9760833411773596E-2</v>
      </c>
      <c r="U18" s="352"/>
      <c r="V18" s="356">
        <v>0</v>
      </c>
      <c r="W18" s="352"/>
      <c r="X18" s="355">
        <f>IF(入力シート!C$8="",0,投入係数!$AO15*V$53)</f>
        <v>0</v>
      </c>
      <c r="Y18" s="352"/>
      <c r="Z18" s="355">
        <f t="shared" si="0"/>
        <v>1.7024329250515811</v>
      </c>
      <c r="AA18" s="352"/>
      <c r="AB18" s="357">
        <f>各種係数!$F18*$Z18</f>
        <v>0.28705740846620664</v>
      </c>
      <c r="AD18" s="357">
        <v>0.35860933996165834</v>
      </c>
    </row>
    <row r="19" spans="1:30" ht="15.25" customHeight="1">
      <c r="A19" s="338" t="s">
        <v>459</v>
      </c>
      <c r="B19" s="602" t="s">
        <v>460</v>
      </c>
      <c r="D19" s="355">
        <v>0</v>
      </c>
      <c r="E19" s="352"/>
      <c r="F19" s="355">
        <v>0</v>
      </c>
      <c r="G19" s="352"/>
      <c r="H19" s="355">
        <v>0</v>
      </c>
      <c r="I19" s="352"/>
      <c r="J19" s="355">
        <v>0</v>
      </c>
      <c r="K19" s="352"/>
      <c r="L19" s="355">
        <v>0</v>
      </c>
      <c r="M19" s="352"/>
      <c r="N19" s="355">
        <v>0</v>
      </c>
      <c r="O19" s="352"/>
      <c r="P19" s="361">
        <f>IF(入力シート!$C$8="",0,HLOOKUP(入力シート!$C$8,建設係数!$D$4:$BV$49,ROW()-6,FALSE)*N$53)</f>
        <v>0.28593584656255272</v>
      </c>
      <c r="Q19" s="352"/>
      <c r="R19" s="355">
        <v>0</v>
      </c>
      <c r="S19" s="352"/>
      <c r="T19" s="355">
        <f>IF(入力シート!$C$8="",0,投入係数!$AS16*R$53)</f>
        <v>1.957954129414578E-2</v>
      </c>
      <c r="U19" s="352"/>
      <c r="V19" s="356">
        <v>0</v>
      </c>
      <c r="W19" s="352"/>
      <c r="X19" s="355">
        <f>IF(入力シート!C$8="",0,投入係数!$AO16*V$53)</f>
        <v>0</v>
      </c>
      <c r="Y19" s="352"/>
      <c r="Z19" s="355">
        <f t="shared" si="0"/>
        <v>0.30551538785669852</v>
      </c>
      <c r="AA19" s="352"/>
      <c r="AB19" s="357">
        <f>各種係数!$F19*$Z19</f>
        <v>0.12594567824438735</v>
      </c>
      <c r="AD19" s="357">
        <v>0.180012786382544</v>
      </c>
    </row>
    <row r="20" spans="1:30" ht="15.25" customHeight="1">
      <c r="A20" s="338" t="s">
        <v>461</v>
      </c>
      <c r="B20" s="602" t="s">
        <v>462</v>
      </c>
      <c r="D20" s="355">
        <v>0</v>
      </c>
      <c r="E20" s="352"/>
      <c r="F20" s="355">
        <v>0</v>
      </c>
      <c r="G20" s="352"/>
      <c r="H20" s="355">
        <v>0</v>
      </c>
      <c r="I20" s="352"/>
      <c r="J20" s="355">
        <v>0</v>
      </c>
      <c r="K20" s="352"/>
      <c r="L20" s="355">
        <v>0</v>
      </c>
      <c r="M20" s="352"/>
      <c r="N20" s="355">
        <v>0</v>
      </c>
      <c r="O20" s="352"/>
      <c r="P20" s="361">
        <f>IF(入力シート!$C$8="",0,HLOOKUP(入力シート!$C$8,建設係数!$D$4:$BV$49,ROW()-6,FALSE)*N$53)</f>
        <v>7.3521938172435523E-3</v>
      </c>
      <c r="Q20" s="352"/>
      <c r="R20" s="355">
        <v>0</v>
      </c>
      <c r="S20" s="352"/>
      <c r="T20" s="355">
        <f>IF(入力シート!$C$8="",0,投入係数!$AS17*R$53)</f>
        <v>4.9805302332600325E-2</v>
      </c>
      <c r="U20" s="352"/>
      <c r="V20" s="356">
        <v>0</v>
      </c>
      <c r="W20" s="352"/>
      <c r="X20" s="355">
        <f>IF(入力シート!C$8="",0,投入係数!$AO17*V$53)</f>
        <v>0</v>
      </c>
      <c r="Y20" s="352"/>
      <c r="Z20" s="355">
        <f t="shared" si="0"/>
        <v>5.7157496149843875E-2</v>
      </c>
      <c r="AA20" s="352"/>
      <c r="AB20" s="357">
        <f>各種係数!$F20*$Z20</f>
        <v>1.0377420310581002E-2</v>
      </c>
      <c r="AD20" s="357">
        <v>2.6059641451474755E-2</v>
      </c>
    </row>
    <row r="21" spans="1:30" ht="15.25" customHeight="1">
      <c r="A21" s="338" t="s">
        <v>463</v>
      </c>
      <c r="B21" s="602" t="s">
        <v>464</v>
      </c>
      <c r="D21" s="355">
        <v>0</v>
      </c>
      <c r="E21" s="352"/>
      <c r="F21" s="355">
        <v>0</v>
      </c>
      <c r="G21" s="352"/>
      <c r="H21" s="355">
        <v>0</v>
      </c>
      <c r="I21" s="352"/>
      <c r="J21" s="355">
        <v>0</v>
      </c>
      <c r="K21" s="352"/>
      <c r="L21" s="355">
        <v>0</v>
      </c>
      <c r="M21" s="352"/>
      <c r="N21" s="355">
        <v>0</v>
      </c>
      <c r="O21" s="352"/>
      <c r="P21" s="361">
        <f>IF(入力シート!$C$8="",0,HLOOKUP(入力シート!$C$8,建設係数!$D$4:$BV$49,ROW()-6,FALSE)*N$53)</f>
        <v>6.1913211092577268E-4</v>
      </c>
      <c r="Q21" s="352"/>
      <c r="R21" s="355">
        <v>0</v>
      </c>
      <c r="S21" s="352"/>
      <c r="T21" s="355">
        <f>IF(入力シート!$C$8="",0,投入係数!$AS18*R$53)</f>
        <v>5.9388784378667083E-4</v>
      </c>
      <c r="U21" s="352"/>
      <c r="V21" s="356">
        <v>0</v>
      </c>
      <c r="W21" s="352"/>
      <c r="X21" s="355">
        <f>IF(入力シート!C$8="",0,投入係数!$AO18*V$53)</f>
        <v>0</v>
      </c>
      <c r="Y21" s="352"/>
      <c r="Z21" s="355">
        <f t="shared" si="0"/>
        <v>1.2130199547124435E-3</v>
      </c>
      <c r="AA21" s="352"/>
      <c r="AB21" s="357">
        <f>各種係数!$F21*$Z21</f>
        <v>9.128202169474516E-5</v>
      </c>
      <c r="AD21" s="357">
        <v>2.1427717743053857E-4</v>
      </c>
    </row>
    <row r="22" spans="1:30" ht="15.25" customHeight="1">
      <c r="A22" s="339" t="s">
        <v>465</v>
      </c>
      <c r="B22" s="602" t="s">
        <v>466</v>
      </c>
      <c r="D22" s="358">
        <v>0</v>
      </c>
      <c r="E22" s="352"/>
      <c r="F22" s="358">
        <v>0</v>
      </c>
      <c r="G22" s="352"/>
      <c r="H22" s="358">
        <v>0</v>
      </c>
      <c r="I22" s="352"/>
      <c r="J22" s="358">
        <v>0</v>
      </c>
      <c r="K22" s="352"/>
      <c r="L22" s="358">
        <v>0</v>
      </c>
      <c r="M22" s="352"/>
      <c r="N22" s="358">
        <v>0</v>
      </c>
      <c r="O22" s="352"/>
      <c r="P22" s="362">
        <f>IF(入力シート!$C$8="",0,HLOOKUP(入力シート!$C$8,建設係数!$D$4:$BV$49,ROW()-6,FALSE)*N$53)</f>
        <v>4.6233432411669195</v>
      </c>
      <c r="Q22" s="352"/>
      <c r="R22" s="358">
        <v>0</v>
      </c>
      <c r="S22" s="352"/>
      <c r="T22" s="358">
        <f>IF(入力シート!$C$8="",0,投入係数!$AS19*R$53)</f>
        <v>5.8263516571271457E-3</v>
      </c>
      <c r="U22" s="352"/>
      <c r="V22" s="359">
        <v>0</v>
      </c>
      <c r="W22" s="352"/>
      <c r="X22" s="358">
        <f>IF(入力シート!C$8="",0,投入係数!$AO19*V$53)</f>
        <v>0</v>
      </c>
      <c r="Y22" s="352"/>
      <c r="Z22" s="358">
        <f t="shared" si="0"/>
        <v>4.6291695928240468</v>
      </c>
      <c r="AA22" s="352"/>
      <c r="AB22" s="360">
        <f>各種係数!$F22*$Z22</f>
        <v>1.4728999820000717</v>
      </c>
      <c r="AD22" s="360">
        <v>1.5516417030872141</v>
      </c>
    </row>
    <row r="23" spans="1:30" ht="15.25" customHeight="1">
      <c r="A23" s="338" t="s">
        <v>467</v>
      </c>
      <c r="B23" s="603" t="s">
        <v>468</v>
      </c>
      <c r="D23" s="355">
        <v>0</v>
      </c>
      <c r="E23" s="352"/>
      <c r="F23" s="355">
        <v>0</v>
      </c>
      <c r="G23" s="352"/>
      <c r="H23" s="355">
        <v>0</v>
      </c>
      <c r="I23" s="352"/>
      <c r="J23" s="355">
        <v>0</v>
      </c>
      <c r="K23" s="352"/>
      <c r="L23" s="355">
        <v>0</v>
      </c>
      <c r="M23" s="352"/>
      <c r="N23" s="355">
        <v>0</v>
      </c>
      <c r="O23" s="352"/>
      <c r="P23" s="361">
        <f>IF(入力シート!$C$8="",0,HLOOKUP(入力シート!$C$8,建設係数!$D$4:$BV$49,ROW()-6,FALSE)*N$53)</f>
        <v>0.80804479627199921</v>
      </c>
      <c r="Q23" s="352"/>
      <c r="R23" s="355">
        <v>0</v>
      </c>
      <c r="S23" s="352"/>
      <c r="T23" s="355">
        <f>IF(入力シート!$C$8="",0,投入係数!$AS20*R$53)</f>
        <v>1.5128513046515674E-3</v>
      </c>
      <c r="U23" s="352"/>
      <c r="V23" s="356">
        <v>0</v>
      </c>
      <c r="W23" s="352"/>
      <c r="X23" s="355">
        <f>IF(入力シート!C$8="",0,投入係数!$AO20*V$53)</f>
        <v>0</v>
      </c>
      <c r="Y23" s="352"/>
      <c r="Z23" s="355">
        <f t="shared" si="0"/>
        <v>0.80955764757665083</v>
      </c>
      <c r="AA23" s="352"/>
      <c r="AB23" s="357">
        <f>各種係数!$F23*$Z23</f>
        <v>0.67678712614808512</v>
      </c>
      <c r="AD23" s="357">
        <v>1.4163834795118333</v>
      </c>
    </row>
    <row r="24" spans="1:30" ht="15.25" customHeight="1">
      <c r="A24" s="338" t="s">
        <v>469</v>
      </c>
      <c r="B24" s="602" t="s">
        <v>470</v>
      </c>
      <c r="D24" s="355">
        <v>0</v>
      </c>
      <c r="E24" s="352"/>
      <c r="F24" s="355">
        <v>0</v>
      </c>
      <c r="G24" s="352"/>
      <c r="H24" s="355">
        <v>0</v>
      </c>
      <c r="I24" s="352"/>
      <c r="J24" s="355">
        <v>0</v>
      </c>
      <c r="K24" s="352"/>
      <c r="L24" s="355">
        <v>0</v>
      </c>
      <c r="M24" s="352"/>
      <c r="N24" s="355">
        <v>0</v>
      </c>
      <c r="O24" s="352"/>
      <c r="P24" s="361">
        <f>IF(入力シート!$C$8="",0,HLOOKUP(入力シート!$C$8,建設係数!$D$4:$BV$49,ROW()-6,FALSE)*N$53)</f>
        <v>6.9910334192035172E-3</v>
      </c>
      <c r="Q24" s="352"/>
      <c r="R24" s="355">
        <v>0</v>
      </c>
      <c r="S24" s="352"/>
      <c r="T24" s="355">
        <f>IF(入力シート!$C$8="",0,投入係数!$AS21*R$53)</f>
        <v>3.7133615354296694E-3</v>
      </c>
      <c r="U24" s="352"/>
      <c r="V24" s="356">
        <v>0</v>
      </c>
      <c r="W24" s="352"/>
      <c r="X24" s="355">
        <f>IF(入力シート!C$8="",0,投入係数!$AO21*V$53)</f>
        <v>0</v>
      </c>
      <c r="Y24" s="352"/>
      <c r="Z24" s="355">
        <f t="shared" si="0"/>
        <v>1.0704394954633187E-2</v>
      </c>
      <c r="AA24" s="352"/>
      <c r="AB24" s="357">
        <f>各種係数!$F24*$Z24</f>
        <v>1.9768358337375973E-3</v>
      </c>
      <c r="AD24" s="357">
        <v>1.6931857552562813E-2</v>
      </c>
    </row>
    <row r="25" spans="1:30" ht="15.25" customHeight="1">
      <c r="A25" s="338" t="s">
        <v>471</v>
      </c>
      <c r="B25" s="602" t="s">
        <v>472</v>
      </c>
      <c r="D25" s="355">
        <v>0</v>
      </c>
      <c r="E25" s="352"/>
      <c r="F25" s="355">
        <v>0</v>
      </c>
      <c r="G25" s="352"/>
      <c r="H25" s="355">
        <v>0</v>
      </c>
      <c r="I25" s="352"/>
      <c r="J25" s="355">
        <v>0</v>
      </c>
      <c r="K25" s="352"/>
      <c r="L25" s="355">
        <v>0</v>
      </c>
      <c r="M25" s="352"/>
      <c r="N25" s="355">
        <v>0</v>
      </c>
      <c r="O25" s="352"/>
      <c r="P25" s="361">
        <f>IF(入力シート!$C$8="",0,HLOOKUP(入力シート!$C$8,建設係数!$D$4:$BV$49,ROW()-6,FALSE)*N$53)</f>
        <v>1.619391630468936</v>
      </c>
      <c r="Q25" s="352"/>
      <c r="R25" s="355">
        <v>0</v>
      </c>
      <c r="S25" s="352"/>
      <c r="T25" s="355">
        <f>IF(入力シート!$C$8="",0,投入係数!$AS22*R$53)</f>
        <v>1.3021770193248123E-2</v>
      </c>
      <c r="U25" s="352"/>
      <c r="V25" s="356">
        <v>0</v>
      </c>
      <c r="W25" s="352"/>
      <c r="X25" s="355">
        <f>IF(入力シート!C$8="",0,投入係数!$AO22*V$53)</f>
        <v>0</v>
      </c>
      <c r="Y25" s="352"/>
      <c r="Z25" s="355">
        <f t="shared" si="0"/>
        <v>1.632413400662184</v>
      </c>
      <c r="AA25" s="352"/>
      <c r="AB25" s="357">
        <f>各種係数!$F25*$Z25</f>
        <v>0.47353468513147345</v>
      </c>
      <c r="AD25" s="357">
        <v>0.50288403869422749</v>
      </c>
    </row>
    <row r="26" spans="1:30" ht="15.25" customHeight="1">
      <c r="A26" s="338" t="s">
        <v>473</v>
      </c>
      <c r="B26" s="602" t="s">
        <v>474</v>
      </c>
      <c r="D26" s="355">
        <v>0</v>
      </c>
      <c r="E26" s="352"/>
      <c r="F26" s="355">
        <v>0</v>
      </c>
      <c r="G26" s="352"/>
      <c r="H26" s="355">
        <v>0</v>
      </c>
      <c r="I26" s="352"/>
      <c r="J26" s="355">
        <v>0</v>
      </c>
      <c r="K26" s="352"/>
      <c r="L26" s="355">
        <v>0</v>
      </c>
      <c r="M26" s="352"/>
      <c r="N26" s="355">
        <v>0</v>
      </c>
      <c r="O26" s="352"/>
      <c r="P26" s="361">
        <f>IF(入力シート!$C$8="",0,HLOOKUP(入力シート!$C$8,建設係数!$D$4:$BV$49,ROW()-6,FALSE)*N$53)</f>
        <v>2.654528925594251E-2</v>
      </c>
      <c r="Q26" s="352"/>
      <c r="R26" s="355">
        <v>0</v>
      </c>
      <c r="S26" s="352"/>
      <c r="T26" s="355">
        <f>IF(入力シート!$C$8="",0,投入係数!$AS23*R$53)</f>
        <v>9.0333452726093055E-2</v>
      </c>
      <c r="U26" s="352"/>
      <c r="V26" s="356">
        <v>0</v>
      </c>
      <c r="W26" s="352"/>
      <c r="X26" s="355">
        <f>IF(入力シート!C$8="",0,投入係数!$AO23*V$53)</f>
        <v>0</v>
      </c>
      <c r="Y26" s="352"/>
      <c r="Z26" s="355">
        <f t="shared" si="0"/>
        <v>0.11687874198203557</v>
      </c>
      <c r="AA26" s="352"/>
      <c r="AB26" s="357">
        <f>各種係数!$F26*$Z26</f>
        <v>1.1958536150030206E-2</v>
      </c>
      <c r="AD26" s="357">
        <v>2.4379858883470065E-2</v>
      </c>
    </row>
    <row r="27" spans="1:30" ht="15.25" customHeight="1">
      <c r="A27" s="339" t="s">
        <v>475</v>
      </c>
      <c r="B27" s="604" t="s">
        <v>476</v>
      </c>
      <c r="D27" s="358">
        <v>0</v>
      </c>
      <c r="E27" s="340"/>
      <c r="F27" s="358">
        <v>0</v>
      </c>
      <c r="G27" s="352"/>
      <c r="H27" s="358">
        <v>0</v>
      </c>
      <c r="I27" s="352"/>
      <c r="J27" s="358">
        <v>0</v>
      </c>
      <c r="K27" s="352"/>
      <c r="L27" s="358">
        <v>0</v>
      </c>
      <c r="M27" s="340"/>
      <c r="N27" s="358">
        <v>0</v>
      </c>
      <c r="O27" s="352"/>
      <c r="P27" s="362">
        <f>IF(入力シート!$C$8="",0,HLOOKUP(入力シート!$C$8,建設係数!$D$4:$BV$49,ROW()-6,FALSE)*N$53)</f>
        <v>1.1505538394703944E-2</v>
      </c>
      <c r="Q27" s="352"/>
      <c r="R27" s="358">
        <v>0</v>
      </c>
      <c r="S27" s="352"/>
      <c r="T27" s="358">
        <f>IF(入力シート!$C$8="",0,投入係数!$AS24*R$53)</f>
        <v>0.1424642940167295</v>
      </c>
      <c r="U27" s="352"/>
      <c r="V27" s="359">
        <v>0</v>
      </c>
      <c r="W27" s="352"/>
      <c r="X27" s="358">
        <f>IF(入力シート!C$8="",0,投入係数!$AO24*V$53)</f>
        <v>0</v>
      </c>
      <c r="Y27" s="352"/>
      <c r="Z27" s="358">
        <f t="shared" si="0"/>
        <v>0.15396983241143344</v>
      </c>
      <c r="AA27" s="352"/>
      <c r="AB27" s="360">
        <f>各種係数!$F27*$Z27</f>
        <v>2.5257775224742825E-2</v>
      </c>
      <c r="AD27" s="360">
        <v>5.5905591616778126E-2</v>
      </c>
    </row>
    <row r="28" spans="1:30" ht="15.25" customHeight="1">
      <c r="A28" s="338" t="s">
        <v>477</v>
      </c>
      <c r="B28" s="602" t="s">
        <v>478</v>
      </c>
      <c r="D28" s="355">
        <v>0</v>
      </c>
      <c r="E28" s="352"/>
      <c r="F28" s="355">
        <v>0</v>
      </c>
      <c r="G28" s="352"/>
      <c r="H28" s="355">
        <v>0</v>
      </c>
      <c r="I28" s="352"/>
      <c r="J28" s="355">
        <v>0</v>
      </c>
      <c r="K28" s="352"/>
      <c r="L28" s="355">
        <v>0</v>
      </c>
      <c r="M28" s="352"/>
      <c r="N28" s="355">
        <v>0</v>
      </c>
      <c r="O28" s="352"/>
      <c r="P28" s="361">
        <f>IF(入力シート!$C$8="",0,HLOOKUP(入力シート!$C$8,建設係数!$D$4:$BV$49,ROW()-6,FALSE)*N$53)</f>
        <v>2.1669623882402049E-3</v>
      </c>
      <c r="Q28" s="352"/>
      <c r="R28" s="355">
        <v>0</v>
      </c>
      <c r="S28" s="352"/>
      <c r="T28" s="355">
        <f>IF(入力シート!$C$8="",0,投入係数!$AS25*R$53)</f>
        <v>4.4010208320391354E-2</v>
      </c>
      <c r="U28" s="352"/>
      <c r="V28" s="356">
        <v>0</v>
      </c>
      <c r="W28" s="352"/>
      <c r="X28" s="355">
        <f>IF(入力シート!C$8="",0,投入係数!$AO25*V$53)</f>
        <v>0</v>
      </c>
      <c r="Y28" s="352"/>
      <c r="Z28" s="355">
        <f t="shared" si="0"/>
        <v>4.617717070863156E-2</v>
      </c>
      <c r="AA28" s="352"/>
      <c r="AB28" s="357">
        <f>各種係数!$F28*$Z28</f>
        <v>4.5443100205824743E-3</v>
      </c>
      <c r="AD28" s="357">
        <v>1.0675386666457457E-2</v>
      </c>
    </row>
    <row r="29" spans="1:30" ht="15.25" customHeight="1">
      <c r="A29" s="338" t="s">
        <v>479</v>
      </c>
      <c r="B29" s="602" t="s">
        <v>480</v>
      </c>
      <c r="D29" s="355">
        <v>0</v>
      </c>
      <c r="E29" s="352"/>
      <c r="F29" s="355">
        <v>0</v>
      </c>
      <c r="G29" s="352"/>
      <c r="H29" s="355">
        <v>0</v>
      </c>
      <c r="I29" s="352"/>
      <c r="J29" s="355">
        <v>0</v>
      </c>
      <c r="K29" s="352"/>
      <c r="L29" s="355">
        <v>0</v>
      </c>
      <c r="M29" s="352"/>
      <c r="N29" s="355">
        <v>0</v>
      </c>
      <c r="O29" s="352"/>
      <c r="P29" s="361">
        <f>IF(入力シート!$C$8="",0,HLOOKUP(入力シート!$C$8,建設係数!$D$4:$BV$49,ROW()-6,FALSE)*N$53)</f>
        <v>1.5994246198915798E-3</v>
      </c>
      <c r="Q29" s="352"/>
      <c r="R29" s="355">
        <v>0</v>
      </c>
      <c r="S29" s="352"/>
      <c r="T29" s="355">
        <f>IF(入力シート!$C$8="",0,投入係数!$AS26*R$53)</f>
        <v>0.14535871507310069</v>
      </c>
      <c r="U29" s="352"/>
      <c r="V29" s="356">
        <v>0</v>
      </c>
      <c r="W29" s="352"/>
      <c r="X29" s="355">
        <f>IF(入力シート!C$8="",0,投入係数!$AO26*V$53)</f>
        <v>0</v>
      </c>
      <c r="Y29" s="352"/>
      <c r="Z29" s="355">
        <f t="shared" si="0"/>
        <v>0.14695813969299226</v>
      </c>
      <c r="AA29" s="352"/>
      <c r="AB29" s="357">
        <f>各種係数!$F29*$Z29</f>
        <v>2.4121713838624083E-2</v>
      </c>
      <c r="AD29" s="357">
        <v>5.7929083830929172E-2</v>
      </c>
    </row>
    <row r="30" spans="1:30" ht="15.25" customHeight="1">
      <c r="A30" s="338" t="s">
        <v>481</v>
      </c>
      <c r="B30" s="602" t="s">
        <v>482</v>
      </c>
      <c r="D30" s="355">
        <v>0</v>
      </c>
      <c r="E30" s="352"/>
      <c r="F30" s="355">
        <v>0</v>
      </c>
      <c r="G30" s="340"/>
      <c r="H30" s="355">
        <v>0</v>
      </c>
      <c r="I30" s="352"/>
      <c r="J30" s="355">
        <v>0</v>
      </c>
      <c r="K30" s="352"/>
      <c r="L30" s="355">
        <v>0</v>
      </c>
      <c r="M30" s="352"/>
      <c r="N30" s="355">
        <v>0</v>
      </c>
      <c r="O30" s="340"/>
      <c r="P30" s="361">
        <f>IF(入力シート!$C$8="",0,HLOOKUP(入力シート!$C$8,建設係数!$D$4:$BV$49,ROW()-6,FALSE)*N$53)</f>
        <v>1.7619467990095949E-2</v>
      </c>
      <c r="Q30" s="352"/>
      <c r="R30" s="355">
        <v>0</v>
      </c>
      <c r="S30" s="352"/>
      <c r="T30" s="355">
        <f>IF(入力シート!$C$8="",0,投入係数!$AS27*R$53)</f>
        <v>6.1458004720647288E-2</v>
      </c>
      <c r="U30" s="352"/>
      <c r="V30" s="356">
        <v>0</v>
      </c>
      <c r="W30" s="352"/>
      <c r="X30" s="355">
        <f>IF(入力シート!C$8="",0,投入係数!$AO27*V$53)</f>
        <v>0</v>
      </c>
      <c r="Y30" s="352"/>
      <c r="Z30" s="355">
        <f t="shared" si="0"/>
        <v>7.9077472710743238E-2</v>
      </c>
      <c r="AA30" s="352"/>
      <c r="AB30" s="357">
        <f>各種係数!$F30*$Z30</f>
        <v>5.5539543176613441E-3</v>
      </c>
      <c r="AD30" s="357">
        <v>1.1745272003673342E-2</v>
      </c>
    </row>
    <row r="31" spans="1:30" ht="15.25" customHeight="1">
      <c r="A31" s="338" t="s">
        <v>483</v>
      </c>
      <c r="B31" s="602" t="s">
        <v>484</v>
      </c>
      <c r="D31" s="355">
        <v>0</v>
      </c>
      <c r="E31" s="352"/>
      <c r="F31" s="355">
        <v>0</v>
      </c>
      <c r="G31" s="352"/>
      <c r="H31" s="355">
        <v>0</v>
      </c>
      <c r="I31" s="352"/>
      <c r="J31" s="355">
        <v>0</v>
      </c>
      <c r="K31" s="352"/>
      <c r="L31" s="355">
        <v>0</v>
      </c>
      <c r="M31" s="352"/>
      <c r="N31" s="355">
        <v>0</v>
      </c>
      <c r="O31" s="352"/>
      <c r="P31" s="361">
        <f>IF(入力シート!$C$8="",0,HLOOKUP(入力シート!$C$8,建設係数!$D$4:$BV$49,ROW()-6,FALSE)*N$53)</f>
        <v>1.9218892609987531E-2</v>
      </c>
      <c r="Q31" s="352"/>
      <c r="R31" s="355">
        <v>0</v>
      </c>
      <c r="S31" s="352"/>
      <c r="T31" s="355">
        <f>IF(入力シート!$C$8="",0,投入係数!$AS28*R$53)</f>
        <v>1.3484377410310191E-2</v>
      </c>
      <c r="U31" s="352"/>
      <c r="V31" s="356">
        <v>0</v>
      </c>
      <c r="W31" s="352"/>
      <c r="X31" s="355">
        <f>IF(入力シート!C$8="",0,投入係数!$AO28*V$53)</f>
        <v>0</v>
      </c>
      <c r="Y31" s="352"/>
      <c r="Z31" s="355">
        <f t="shared" si="0"/>
        <v>3.2703270020297721E-2</v>
      </c>
      <c r="AA31" s="352"/>
      <c r="AB31" s="357">
        <f>各種係数!$F31*$Z31</f>
        <v>2.2362124764410831E-4</v>
      </c>
      <c r="AD31" s="357">
        <v>3.566622136835311E-4</v>
      </c>
    </row>
    <row r="32" spans="1:30" ht="15.25" customHeight="1">
      <c r="A32" s="339" t="s">
        <v>485</v>
      </c>
      <c r="B32" s="602" t="s">
        <v>486</v>
      </c>
      <c r="D32" s="358">
        <v>0</v>
      </c>
      <c r="E32" s="352"/>
      <c r="F32" s="358">
        <v>0</v>
      </c>
      <c r="G32" s="352"/>
      <c r="H32" s="358">
        <v>0</v>
      </c>
      <c r="I32" s="352"/>
      <c r="J32" s="358">
        <v>0</v>
      </c>
      <c r="K32" s="352"/>
      <c r="L32" s="358">
        <v>0</v>
      </c>
      <c r="M32" s="352"/>
      <c r="N32" s="358">
        <v>0</v>
      </c>
      <c r="O32" s="352"/>
      <c r="P32" s="362">
        <f>IF(入力シート!$C$8="",0,HLOOKUP(入力シート!$C$8,建設係数!$D$4:$BV$49,ROW()-6,FALSE)*N$53)</f>
        <v>0</v>
      </c>
      <c r="Q32" s="352"/>
      <c r="R32" s="358">
        <v>0</v>
      </c>
      <c r="S32" s="352"/>
      <c r="T32" s="358">
        <f>IF(入力シート!$C$8="",0,投入係数!$AS29*R$53)</f>
        <v>0.15563609868268727</v>
      </c>
      <c r="U32" s="352"/>
      <c r="V32" s="359">
        <v>0</v>
      </c>
      <c r="W32" s="352"/>
      <c r="X32" s="358">
        <f>IF(入力シート!C$8="",0,投入係数!$AO29*V$53)</f>
        <v>0</v>
      </c>
      <c r="Y32" s="352"/>
      <c r="Z32" s="358">
        <f t="shared" si="0"/>
        <v>0.15563609868268727</v>
      </c>
      <c r="AA32" s="352"/>
      <c r="AB32" s="360">
        <f>各種係数!$F32*$Z32</f>
        <v>5.3184382924553457E-2</v>
      </c>
      <c r="AD32" s="360">
        <v>0.14096401584703303</v>
      </c>
    </row>
    <row r="33" spans="1:30" ht="15.25" customHeight="1">
      <c r="A33" s="338" t="s">
        <v>487</v>
      </c>
      <c r="B33" s="603" t="s">
        <v>488</v>
      </c>
      <c r="D33" s="363">
        <v>0</v>
      </c>
      <c r="E33" s="352"/>
      <c r="F33" s="355">
        <v>0</v>
      </c>
      <c r="G33" s="352"/>
      <c r="H33" s="355">
        <v>0</v>
      </c>
      <c r="I33" s="352"/>
      <c r="J33" s="355">
        <v>0</v>
      </c>
      <c r="K33" s="352"/>
      <c r="L33" s="355">
        <v>0</v>
      </c>
      <c r="M33" s="352"/>
      <c r="N33" s="355">
        <v>0</v>
      </c>
      <c r="O33" s="352"/>
      <c r="P33" s="361">
        <f>IF(入力シート!$C$8="",0,HLOOKUP(入力シート!$C$8,建設係数!$D$4:$BV$49,ROW()-6,FALSE)*N$53)</f>
        <v>0</v>
      </c>
      <c r="Q33" s="352"/>
      <c r="R33" s="355">
        <v>0</v>
      </c>
      <c r="S33" s="352"/>
      <c r="T33" s="355">
        <f>IF(入力シート!$C$8="",0,投入係数!$AS30*R$53)</f>
        <v>2.5005745451607501E-5</v>
      </c>
      <c r="U33" s="352"/>
      <c r="V33" s="356">
        <v>0</v>
      </c>
      <c r="W33" s="352"/>
      <c r="X33" s="355">
        <f>IF(入力シート!C$8="",0,投入係数!$AO30*V$53)</f>
        <v>0</v>
      </c>
      <c r="Y33" s="352"/>
      <c r="Z33" s="355">
        <f t="shared" si="0"/>
        <v>2.5005745451607501E-5</v>
      </c>
      <c r="AA33" s="352"/>
      <c r="AB33" s="357">
        <f>各種係数!$F33*$Z33</f>
        <v>9.4835715523071327E-6</v>
      </c>
      <c r="AD33" s="357">
        <v>9.0874160932425379E-3</v>
      </c>
    </row>
    <row r="34" spans="1:30" ht="15.25" customHeight="1">
      <c r="A34" s="338" t="s">
        <v>489</v>
      </c>
      <c r="B34" s="602" t="s">
        <v>490</v>
      </c>
      <c r="D34" s="355">
        <v>0</v>
      </c>
      <c r="E34" s="352"/>
      <c r="F34" s="355">
        <v>0</v>
      </c>
      <c r="G34" s="352"/>
      <c r="H34" s="355">
        <v>0</v>
      </c>
      <c r="I34" s="352"/>
      <c r="J34" s="355">
        <v>0</v>
      </c>
      <c r="K34" s="352"/>
      <c r="L34" s="355">
        <v>0</v>
      </c>
      <c r="M34" s="352"/>
      <c r="N34" s="355">
        <v>0</v>
      </c>
      <c r="O34" s="352"/>
      <c r="P34" s="361">
        <f>IF(入力シート!$C$8="",0,HLOOKUP(入力シート!$C$8,建設係数!$D$4:$BV$49,ROW()-6,FALSE)*N$53)</f>
        <v>0</v>
      </c>
      <c r="Q34" s="352"/>
      <c r="R34" s="355">
        <v>0</v>
      </c>
      <c r="S34" s="352"/>
      <c r="T34" s="355">
        <f>IF(入力シート!$C$8="",0,投入係数!$AS31*R$53)</f>
        <v>1.284672997508687E-2</v>
      </c>
      <c r="U34" s="352"/>
      <c r="V34" s="356">
        <v>0</v>
      </c>
      <c r="W34" s="352"/>
      <c r="X34" s="355">
        <f>IF(入力シート!C$8="",0,投入係数!$AO31*V$53)</f>
        <v>0</v>
      </c>
      <c r="Y34" s="352"/>
      <c r="Z34" s="355">
        <f t="shared" si="0"/>
        <v>1.284672997508687E-2</v>
      </c>
      <c r="AA34" s="352"/>
      <c r="AB34" s="357">
        <f>各種係数!$F34*$Z34</f>
        <v>3.1000968685131942E-3</v>
      </c>
      <c r="AD34" s="357">
        <v>1.1900332513490685E-2</v>
      </c>
    </row>
    <row r="35" spans="1:30" ht="15.25" customHeight="1">
      <c r="A35" s="338" t="s">
        <v>491</v>
      </c>
      <c r="B35" s="602" t="s">
        <v>492</v>
      </c>
      <c r="D35" s="355">
        <v>0</v>
      </c>
      <c r="E35" s="352"/>
      <c r="F35" s="355">
        <v>0</v>
      </c>
      <c r="G35" s="352"/>
      <c r="H35" s="355">
        <v>0</v>
      </c>
      <c r="I35" s="352"/>
      <c r="J35" s="355">
        <v>0</v>
      </c>
      <c r="K35" s="352"/>
      <c r="L35" s="355">
        <v>0</v>
      </c>
      <c r="M35" s="352"/>
      <c r="N35" s="355">
        <v>0</v>
      </c>
      <c r="O35" s="352"/>
      <c r="P35" s="361">
        <f>IF(入力シート!$C$8="",0,HLOOKUP(入力シート!$C$8,建設係数!$D$4:$BV$49,ROW()-6,FALSE)*N$53)</f>
        <v>0.24582124520882037</v>
      </c>
      <c r="Q35" s="352"/>
      <c r="R35" s="355">
        <v>0</v>
      </c>
      <c r="S35" s="352"/>
      <c r="T35" s="355">
        <f>IF(入力シート!$C$8="",0,投入係数!$AS32*R$53)</f>
        <v>3.0669613483324244E-2</v>
      </c>
      <c r="U35" s="352"/>
      <c r="V35" s="356">
        <v>0</v>
      </c>
      <c r="W35" s="352"/>
      <c r="X35" s="355">
        <f>IF(入力シート!C$8="",0,投入係数!$AO32*V$53)</f>
        <v>0</v>
      </c>
      <c r="Y35" s="352"/>
      <c r="Z35" s="355">
        <f t="shared" si="0"/>
        <v>0.27649085869214463</v>
      </c>
      <c r="AA35" s="352"/>
      <c r="AB35" s="357">
        <f>各種係数!$F35*$Z35</f>
        <v>9.1969020112515829E-2</v>
      </c>
      <c r="AD35" s="357">
        <v>0.12724930503507884</v>
      </c>
    </row>
    <row r="36" spans="1:30" ht="15.25" customHeight="1">
      <c r="A36" s="338" t="s">
        <v>493</v>
      </c>
      <c r="B36" s="602" t="s">
        <v>8</v>
      </c>
      <c r="D36" s="364">
        <f>IF(入力シート!$C$8="",0,入力シート!D$8)</f>
        <v>50</v>
      </c>
      <c r="E36" s="340"/>
      <c r="F36" s="355">
        <v>0</v>
      </c>
      <c r="G36" s="352"/>
      <c r="H36" s="355">
        <v>0</v>
      </c>
      <c r="I36" s="352"/>
      <c r="J36" s="355">
        <v>0</v>
      </c>
      <c r="K36" s="352"/>
      <c r="L36" s="364">
        <f>D36</f>
        <v>50</v>
      </c>
      <c r="M36" s="340"/>
      <c r="N36" s="364">
        <f>L36</f>
        <v>50</v>
      </c>
      <c r="O36" s="352"/>
      <c r="P36" s="361">
        <f>IF(入力シート!$C$8="",0,HLOOKUP(入力シート!$C$8,建設係数!$D$4:$BV$49,ROW()-6,FALSE)*N$53)</f>
        <v>3.1911100883965871E-2</v>
      </c>
      <c r="Q36" s="352"/>
      <c r="R36" s="355">
        <v>0</v>
      </c>
      <c r="S36" s="352"/>
      <c r="T36" s="355">
        <f>IF(入力シート!$C$8="",0,投入係数!$AS33*R$53)</f>
        <v>1.5947448894537499E-2</v>
      </c>
      <c r="U36" s="352"/>
      <c r="V36" s="356">
        <v>0</v>
      </c>
      <c r="W36" s="352"/>
      <c r="X36" s="355">
        <f>IF(入力シート!C$8="",0,投入係数!$AO33*V$53)</f>
        <v>0</v>
      </c>
      <c r="Y36" s="352"/>
      <c r="Z36" s="355">
        <f t="shared" si="0"/>
        <v>4.7858549778503373E-2</v>
      </c>
      <c r="AA36" s="352"/>
      <c r="AB36" s="357">
        <f>各種係数!$F36*$Z36</f>
        <v>4.7858549778503373E-2</v>
      </c>
      <c r="AD36" s="357">
        <v>0.1663883247272904</v>
      </c>
    </row>
    <row r="37" spans="1:30" ht="15.25" customHeight="1">
      <c r="A37" s="339" t="s">
        <v>494</v>
      </c>
      <c r="B37" s="604" t="s">
        <v>495</v>
      </c>
      <c r="D37" s="358">
        <v>0</v>
      </c>
      <c r="E37" s="352"/>
      <c r="F37" s="358">
        <v>0</v>
      </c>
      <c r="G37" s="352"/>
      <c r="H37" s="358">
        <v>0</v>
      </c>
      <c r="I37" s="352"/>
      <c r="J37" s="358">
        <v>0</v>
      </c>
      <c r="K37" s="352"/>
      <c r="L37" s="358">
        <v>0</v>
      </c>
      <c r="M37" s="352"/>
      <c r="N37" s="358">
        <v>0</v>
      </c>
      <c r="O37" s="352"/>
      <c r="P37" s="362">
        <f>IF(入力シート!$C$8="",0,HLOOKUP(入力シート!$C$8,建設係数!$D$4:$BV$49,ROW()-6,FALSE)*N$53)</f>
        <v>9.906113774812364E-2</v>
      </c>
      <c r="Q37" s="352"/>
      <c r="R37" s="358">
        <v>0</v>
      </c>
      <c r="S37" s="352"/>
      <c r="T37" s="358">
        <f>IF(入力シート!$C$8="",0,投入係数!$AS34*R$53)</f>
        <v>5.0274160522921635E-2</v>
      </c>
      <c r="U37" s="352"/>
      <c r="V37" s="359">
        <v>0</v>
      </c>
      <c r="W37" s="352"/>
      <c r="X37" s="358">
        <f>IF(入力シート!C$8="",0,投入係数!$AO34*V$53)</f>
        <v>0</v>
      </c>
      <c r="Y37" s="352"/>
      <c r="Z37" s="358">
        <f t="shared" si="0"/>
        <v>0.14933529827104527</v>
      </c>
      <c r="AA37" s="352"/>
      <c r="AB37" s="360">
        <f>各種係数!$F37*$Z37</f>
        <v>0.10070241149397696</v>
      </c>
      <c r="AD37" s="360">
        <v>0.33925052047484594</v>
      </c>
    </row>
    <row r="38" spans="1:30" ht="15.25" customHeight="1">
      <c r="A38" s="338" t="s">
        <v>496</v>
      </c>
      <c r="B38" s="602" t="s">
        <v>497</v>
      </c>
      <c r="D38" s="355">
        <v>0</v>
      </c>
      <c r="E38" s="352"/>
      <c r="F38" s="355">
        <v>0</v>
      </c>
      <c r="G38" s="352"/>
      <c r="H38" s="355">
        <v>0</v>
      </c>
      <c r="I38" s="352"/>
      <c r="J38" s="355">
        <v>0</v>
      </c>
      <c r="K38" s="352"/>
      <c r="L38" s="355">
        <v>0</v>
      </c>
      <c r="M38" s="352"/>
      <c r="N38" s="355">
        <v>0</v>
      </c>
      <c r="O38" s="352"/>
      <c r="P38" s="361">
        <f>IF(入力シート!$C$8="",0,HLOOKUP(入力シート!$C$8,建設係数!$D$4:$BV$49,ROW()-6,FALSE)*N$53)</f>
        <v>2.4533109895433745E-2</v>
      </c>
      <c r="Q38" s="352"/>
      <c r="R38" s="355">
        <v>0</v>
      </c>
      <c r="S38" s="352"/>
      <c r="T38" s="355">
        <f>IF(入力シート!$C$8="",0,投入係数!$AS35*R$53)</f>
        <v>8.6019949594995492E-3</v>
      </c>
      <c r="U38" s="352"/>
      <c r="V38" s="356">
        <v>0</v>
      </c>
      <c r="W38" s="352"/>
      <c r="X38" s="355">
        <f>IF(入力シート!C$8="",0,投入係数!$AO35*V$53)</f>
        <v>0</v>
      </c>
      <c r="Y38" s="352"/>
      <c r="Z38" s="355">
        <f t="shared" si="0"/>
        <v>3.3135104854933296E-2</v>
      </c>
      <c r="AA38" s="352"/>
      <c r="AB38" s="357">
        <f>各種係数!$F38*$Z38</f>
        <v>3.3135104854933296E-2</v>
      </c>
      <c r="AD38" s="357">
        <v>8.9744041948706402E-2</v>
      </c>
    </row>
    <row r="39" spans="1:30" ht="15.25" customHeight="1">
      <c r="A39" s="338" t="s">
        <v>498</v>
      </c>
      <c r="B39" s="602" t="s">
        <v>499</v>
      </c>
      <c r="D39" s="355">
        <v>0</v>
      </c>
      <c r="E39" s="352"/>
      <c r="F39" s="355">
        <v>0</v>
      </c>
      <c r="G39" s="340"/>
      <c r="H39" s="355">
        <v>0</v>
      </c>
      <c r="I39" s="352"/>
      <c r="J39" s="355">
        <v>0</v>
      </c>
      <c r="K39" s="352"/>
      <c r="L39" s="355">
        <v>0</v>
      </c>
      <c r="M39" s="352"/>
      <c r="N39" s="355">
        <v>0</v>
      </c>
      <c r="O39" s="340"/>
      <c r="P39" s="361">
        <f>IF(入力シート!$C$8="",0,HLOOKUP(入力シート!$C$8,建設係数!$D$4:$BV$49,ROW()-6,FALSE)*N$53)</f>
        <v>0.21654145579628903</v>
      </c>
      <c r="Q39" s="352"/>
      <c r="R39" s="355">
        <v>0</v>
      </c>
      <c r="S39" s="352"/>
      <c r="T39" s="355">
        <f>IF(入力シート!$C$8="",0,投入係数!$AS36*R$53)</f>
        <v>1.7610334671898712E-2</v>
      </c>
      <c r="U39" s="352"/>
      <c r="V39" s="356">
        <v>0</v>
      </c>
      <c r="W39" s="352"/>
      <c r="X39" s="355">
        <f>IF(入力シート!C$8="",0,投入係数!$AO36*V$53)</f>
        <v>0</v>
      </c>
      <c r="Y39" s="352"/>
      <c r="Z39" s="355">
        <f t="shared" si="0"/>
        <v>0.23415179046818774</v>
      </c>
      <c r="AA39" s="352"/>
      <c r="AB39" s="357">
        <f>各種係数!$F39*$Z39</f>
        <v>0.23413929429183539</v>
      </c>
      <c r="AD39" s="357">
        <v>0.33250000541439717</v>
      </c>
    </row>
    <row r="40" spans="1:30" ht="15.25" customHeight="1">
      <c r="A40" s="338" t="s">
        <v>500</v>
      </c>
      <c r="B40" s="602" t="s">
        <v>501</v>
      </c>
      <c r="D40" s="355">
        <v>0</v>
      </c>
      <c r="E40" s="352"/>
      <c r="F40" s="355">
        <v>0</v>
      </c>
      <c r="G40" s="340"/>
      <c r="H40" s="355">
        <v>0</v>
      </c>
      <c r="I40" s="352"/>
      <c r="J40" s="355">
        <v>0</v>
      </c>
      <c r="K40" s="352"/>
      <c r="L40" s="355">
        <v>0</v>
      </c>
      <c r="M40" s="352"/>
      <c r="N40" s="355">
        <v>0</v>
      </c>
      <c r="O40" s="340"/>
      <c r="P40" s="361">
        <f>IF(入力シート!$C$8="",0,HLOOKUP(入力シート!$C$8,建設係数!$D$4:$BV$49,ROW()-6,FALSE)*N$53)</f>
        <v>2.1067517904526731</v>
      </c>
      <c r="Q40" s="352"/>
      <c r="R40" s="355">
        <v>0</v>
      </c>
      <c r="S40" s="352"/>
      <c r="T40" s="355">
        <f>IF(入力シート!$C$8="",0,投入係数!$AS37*R$53)</f>
        <v>0.19527029136076673</v>
      </c>
      <c r="U40" s="352"/>
      <c r="V40" s="356">
        <v>0</v>
      </c>
      <c r="W40" s="352"/>
      <c r="X40" s="355">
        <f>IF(入力シート!C$8="",0,投入係数!$AO37*V$53)</f>
        <v>0</v>
      </c>
      <c r="Y40" s="352"/>
      <c r="Z40" s="355">
        <f t="shared" si="0"/>
        <v>2.30202208181344</v>
      </c>
      <c r="AA40" s="352"/>
      <c r="AB40" s="357">
        <f>各種係数!$F40*$Z40</f>
        <v>1.7046097290022513</v>
      </c>
      <c r="AD40" s="357">
        <v>2.1443780479030714</v>
      </c>
    </row>
    <row r="41" spans="1:30" ht="15.25" customHeight="1">
      <c r="A41" s="338" t="s">
        <v>502</v>
      </c>
      <c r="B41" s="602" t="s">
        <v>503</v>
      </c>
      <c r="D41" s="355">
        <v>0</v>
      </c>
      <c r="E41" s="352"/>
      <c r="F41" s="355">
        <v>0</v>
      </c>
      <c r="G41" s="352"/>
      <c r="H41" s="355">
        <v>0</v>
      </c>
      <c r="I41" s="352"/>
      <c r="J41" s="355">
        <v>0</v>
      </c>
      <c r="K41" s="352"/>
      <c r="L41" s="355">
        <v>0</v>
      </c>
      <c r="M41" s="352"/>
      <c r="N41" s="355">
        <v>0</v>
      </c>
      <c r="O41" s="352"/>
      <c r="P41" s="361">
        <f>IF(入力シート!$C$8="",0,HLOOKUP(入力シート!$C$8,建設係数!$D$4:$BV$49,ROW()-6,FALSE)*N$53)</f>
        <v>0.67867198225980119</v>
      </c>
      <c r="Q41" s="352"/>
      <c r="R41" s="355">
        <v>0</v>
      </c>
      <c r="S41" s="352"/>
      <c r="T41" s="355">
        <f>IF(入力シート!$C$8="",0,投入係数!$AS38*R$53)</f>
        <v>0.11693337233819855</v>
      </c>
      <c r="U41" s="352"/>
      <c r="V41" s="356">
        <v>0</v>
      </c>
      <c r="W41" s="352"/>
      <c r="X41" s="355">
        <f>IF(入力シート!C$8="",0,投入係数!$AO38*V$53)</f>
        <v>0</v>
      </c>
      <c r="Y41" s="352"/>
      <c r="Z41" s="355">
        <f t="shared" si="0"/>
        <v>0.79560535459799975</v>
      </c>
      <c r="AA41" s="352"/>
      <c r="AB41" s="357">
        <f>各種係数!$F41*$Z41</f>
        <v>0.71825272621914449</v>
      </c>
      <c r="AD41" s="357">
        <v>1.1500722751975923</v>
      </c>
    </row>
    <row r="42" spans="1:30" ht="15.25" customHeight="1">
      <c r="A42" s="339" t="s">
        <v>504</v>
      </c>
      <c r="B42" s="602" t="s">
        <v>505</v>
      </c>
      <c r="D42" s="358">
        <v>0</v>
      </c>
      <c r="E42" s="352"/>
      <c r="F42" s="358">
        <v>0</v>
      </c>
      <c r="G42" s="352"/>
      <c r="H42" s="358">
        <v>0</v>
      </c>
      <c r="I42" s="352"/>
      <c r="J42" s="358">
        <v>0</v>
      </c>
      <c r="K42" s="352"/>
      <c r="L42" s="358">
        <v>0</v>
      </c>
      <c r="M42" s="352"/>
      <c r="N42" s="358">
        <v>0</v>
      </c>
      <c r="O42" s="352"/>
      <c r="P42" s="362">
        <f>IF(入力シート!$C$8="",0,HLOOKUP(入力シート!$C$8,建設係数!$D$4:$BV$49,ROW()-6,FALSE)*N$53)</f>
        <v>9.8416208465909288E-2</v>
      </c>
      <c r="Q42" s="352"/>
      <c r="R42" s="358">
        <v>0</v>
      </c>
      <c r="S42" s="352"/>
      <c r="T42" s="358">
        <f>IF(入力シート!$C$8="",0,投入係数!$AS39*R$53)</f>
        <v>0.1100317708480303</v>
      </c>
      <c r="U42" s="352"/>
      <c r="V42" s="359">
        <v>0</v>
      </c>
      <c r="W42" s="352"/>
      <c r="X42" s="358">
        <f>IF(入力シート!C$8="",0,投入係数!$AO39*V$53)</f>
        <v>0</v>
      </c>
      <c r="Y42" s="352"/>
      <c r="Z42" s="358">
        <f t="shared" si="0"/>
        <v>0.2084479793139396</v>
      </c>
      <c r="AA42" s="352"/>
      <c r="AB42" s="360">
        <f>各種係数!$F42*$Z42</f>
        <v>0.20834884253796171</v>
      </c>
      <c r="AD42" s="360">
        <v>0.63007573104045089</v>
      </c>
    </row>
    <row r="43" spans="1:30" ht="15.25" customHeight="1">
      <c r="A43" s="338" t="s">
        <v>506</v>
      </c>
      <c r="B43" s="603" t="s">
        <v>507</v>
      </c>
      <c r="D43" s="355">
        <v>0</v>
      </c>
      <c r="E43" s="352"/>
      <c r="F43" s="355">
        <v>0</v>
      </c>
      <c r="G43" s="352"/>
      <c r="H43" s="355">
        <v>0</v>
      </c>
      <c r="I43" s="352"/>
      <c r="J43" s="355">
        <v>0</v>
      </c>
      <c r="K43" s="352"/>
      <c r="L43" s="355">
        <v>0</v>
      </c>
      <c r="M43" s="352"/>
      <c r="N43" s="355">
        <v>0</v>
      </c>
      <c r="O43" s="352"/>
      <c r="P43" s="361">
        <f>IF(入力シート!$C$8="",0,HLOOKUP(入力シート!$C$8,建設係数!$D$4:$BV$49,ROW()-6,FALSE)*N$53)</f>
        <v>2.696991069535243</v>
      </c>
      <c r="Q43" s="352"/>
      <c r="R43" s="355">
        <v>0</v>
      </c>
      <c r="S43" s="352"/>
      <c r="T43" s="355">
        <f>IF(入力シート!$C$8="",0,投入係数!$AS40*R$53)</f>
        <v>0.13670045672323139</v>
      </c>
      <c r="U43" s="352"/>
      <c r="V43" s="356">
        <v>0</v>
      </c>
      <c r="W43" s="352"/>
      <c r="X43" s="355">
        <f>IF(入力シート!C$8="",0,投入係数!$AO40*V$53)</f>
        <v>0</v>
      </c>
      <c r="Y43" s="352"/>
      <c r="Z43" s="355">
        <f t="shared" si="0"/>
        <v>2.8336915262584745</v>
      </c>
      <c r="AA43" s="352"/>
      <c r="AB43" s="357">
        <f>各種係数!$F43*$Z43</f>
        <v>2.196289761491689</v>
      </c>
      <c r="AD43" s="357">
        <v>3.0152506116453495</v>
      </c>
    </row>
    <row r="44" spans="1:30" ht="15.25" customHeight="1">
      <c r="A44" s="338" t="s">
        <v>508</v>
      </c>
      <c r="B44" s="602" t="s">
        <v>509</v>
      </c>
      <c r="D44" s="355">
        <v>0</v>
      </c>
      <c r="E44" s="352"/>
      <c r="F44" s="355">
        <v>0</v>
      </c>
      <c r="G44" s="352"/>
      <c r="H44" s="355">
        <v>0</v>
      </c>
      <c r="I44" s="352"/>
      <c r="J44" s="355">
        <v>0</v>
      </c>
      <c r="K44" s="352"/>
      <c r="L44" s="355">
        <v>0</v>
      </c>
      <c r="M44" s="352"/>
      <c r="N44" s="355">
        <v>0</v>
      </c>
      <c r="O44" s="352"/>
      <c r="P44" s="361">
        <f>IF(入力シート!$C$8="",0,HLOOKUP(入力シート!$C$8,建設係数!$D$4:$BV$49,ROW()-6,FALSE)*N$53)</f>
        <v>0.43494030792535532</v>
      </c>
      <c r="Q44" s="352"/>
      <c r="R44" s="355">
        <v>0</v>
      </c>
      <c r="S44" s="352"/>
      <c r="T44" s="355">
        <f>IF(入力シート!$C$8="",0,投入係数!$AS41*R$53)</f>
        <v>0.47848598212596133</v>
      </c>
      <c r="U44" s="352"/>
      <c r="V44" s="356">
        <v>0</v>
      </c>
      <c r="W44" s="352"/>
      <c r="X44" s="355">
        <f>IF(入力シート!C$8="",0,投入係数!$AO41*V$53)</f>
        <v>0</v>
      </c>
      <c r="Y44" s="352"/>
      <c r="Z44" s="355">
        <f t="shared" si="0"/>
        <v>0.91342629005131659</v>
      </c>
      <c r="AA44" s="352"/>
      <c r="AB44" s="357">
        <f>各種係数!$F44*$Z44</f>
        <v>0.69272479273280319</v>
      </c>
      <c r="AD44" s="357">
        <v>1.5079956029089687</v>
      </c>
    </row>
    <row r="45" spans="1:30" ht="15.25" customHeight="1">
      <c r="A45" s="338" t="s">
        <v>510</v>
      </c>
      <c r="B45" s="602" t="s">
        <v>511</v>
      </c>
      <c r="D45" s="355">
        <v>0</v>
      </c>
      <c r="E45" s="352"/>
      <c r="F45" s="355">
        <v>0</v>
      </c>
      <c r="G45" s="352"/>
      <c r="H45" s="355">
        <v>0</v>
      </c>
      <c r="I45" s="352"/>
      <c r="J45" s="364">
        <f>IF(入力シート!$C$8="",0,入力シート!F$8)</f>
        <v>0</v>
      </c>
      <c r="K45" s="352"/>
      <c r="L45" s="364">
        <f>J45</f>
        <v>0</v>
      </c>
      <c r="M45" s="352"/>
      <c r="N45" s="355">
        <v>0</v>
      </c>
      <c r="O45" s="352"/>
      <c r="P45" s="361">
        <f>IF(入力シート!$C$8="",0,HLOOKUP(入力シート!$C$8,建設係数!$D$4:$BV$49,ROW()-6,FALSE)*N$53)</f>
        <v>0</v>
      </c>
      <c r="Q45" s="352"/>
      <c r="R45" s="355">
        <v>0</v>
      </c>
      <c r="S45" s="352"/>
      <c r="T45" s="355">
        <f>IF(入力シート!$C$8="",0,投入係数!$AS42*R$53)</f>
        <v>0</v>
      </c>
      <c r="U45" s="352"/>
      <c r="V45" s="365">
        <f>L45</f>
        <v>0</v>
      </c>
      <c r="W45" s="352"/>
      <c r="X45" s="355">
        <f>IF(入力シート!C$8="",0,投入係数!$AO42*V$53)</f>
        <v>0</v>
      </c>
      <c r="Y45" s="352"/>
      <c r="Z45" s="355">
        <f t="shared" si="0"/>
        <v>0</v>
      </c>
      <c r="AA45" s="352"/>
      <c r="AB45" s="357">
        <f>各種係数!$F45*$Z45</f>
        <v>0</v>
      </c>
      <c r="AD45" s="357">
        <v>6.7721708070761763E-2</v>
      </c>
    </row>
    <row r="46" spans="1:30" ht="15.25" customHeight="1">
      <c r="A46" s="338" t="s">
        <v>512</v>
      </c>
      <c r="B46" s="602" t="s">
        <v>513</v>
      </c>
      <c r="D46" s="355">
        <v>0</v>
      </c>
      <c r="E46" s="352"/>
      <c r="F46" s="355">
        <v>0</v>
      </c>
      <c r="G46" s="352"/>
      <c r="H46" s="355">
        <v>0</v>
      </c>
      <c r="I46" s="352"/>
      <c r="J46" s="355">
        <v>0</v>
      </c>
      <c r="K46" s="352"/>
      <c r="L46" s="355">
        <v>0</v>
      </c>
      <c r="M46" s="352"/>
      <c r="N46" s="355">
        <v>0</v>
      </c>
      <c r="O46" s="352"/>
      <c r="P46" s="361">
        <f>IF(入力シート!$C$8="",0,HLOOKUP(入力シート!$C$8,建設係数!$D$4:$BV$49,ROW()-6,FALSE)*N$53)</f>
        <v>9.6481420619266255E-3</v>
      </c>
      <c r="Q46" s="352"/>
      <c r="R46" s="355">
        <v>0</v>
      </c>
      <c r="S46" s="352"/>
      <c r="T46" s="355">
        <f>IF(入力シート!$C$8="",0,投入係数!$AS43*R$53)</f>
        <v>8.5394805958705303E-3</v>
      </c>
      <c r="U46" s="352"/>
      <c r="V46" s="356">
        <v>0</v>
      </c>
      <c r="W46" s="352"/>
      <c r="X46" s="355">
        <f>IF(入力シート!C$8="",0,投入係数!$AO43*V$53)</f>
        <v>0</v>
      </c>
      <c r="Y46" s="352"/>
      <c r="Z46" s="355">
        <f t="shared" si="0"/>
        <v>1.8187622657797158E-2</v>
      </c>
      <c r="AA46" s="352"/>
      <c r="AB46" s="357">
        <f>各種係数!$F46*$Z46</f>
        <v>1.6924324834262757E-2</v>
      </c>
      <c r="AD46" s="357">
        <v>4.7597635179407273E-2</v>
      </c>
    </row>
    <row r="47" spans="1:30" ht="15.25" customHeight="1">
      <c r="A47" s="339" t="s">
        <v>514</v>
      </c>
      <c r="B47" s="604" t="s">
        <v>515</v>
      </c>
      <c r="D47" s="358">
        <v>0</v>
      </c>
      <c r="E47" s="352"/>
      <c r="F47" s="358">
        <v>0</v>
      </c>
      <c r="G47" s="352"/>
      <c r="H47" s="358">
        <v>0</v>
      </c>
      <c r="I47" s="352"/>
      <c r="J47" s="358">
        <v>0</v>
      </c>
      <c r="K47" s="352"/>
      <c r="L47" s="358">
        <v>0</v>
      </c>
      <c r="M47" s="352"/>
      <c r="N47" s="358">
        <v>0</v>
      </c>
      <c r="O47" s="352"/>
      <c r="P47" s="362">
        <f>IF(入力シート!$C$8="",0,HLOOKUP(入力シート!$C$8,建設係数!$D$4:$BV$49,ROW()-6,FALSE)*N$53)</f>
        <v>5.1594342577147728E-5</v>
      </c>
      <c r="Q47" s="352"/>
      <c r="R47" s="358">
        <v>0</v>
      </c>
      <c r="S47" s="352"/>
      <c r="T47" s="358">
        <f>IF(入力シート!$C$8="",0,投入係数!$AS44*R$53)</f>
        <v>1.8754309088705627E-4</v>
      </c>
      <c r="U47" s="352"/>
      <c r="V47" s="359">
        <v>0</v>
      </c>
      <c r="W47" s="352"/>
      <c r="X47" s="358">
        <f>IF(入力シート!C$8="",0,投入係数!$AO44*V$53)</f>
        <v>0</v>
      </c>
      <c r="Y47" s="352"/>
      <c r="Z47" s="358">
        <f t="shared" si="0"/>
        <v>2.3913743346420398E-4</v>
      </c>
      <c r="AA47" s="352"/>
      <c r="AB47" s="360">
        <f>各種係数!$F47*$Z47</f>
        <v>2.3817128611055058E-4</v>
      </c>
      <c r="AD47" s="360">
        <v>3.1487968773633249E-3</v>
      </c>
    </row>
    <row r="48" spans="1:30" ht="15.25" customHeight="1">
      <c r="A48" s="338" t="s">
        <v>516</v>
      </c>
      <c r="B48" s="602" t="s">
        <v>517</v>
      </c>
      <c r="D48" s="355">
        <v>0</v>
      </c>
      <c r="E48" s="352"/>
      <c r="F48" s="355">
        <v>0</v>
      </c>
      <c r="G48" s="352"/>
      <c r="H48" s="355">
        <v>0</v>
      </c>
      <c r="I48" s="352"/>
      <c r="J48" s="355">
        <v>0</v>
      </c>
      <c r="K48" s="352"/>
      <c r="L48" s="355">
        <v>0</v>
      </c>
      <c r="M48" s="352"/>
      <c r="N48" s="355">
        <v>0</v>
      </c>
      <c r="O48" s="352"/>
      <c r="P48" s="361">
        <f>IF(入力シート!$C$8="",0,HLOOKUP(入力シート!$C$8,建設係数!$D$4:$BV$49,ROW()-6,FALSE)*N$53)</f>
        <v>3.2014289569120169E-2</v>
      </c>
      <c r="Q48" s="352"/>
      <c r="R48" s="355">
        <v>0</v>
      </c>
      <c r="S48" s="352"/>
      <c r="T48" s="355">
        <f>IF(入力シート!$C$8="",0,投入係数!$AS45*R$53)</f>
        <v>1.8154211024782169E-2</v>
      </c>
      <c r="U48" s="352"/>
      <c r="V48" s="356">
        <v>0</v>
      </c>
      <c r="W48" s="352"/>
      <c r="X48" s="355">
        <f>IF(入力シート!C$8="",0,投入係数!$AO45*V$53)</f>
        <v>0</v>
      </c>
      <c r="Y48" s="352"/>
      <c r="Z48" s="355">
        <f t="shared" si="0"/>
        <v>5.0168500593902335E-2</v>
      </c>
      <c r="AA48" s="352"/>
      <c r="AB48" s="357">
        <f>各種係数!$F48*$Z48</f>
        <v>4.895826817470101E-2</v>
      </c>
      <c r="AD48" s="357">
        <v>8.7492574407068466E-2</v>
      </c>
    </row>
    <row r="49" spans="1:30" ht="15.25" customHeight="1">
      <c r="A49" s="338" t="s">
        <v>518</v>
      </c>
      <c r="B49" s="602" t="s">
        <v>519</v>
      </c>
      <c r="D49" s="355">
        <v>0</v>
      </c>
      <c r="E49" s="352"/>
      <c r="F49" s="364">
        <f>IF(入力シート!$C$8="",0,入力シート!E$8)</f>
        <v>10</v>
      </c>
      <c r="G49" s="352"/>
      <c r="H49" s="364">
        <f>各種係数!F49*'１次効果'!F49</f>
        <v>9.2620732838015787</v>
      </c>
      <c r="I49" s="352"/>
      <c r="J49" s="355">
        <v>0</v>
      </c>
      <c r="K49" s="352"/>
      <c r="L49" s="364">
        <f>IF(入力シート!G$8=入力シート!I$83,H49,F49)</f>
        <v>9.2620732838015787</v>
      </c>
      <c r="M49" s="352"/>
      <c r="N49" s="355">
        <v>0</v>
      </c>
      <c r="O49" s="352"/>
      <c r="P49" s="355">
        <f>IF(入力シート!$C$8="",0,HLOOKUP(入力シート!$C$8,建設係数!$D$4:$BV$49,ROW()-6,FALSE)*N$53)</f>
        <v>7.9628644559866721</v>
      </c>
      <c r="Q49" s="352"/>
      <c r="R49" s="366">
        <f>L49</f>
        <v>9.2620732838015787</v>
      </c>
      <c r="S49" s="352"/>
      <c r="T49" s="355">
        <f>IF(入力シート!$C$8="",0,投入係数!$AS46*R$53)</f>
        <v>1.3715431211462685</v>
      </c>
      <c r="U49" s="352"/>
      <c r="V49" s="357">
        <v>0</v>
      </c>
      <c r="W49" s="352"/>
      <c r="X49" s="355">
        <f>IF(入力シート!C$8="",0,投入係数!$AO46*V$53)</f>
        <v>0</v>
      </c>
      <c r="Y49" s="352"/>
      <c r="Z49" s="355">
        <f t="shared" si="0"/>
        <v>9.3344075771329411</v>
      </c>
      <c r="AA49" s="352"/>
      <c r="AB49" s="357">
        <f>各種係数!$F49*$Z49</f>
        <v>8.6455967040278043</v>
      </c>
      <c r="AD49" s="357">
        <v>11.248256472606126</v>
      </c>
    </row>
    <row r="50" spans="1:30" ht="15.25" customHeight="1">
      <c r="A50" s="338" t="s">
        <v>520</v>
      </c>
      <c r="B50" s="602" t="s">
        <v>521</v>
      </c>
      <c r="D50" s="355">
        <v>0</v>
      </c>
      <c r="E50" s="352"/>
      <c r="F50" s="355">
        <v>0</v>
      </c>
      <c r="G50" s="352"/>
      <c r="H50" s="355">
        <v>0</v>
      </c>
      <c r="I50" s="352"/>
      <c r="J50" s="355">
        <v>0</v>
      </c>
      <c r="K50" s="352"/>
      <c r="L50" s="355">
        <v>0</v>
      </c>
      <c r="M50" s="352"/>
      <c r="N50" s="355">
        <v>0</v>
      </c>
      <c r="O50" s="352"/>
      <c r="P50" s="355">
        <f>IF(入力シート!$C$8="",0,HLOOKUP(入力シート!$C$8,建設係数!$D$4:$BV$49,ROW()-6,FALSE)*N$53)</f>
        <v>3.1291968773040101E-2</v>
      </c>
      <c r="Q50" s="352"/>
      <c r="R50" s="355">
        <v>0</v>
      </c>
      <c r="S50" s="352"/>
      <c r="T50" s="355">
        <f>IF(入力シート!$C$8="",0,投入係数!$AS47*R$53)</f>
        <v>2.8281560161659086E-2</v>
      </c>
      <c r="U50" s="352"/>
      <c r="V50" s="357">
        <v>0</v>
      </c>
      <c r="W50" s="352"/>
      <c r="X50" s="355">
        <f>IF(入力シート!C$8="",0,投入係数!$AO47*V$53)</f>
        <v>0</v>
      </c>
      <c r="Y50" s="352"/>
      <c r="Z50" s="355">
        <f t="shared" si="0"/>
        <v>5.9573528934699187E-2</v>
      </c>
      <c r="AA50" s="352"/>
      <c r="AB50" s="357">
        <f>各種係数!$F50*$Z50</f>
        <v>5.5421748013293845E-2</v>
      </c>
      <c r="AD50" s="357">
        <v>0.12150797515523315</v>
      </c>
    </row>
    <row r="51" spans="1:30" ht="15.25" customHeight="1">
      <c r="A51" s="338" t="s">
        <v>522</v>
      </c>
      <c r="B51" s="602" t="s">
        <v>523</v>
      </c>
      <c r="D51" s="355">
        <v>0</v>
      </c>
      <c r="E51" s="352"/>
      <c r="F51" s="355">
        <v>0</v>
      </c>
      <c r="G51" s="352"/>
      <c r="H51" s="355">
        <v>0</v>
      </c>
      <c r="I51" s="352"/>
      <c r="J51" s="355">
        <v>0</v>
      </c>
      <c r="K51" s="352"/>
      <c r="L51" s="355">
        <v>0</v>
      </c>
      <c r="M51" s="352"/>
      <c r="N51" s="355">
        <v>0</v>
      </c>
      <c r="O51" s="352"/>
      <c r="P51" s="361">
        <f>IF(入力シート!$C$8="",0,HLOOKUP(入力シート!$C$8,建設係数!$D$4:$BV$49,ROW()-6,FALSE)*N$53)</f>
        <v>0.13378413030254407</v>
      </c>
      <c r="Q51" s="352"/>
      <c r="R51" s="355">
        <v>0</v>
      </c>
      <c r="S51" s="352"/>
      <c r="T51" s="355">
        <f>IF(入力シート!$C$8="",0,投入係数!$AS48*R$53)</f>
        <v>1.4390837998449282E-2</v>
      </c>
      <c r="U51" s="352"/>
      <c r="V51" s="356">
        <v>0</v>
      </c>
      <c r="W51" s="352"/>
      <c r="X51" s="355">
        <f>IF(入力シート!C$8="",0,投入係数!$AO48*V$53)</f>
        <v>0</v>
      </c>
      <c r="Y51" s="352"/>
      <c r="Z51" s="355">
        <f t="shared" si="0"/>
        <v>0.14817496830099336</v>
      </c>
      <c r="AA51" s="352"/>
      <c r="AB51" s="357">
        <f>各種係数!$F51*$Z51</f>
        <v>0.14817496830099336</v>
      </c>
      <c r="AD51" s="357">
        <v>0.18888597124116355</v>
      </c>
    </row>
    <row r="52" spans="1:30" ht="15.25" customHeight="1" thickBot="1">
      <c r="A52" s="341" t="s">
        <v>524</v>
      </c>
      <c r="B52" s="605" t="s">
        <v>525</v>
      </c>
      <c r="D52" s="367">
        <v>0</v>
      </c>
      <c r="E52" s="352"/>
      <c r="F52" s="367">
        <v>0</v>
      </c>
      <c r="G52" s="352"/>
      <c r="H52" s="367">
        <v>0</v>
      </c>
      <c r="I52" s="352"/>
      <c r="J52" s="367">
        <v>0</v>
      </c>
      <c r="K52" s="352"/>
      <c r="L52" s="367">
        <v>0</v>
      </c>
      <c r="M52" s="352"/>
      <c r="N52" s="367">
        <v>0</v>
      </c>
      <c r="O52" s="352"/>
      <c r="P52" s="368">
        <f>IF(入力シート!$C$8="",0,HLOOKUP(入力シート!$C$8,建設係数!$D$4:$BV$49,ROW()-6,FALSE)*N$53)</f>
        <v>0.61804862973165264</v>
      </c>
      <c r="Q52" s="352"/>
      <c r="R52" s="367">
        <v>0</v>
      </c>
      <c r="S52" s="352"/>
      <c r="T52" s="367">
        <f>IF(入力シート!$C$8="",0,投入係数!$AS49*R$53)</f>
        <v>3.8671469625777888E-2</v>
      </c>
      <c r="U52" s="352"/>
      <c r="V52" s="369">
        <v>0</v>
      </c>
      <c r="W52" s="352"/>
      <c r="X52" s="367">
        <f>IF(入力シート!C$8="",0,投入係数!$AO49*V$53)</f>
        <v>0</v>
      </c>
      <c r="Y52" s="352"/>
      <c r="Z52" s="367">
        <f t="shared" si="0"/>
        <v>0.65672009935743048</v>
      </c>
      <c r="AA52" s="352"/>
      <c r="AB52" s="357">
        <f>各種係数!$F52*$Z52</f>
        <v>0.53676984013478823</v>
      </c>
      <c r="AD52" s="357">
        <v>0.64114415083097753</v>
      </c>
    </row>
    <row r="53" spans="1:30" ht="15.25" customHeight="1" thickBot="1">
      <c r="A53" s="342"/>
      <c r="B53" s="343" t="s">
        <v>314</v>
      </c>
      <c r="D53" s="367">
        <f>SUM(D8:D52)</f>
        <v>50</v>
      </c>
      <c r="E53" s="352"/>
      <c r="F53" s="367">
        <f>SUM(F8:F52)</f>
        <v>10</v>
      </c>
      <c r="G53" s="352"/>
      <c r="H53" s="367">
        <f>SUM(H8:H52)</f>
        <v>9.2620732838015787</v>
      </c>
      <c r="I53" s="352"/>
      <c r="J53" s="367">
        <f>SUM(J8:J52)</f>
        <v>0</v>
      </c>
      <c r="K53" s="352"/>
      <c r="L53" s="367">
        <f>SUM(L8:L52)</f>
        <v>59.262073283801577</v>
      </c>
      <c r="M53" s="352"/>
      <c r="N53" s="367">
        <f>SUM(N8:N52)</f>
        <v>50</v>
      </c>
      <c r="O53" s="352"/>
      <c r="P53" s="367">
        <f>SUM(P8:P52)</f>
        <v>25.236237596075114</v>
      </c>
      <c r="Q53" s="352"/>
      <c r="R53" s="367">
        <f>SUM(R8:R52)</f>
        <v>9.2620732838015787</v>
      </c>
      <c r="S53" s="352"/>
      <c r="T53" s="367">
        <f>SUM(T8:T52)</f>
        <v>3.5527615443464442</v>
      </c>
      <c r="U53" s="352"/>
      <c r="V53" s="370">
        <f>SUM(V8:V52)</f>
        <v>0</v>
      </c>
      <c r="W53" s="352"/>
      <c r="X53" s="367">
        <f>SUM(X8:X52)</f>
        <v>0</v>
      </c>
      <c r="Y53" s="352"/>
      <c r="Z53" s="367">
        <f>SUM(Z8:Z52)</f>
        <v>28.788999140421559</v>
      </c>
      <c r="AA53" s="352"/>
      <c r="AB53" s="370">
        <f>SUM(AB8:AB52)</f>
        <v>18.845253146793212</v>
      </c>
      <c r="AD53" s="370">
        <f>SUM(AD8:AD52)</f>
        <v>26.665985254399416</v>
      </c>
    </row>
  </sheetData>
  <phoneticPr fontId="2"/>
  <pageMargins left="0.7" right="0.7" top="0.75" bottom="0.75" header="0.3" footer="0.3"/>
  <pageSetup paperSize="9" scale="55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R53"/>
  <sheetViews>
    <sheetView showGridLines="0" zoomScale="70" zoomScaleNormal="7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defaultColWidth="10.6328125" defaultRowHeight="13"/>
  <cols>
    <col min="1" max="1" width="4.6328125" style="344" customWidth="1"/>
    <col min="2" max="2" width="25.6328125" style="344" customWidth="1"/>
    <col min="3" max="3" width="2.6328125" style="344" customWidth="1"/>
    <col min="4" max="4" width="11.08984375" style="344" customWidth="1"/>
    <col min="5" max="5" width="2.6328125" style="344" customWidth="1"/>
    <col min="6" max="6" width="11.08984375" style="344" customWidth="1"/>
    <col min="7" max="7" width="2.6328125" style="344" customWidth="1"/>
    <col min="8" max="8" width="11.08984375" style="344" customWidth="1"/>
    <col min="9" max="9" width="2.6328125" style="344" customWidth="1"/>
    <col min="10" max="10" width="11.08984375" style="344" customWidth="1"/>
    <col min="11" max="11" width="2.6328125" style="344" customWidth="1"/>
    <col min="12" max="12" width="11.7265625" style="344" customWidth="1"/>
    <col min="13" max="13" width="2.6328125" style="344" customWidth="1"/>
    <col min="14" max="14" width="11.90625" style="344" customWidth="1"/>
    <col min="15" max="15" width="2.6328125" style="344" customWidth="1"/>
    <col min="16" max="16" width="14.26953125" style="344" customWidth="1"/>
    <col min="17" max="17" width="2.6328125" style="344" customWidth="1"/>
    <col min="18" max="18" width="13" style="344" customWidth="1"/>
    <col min="19" max="256" width="10.6328125" style="344"/>
    <col min="257" max="257" width="4.6328125" style="344" customWidth="1"/>
    <col min="258" max="258" width="25.6328125" style="344" customWidth="1"/>
    <col min="259" max="259" width="2.6328125" style="344" customWidth="1"/>
    <col min="260" max="260" width="11.08984375" style="344" customWidth="1"/>
    <col min="261" max="261" width="2.6328125" style="344" customWidth="1"/>
    <col min="262" max="262" width="11.08984375" style="344" customWidth="1"/>
    <col min="263" max="263" width="2.6328125" style="344" customWidth="1"/>
    <col min="264" max="264" width="11.08984375" style="344" customWidth="1"/>
    <col min="265" max="265" width="2.6328125" style="344" customWidth="1"/>
    <col min="266" max="266" width="11.08984375" style="344" customWidth="1"/>
    <col min="267" max="267" width="2.6328125" style="344" customWidth="1"/>
    <col min="268" max="268" width="11.08984375" style="344" customWidth="1"/>
    <col min="269" max="269" width="2.6328125" style="344" customWidth="1"/>
    <col min="270" max="270" width="11.90625" style="344" customWidth="1"/>
    <col min="271" max="271" width="2.6328125" style="344" customWidth="1"/>
    <col min="272" max="272" width="13" style="344" customWidth="1"/>
    <col min="273" max="273" width="2.6328125" style="344" customWidth="1"/>
    <col min="274" max="274" width="13" style="344" customWidth="1"/>
    <col min="275" max="512" width="10.6328125" style="344"/>
    <col min="513" max="513" width="4.6328125" style="344" customWidth="1"/>
    <col min="514" max="514" width="25.6328125" style="344" customWidth="1"/>
    <col min="515" max="515" width="2.6328125" style="344" customWidth="1"/>
    <col min="516" max="516" width="11.08984375" style="344" customWidth="1"/>
    <col min="517" max="517" width="2.6328125" style="344" customWidth="1"/>
    <col min="518" max="518" width="11.08984375" style="344" customWidth="1"/>
    <col min="519" max="519" width="2.6328125" style="344" customWidth="1"/>
    <col min="520" max="520" width="11.08984375" style="344" customWidth="1"/>
    <col min="521" max="521" width="2.6328125" style="344" customWidth="1"/>
    <col min="522" max="522" width="11.08984375" style="344" customWidth="1"/>
    <col min="523" max="523" width="2.6328125" style="344" customWidth="1"/>
    <col min="524" max="524" width="11.08984375" style="344" customWidth="1"/>
    <col min="525" max="525" width="2.6328125" style="344" customWidth="1"/>
    <col min="526" max="526" width="11.90625" style="344" customWidth="1"/>
    <col min="527" max="527" width="2.6328125" style="344" customWidth="1"/>
    <col min="528" max="528" width="13" style="344" customWidth="1"/>
    <col min="529" max="529" width="2.6328125" style="344" customWidth="1"/>
    <col min="530" max="530" width="13" style="344" customWidth="1"/>
    <col min="531" max="768" width="10.6328125" style="344"/>
    <col min="769" max="769" width="4.6328125" style="344" customWidth="1"/>
    <col min="770" max="770" width="25.6328125" style="344" customWidth="1"/>
    <col min="771" max="771" width="2.6328125" style="344" customWidth="1"/>
    <col min="772" max="772" width="11.08984375" style="344" customWidth="1"/>
    <col min="773" max="773" width="2.6328125" style="344" customWidth="1"/>
    <col min="774" max="774" width="11.08984375" style="344" customWidth="1"/>
    <col min="775" max="775" width="2.6328125" style="344" customWidth="1"/>
    <col min="776" max="776" width="11.08984375" style="344" customWidth="1"/>
    <col min="777" max="777" width="2.6328125" style="344" customWidth="1"/>
    <col min="778" max="778" width="11.08984375" style="344" customWidth="1"/>
    <col min="779" max="779" width="2.6328125" style="344" customWidth="1"/>
    <col min="780" max="780" width="11.08984375" style="344" customWidth="1"/>
    <col min="781" max="781" width="2.6328125" style="344" customWidth="1"/>
    <col min="782" max="782" width="11.90625" style="344" customWidth="1"/>
    <col min="783" max="783" width="2.6328125" style="344" customWidth="1"/>
    <col min="784" max="784" width="13" style="344" customWidth="1"/>
    <col min="785" max="785" width="2.6328125" style="344" customWidth="1"/>
    <col min="786" max="786" width="13" style="344" customWidth="1"/>
    <col min="787" max="1024" width="10.6328125" style="344"/>
    <col min="1025" max="1025" width="4.6328125" style="344" customWidth="1"/>
    <col min="1026" max="1026" width="25.6328125" style="344" customWidth="1"/>
    <col min="1027" max="1027" width="2.6328125" style="344" customWidth="1"/>
    <col min="1028" max="1028" width="11.08984375" style="344" customWidth="1"/>
    <col min="1029" max="1029" width="2.6328125" style="344" customWidth="1"/>
    <col min="1030" max="1030" width="11.08984375" style="344" customWidth="1"/>
    <col min="1031" max="1031" width="2.6328125" style="344" customWidth="1"/>
    <col min="1032" max="1032" width="11.08984375" style="344" customWidth="1"/>
    <col min="1033" max="1033" width="2.6328125" style="344" customWidth="1"/>
    <col min="1034" max="1034" width="11.08984375" style="344" customWidth="1"/>
    <col min="1035" max="1035" width="2.6328125" style="344" customWidth="1"/>
    <col min="1036" max="1036" width="11.08984375" style="344" customWidth="1"/>
    <col min="1037" max="1037" width="2.6328125" style="344" customWidth="1"/>
    <col min="1038" max="1038" width="11.90625" style="344" customWidth="1"/>
    <col min="1039" max="1039" width="2.6328125" style="344" customWidth="1"/>
    <col min="1040" max="1040" width="13" style="344" customWidth="1"/>
    <col min="1041" max="1041" width="2.6328125" style="344" customWidth="1"/>
    <col min="1042" max="1042" width="13" style="344" customWidth="1"/>
    <col min="1043" max="1280" width="10.6328125" style="344"/>
    <col min="1281" max="1281" width="4.6328125" style="344" customWidth="1"/>
    <col min="1282" max="1282" width="25.6328125" style="344" customWidth="1"/>
    <col min="1283" max="1283" width="2.6328125" style="344" customWidth="1"/>
    <col min="1284" max="1284" width="11.08984375" style="344" customWidth="1"/>
    <col min="1285" max="1285" width="2.6328125" style="344" customWidth="1"/>
    <col min="1286" max="1286" width="11.08984375" style="344" customWidth="1"/>
    <col min="1287" max="1287" width="2.6328125" style="344" customWidth="1"/>
    <col min="1288" max="1288" width="11.08984375" style="344" customWidth="1"/>
    <col min="1289" max="1289" width="2.6328125" style="344" customWidth="1"/>
    <col min="1290" max="1290" width="11.08984375" style="344" customWidth="1"/>
    <col min="1291" max="1291" width="2.6328125" style="344" customWidth="1"/>
    <col min="1292" max="1292" width="11.08984375" style="344" customWidth="1"/>
    <col min="1293" max="1293" width="2.6328125" style="344" customWidth="1"/>
    <col min="1294" max="1294" width="11.90625" style="344" customWidth="1"/>
    <col min="1295" max="1295" width="2.6328125" style="344" customWidth="1"/>
    <col min="1296" max="1296" width="13" style="344" customWidth="1"/>
    <col min="1297" max="1297" width="2.6328125" style="344" customWidth="1"/>
    <col min="1298" max="1298" width="13" style="344" customWidth="1"/>
    <col min="1299" max="1536" width="10.6328125" style="344"/>
    <col min="1537" max="1537" width="4.6328125" style="344" customWidth="1"/>
    <col min="1538" max="1538" width="25.6328125" style="344" customWidth="1"/>
    <col min="1539" max="1539" width="2.6328125" style="344" customWidth="1"/>
    <col min="1540" max="1540" width="11.08984375" style="344" customWidth="1"/>
    <col min="1541" max="1541" width="2.6328125" style="344" customWidth="1"/>
    <col min="1542" max="1542" width="11.08984375" style="344" customWidth="1"/>
    <col min="1543" max="1543" width="2.6328125" style="344" customWidth="1"/>
    <col min="1544" max="1544" width="11.08984375" style="344" customWidth="1"/>
    <col min="1545" max="1545" width="2.6328125" style="344" customWidth="1"/>
    <col min="1546" max="1546" width="11.08984375" style="344" customWidth="1"/>
    <col min="1547" max="1547" width="2.6328125" style="344" customWidth="1"/>
    <col min="1548" max="1548" width="11.08984375" style="344" customWidth="1"/>
    <col min="1549" max="1549" width="2.6328125" style="344" customWidth="1"/>
    <col min="1550" max="1550" width="11.90625" style="344" customWidth="1"/>
    <col min="1551" max="1551" width="2.6328125" style="344" customWidth="1"/>
    <col min="1552" max="1552" width="13" style="344" customWidth="1"/>
    <col min="1553" max="1553" width="2.6328125" style="344" customWidth="1"/>
    <col min="1554" max="1554" width="13" style="344" customWidth="1"/>
    <col min="1555" max="1792" width="10.6328125" style="344"/>
    <col min="1793" max="1793" width="4.6328125" style="344" customWidth="1"/>
    <col min="1794" max="1794" width="25.6328125" style="344" customWidth="1"/>
    <col min="1795" max="1795" width="2.6328125" style="344" customWidth="1"/>
    <col min="1796" max="1796" width="11.08984375" style="344" customWidth="1"/>
    <col min="1797" max="1797" width="2.6328125" style="344" customWidth="1"/>
    <col min="1798" max="1798" width="11.08984375" style="344" customWidth="1"/>
    <col min="1799" max="1799" width="2.6328125" style="344" customWidth="1"/>
    <col min="1800" max="1800" width="11.08984375" style="344" customWidth="1"/>
    <col min="1801" max="1801" width="2.6328125" style="344" customWidth="1"/>
    <col min="1802" max="1802" width="11.08984375" style="344" customWidth="1"/>
    <col min="1803" max="1803" width="2.6328125" style="344" customWidth="1"/>
    <col min="1804" max="1804" width="11.08984375" style="344" customWidth="1"/>
    <col min="1805" max="1805" width="2.6328125" style="344" customWidth="1"/>
    <col min="1806" max="1806" width="11.90625" style="344" customWidth="1"/>
    <col min="1807" max="1807" width="2.6328125" style="344" customWidth="1"/>
    <col min="1808" max="1808" width="13" style="344" customWidth="1"/>
    <col min="1809" max="1809" width="2.6328125" style="344" customWidth="1"/>
    <col min="1810" max="1810" width="13" style="344" customWidth="1"/>
    <col min="1811" max="2048" width="10.6328125" style="344"/>
    <col min="2049" max="2049" width="4.6328125" style="344" customWidth="1"/>
    <col min="2050" max="2050" width="25.6328125" style="344" customWidth="1"/>
    <col min="2051" max="2051" width="2.6328125" style="344" customWidth="1"/>
    <col min="2052" max="2052" width="11.08984375" style="344" customWidth="1"/>
    <col min="2053" max="2053" width="2.6328125" style="344" customWidth="1"/>
    <col min="2054" max="2054" width="11.08984375" style="344" customWidth="1"/>
    <col min="2055" max="2055" width="2.6328125" style="344" customWidth="1"/>
    <col min="2056" max="2056" width="11.08984375" style="344" customWidth="1"/>
    <col min="2057" max="2057" width="2.6328125" style="344" customWidth="1"/>
    <col min="2058" max="2058" width="11.08984375" style="344" customWidth="1"/>
    <col min="2059" max="2059" width="2.6328125" style="344" customWidth="1"/>
    <col min="2060" max="2060" width="11.08984375" style="344" customWidth="1"/>
    <col min="2061" max="2061" width="2.6328125" style="344" customWidth="1"/>
    <col min="2062" max="2062" width="11.90625" style="344" customWidth="1"/>
    <col min="2063" max="2063" width="2.6328125" style="344" customWidth="1"/>
    <col min="2064" max="2064" width="13" style="344" customWidth="1"/>
    <col min="2065" max="2065" width="2.6328125" style="344" customWidth="1"/>
    <col min="2066" max="2066" width="13" style="344" customWidth="1"/>
    <col min="2067" max="2304" width="10.6328125" style="344"/>
    <col min="2305" max="2305" width="4.6328125" style="344" customWidth="1"/>
    <col min="2306" max="2306" width="25.6328125" style="344" customWidth="1"/>
    <col min="2307" max="2307" width="2.6328125" style="344" customWidth="1"/>
    <col min="2308" max="2308" width="11.08984375" style="344" customWidth="1"/>
    <col min="2309" max="2309" width="2.6328125" style="344" customWidth="1"/>
    <col min="2310" max="2310" width="11.08984375" style="344" customWidth="1"/>
    <col min="2311" max="2311" width="2.6328125" style="344" customWidth="1"/>
    <col min="2312" max="2312" width="11.08984375" style="344" customWidth="1"/>
    <col min="2313" max="2313" width="2.6328125" style="344" customWidth="1"/>
    <col min="2314" max="2314" width="11.08984375" style="344" customWidth="1"/>
    <col min="2315" max="2315" width="2.6328125" style="344" customWidth="1"/>
    <col min="2316" max="2316" width="11.08984375" style="344" customWidth="1"/>
    <col min="2317" max="2317" width="2.6328125" style="344" customWidth="1"/>
    <col min="2318" max="2318" width="11.90625" style="344" customWidth="1"/>
    <col min="2319" max="2319" width="2.6328125" style="344" customWidth="1"/>
    <col min="2320" max="2320" width="13" style="344" customWidth="1"/>
    <col min="2321" max="2321" width="2.6328125" style="344" customWidth="1"/>
    <col min="2322" max="2322" width="13" style="344" customWidth="1"/>
    <col min="2323" max="2560" width="10.6328125" style="344"/>
    <col min="2561" max="2561" width="4.6328125" style="344" customWidth="1"/>
    <col min="2562" max="2562" width="25.6328125" style="344" customWidth="1"/>
    <col min="2563" max="2563" width="2.6328125" style="344" customWidth="1"/>
    <col min="2564" max="2564" width="11.08984375" style="344" customWidth="1"/>
    <col min="2565" max="2565" width="2.6328125" style="344" customWidth="1"/>
    <col min="2566" max="2566" width="11.08984375" style="344" customWidth="1"/>
    <col min="2567" max="2567" width="2.6328125" style="344" customWidth="1"/>
    <col min="2568" max="2568" width="11.08984375" style="344" customWidth="1"/>
    <col min="2569" max="2569" width="2.6328125" style="344" customWidth="1"/>
    <col min="2570" max="2570" width="11.08984375" style="344" customWidth="1"/>
    <col min="2571" max="2571" width="2.6328125" style="344" customWidth="1"/>
    <col min="2572" max="2572" width="11.08984375" style="344" customWidth="1"/>
    <col min="2573" max="2573" width="2.6328125" style="344" customWidth="1"/>
    <col min="2574" max="2574" width="11.90625" style="344" customWidth="1"/>
    <col min="2575" max="2575" width="2.6328125" style="344" customWidth="1"/>
    <col min="2576" max="2576" width="13" style="344" customWidth="1"/>
    <col min="2577" max="2577" width="2.6328125" style="344" customWidth="1"/>
    <col min="2578" max="2578" width="13" style="344" customWidth="1"/>
    <col min="2579" max="2816" width="10.6328125" style="344"/>
    <col min="2817" max="2817" width="4.6328125" style="344" customWidth="1"/>
    <col min="2818" max="2818" width="25.6328125" style="344" customWidth="1"/>
    <col min="2819" max="2819" width="2.6328125" style="344" customWidth="1"/>
    <col min="2820" max="2820" width="11.08984375" style="344" customWidth="1"/>
    <col min="2821" max="2821" width="2.6328125" style="344" customWidth="1"/>
    <col min="2822" max="2822" width="11.08984375" style="344" customWidth="1"/>
    <col min="2823" max="2823" width="2.6328125" style="344" customWidth="1"/>
    <col min="2824" max="2824" width="11.08984375" style="344" customWidth="1"/>
    <col min="2825" max="2825" width="2.6328125" style="344" customWidth="1"/>
    <col min="2826" max="2826" width="11.08984375" style="344" customWidth="1"/>
    <col min="2827" max="2827" width="2.6328125" style="344" customWidth="1"/>
    <col min="2828" max="2828" width="11.08984375" style="344" customWidth="1"/>
    <col min="2829" max="2829" width="2.6328125" style="344" customWidth="1"/>
    <col min="2830" max="2830" width="11.90625" style="344" customWidth="1"/>
    <col min="2831" max="2831" width="2.6328125" style="344" customWidth="1"/>
    <col min="2832" max="2832" width="13" style="344" customWidth="1"/>
    <col min="2833" max="2833" width="2.6328125" style="344" customWidth="1"/>
    <col min="2834" max="2834" width="13" style="344" customWidth="1"/>
    <col min="2835" max="3072" width="10.6328125" style="344"/>
    <col min="3073" max="3073" width="4.6328125" style="344" customWidth="1"/>
    <col min="3074" max="3074" width="25.6328125" style="344" customWidth="1"/>
    <col min="3075" max="3075" width="2.6328125" style="344" customWidth="1"/>
    <col min="3076" max="3076" width="11.08984375" style="344" customWidth="1"/>
    <col min="3077" max="3077" width="2.6328125" style="344" customWidth="1"/>
    <col min="3078" max="3078" width="11.08984375" style="344" customWidth="1"/>
    <col min="3079" max="3079" width="2.6328125" style="344" customWidth="1"/>
    <col min="3080" max="3080" width="11.08984375" style="344" customWidth="1"/>
    <col min="3081" max="3081" width="2.6328125" style="344" customWidth="1"/>
    <col min="3082" max="3082" width="11.08984375" style="344" customWidth="1"/>
    <col min="3083" max="3083" width="2.6328125" style="344" customWidth="1"/>
    <col min="3084" max="3084" width="11.08984375" style="344" customWidth="1"/>
    <col min="3085" max="3085" width="2.6328125" style="344" customWidth="1"/>
    <col min="3086" max="3086" width="11.90625" style="344" customWidth="1"/>
    <col min="3087" max="3087" width="2.6328125" style="344" customWidth="1"/>
    <col min="3088" max="3088" width="13" style="344" customWidth="1"/>
    <col min="3089" max="3089" width="2.6328125" style="344" customWidth="1"/>
    <col min="3090" max="3090" width="13" style="344" customWidth="1"/>
    <col min="3091" max="3328" width="10.6328125" style="344"/>
    <col min="3329" max="3329" width="4.6328125" style="344" customWidth="1"/>
    <col min="3330" max="3330" width="25.6328125" style="344" customWidth="1"/>
    <col min="3331" max="3331" width="2.6328125" style="344" customWidth="1"/>
    <col min="3332" max="3332" width="11.08984375" style="344" customWidth="1"/>
    <col min="3333" max="3333" width="2.6328125" style="344" customWidth="1"/>
    <col min="3334" max="3334" width="11.08984375" style="344" customWidth="1"/>
    <col min="3335" max="3335" width="2.6328125" style="344" customWidth="1"/>
    <col min="3336" max="3336" width="11.08984375" style="344" customWidth="1"/>
    <col min="3337" max="3337" width="2.6328125" style="344" customWidth="1"/>
    <col min="3338" max="3338" width="11.08984375" style="344" customWidth="1"/>
    <col min="3339" max="3339" width="2.6328125" style="344" customWidth="1"/>
    <col min="3340" max="3340" width="11.08984375" style="344" customWidth="1"/>
    <col min="3341" max="3341" width="2.6328125" style="344" customWidth="1"/>
    <col min="3342" max="3342" width="11.90625" style="344" customWidth="1"/>
    <col min="3343" max="3343" width="2.6328125" style="344" customWidth="1"/>
    <col min="3344" max="3344" width="13" style="344" customWidth="1"/>
    <col min="3345" max="3345" width="2.6328125" style="344" customWidth="1"/>
    <col min="3346" max="3346" width="13" style="344" customWidth="1"/>
    <col min="3347" max="3584" width="10.6328125" style="344"/>
    <col min="3585" max="3585" width="4.6328125" style="344" customWidth="1"/>
    <col min="3586" max="3586" width="25.6328125" style="344" customWidth="1"/>
    <col min="3587" max="3587" width="2.6328125" style="344" customWidth="1"/>
    <col min="3588" max="3588" width="11.08984375" style="344" customWidth="1"/>
    <col min="3589" max="3589" width="2.6328125" style="344" customWidth="1"/>
    <col min="3590" max="3590" width="11.08984375" style="344" customWidth="1"/>
    <col min="3591" max="3591" width="2.6328125" style="344" customWidth="1"/>
    <col min="3592" max="3592" width="11.08984375" style="344" customWidth="1"/>
    <col min="3593" max="3593" width="2.6328125" style="344" customWidth="1"/>
    <col min="3594" max="3594" width="11.08984375" style="344" customWidth="1"/>
    <col min="3595" max="3595" width="2.6328125" style="344" customWidth="1"/>
    <col min="3596" max="3596" width="11.08984375" style="344" customWidth="1"/>
    <col min="3597" max="3597" width="2.6328125" style="344" customWidth="1"/>
    <col min="3598" max="3598" width="11.90625" style="344" customWidth="1"/>
    <col min="3599" max="3599" width="2.6328125" style="344" customWidth="1"/>
    <col min="3600" max="3600" width="13" style="344" customWidth="1"/>
    <col min="3601" max="3601" width="2.6328125" style="344" customWidth="1"/>
    <col min="3602" max="3602" width="13" style="344" customWidth="1"/>
    <col min="3603" max="3840" width="10.6328125" style="344"/>
    <col min="3841" max="3841" width="4.6328125" style="344" customWidth="1"/>
    <col min="3842" max="3842" width="25.6328125" style="344" customWidth="1"/>
    <col min="3843" max="3843" width="2.6328125" style="344" customWidth="1"/>
    <col min="3844" max="3844" width="11.08984375" style="344" customWidth="1"/>
    <col min="3845" max="3845" width="2.6328125" style="344" customWidth="1"/>
    <col min="3846" max="3846" width="11.08984375" style="344" customWidth="1"/>
    <col min="3847" max="3847" width="2.6328125" style="344" customWidth="1"/>
    <col min="3848" max="3848" width="11.08984375" style="344" customWidth="1"/>
    <col min="3849" max="3849" width="2.6328125" style="344" customWidth="1"/>
    <col min="3850" max="3850" width="11.08984375" style="344" customWidth="1"/>
    <col min="3851" max="3851" width="2.6328125" style="344" customWidth="1"/>
    <col min="3852" max="3852" width="11.08984375" style="344" customWidth="1"/>
    <col min="3853" max="3853" width="2.6328125" style="344" customWidth="1"/>
    <col min="3854" max="3854" width="11.90625" style="344" customWidth="1"/>
    <col min="3855" max="3855" width="2.6328125" style="344" customWidth="1"/>
    <col min="3856" max="3856" width="13" style="344" customWidth="1"/>
    <col min="3857" max="3857" width="2.6328125" style="344" customWidth="1"/>
    <col min="3858" max="3858" width="13" style="344" customWidth="1"/>
    <col min="3859" max="4096" width="10.6328125" style="344"/>
    <col min="4097" max="4097" width="4.6328125" style="344" customWidth="1"/>
    <col min="4098" max="4098" width="25.6328125" style="344" customWidth="1"/>
    <col min="4099" max="4099" width="2.6328125" style="344" customWidth="1"/>
    <col min="4100" max="4100" width="11.08984375" style="344" customWidth="1"/>
    <col min="4101" max="4101" width="2.6328125" style="344" customWidth="1"/>
    <col min="4102" max="4102" width="11.08984375" style="344" customWidth="1"/>
    <col min="4103" max="4103" width="2.6328125" style="344" customWidth="1"/>
    <col min="4104" max="4104" width="11.08984375" style="344" customWidth="1"/>
    <col min="4105" max="4105" width="2.6328125" style="344" customWidth="1"/>
    <col min="4106" max="4106" width="11.08984375" style="344" customWidth="1"/>
    <col min="4107" max="4107" width="2.6328125" style="344" customWidth="1"/>
    <col min="4108" max="4108" width="11.08984375" style="344" customWidth="1"/>
    <col min="4109" max="4109" width="2.6328125" style="344" customWidth="1"/>
    <col min="4110" max="4110" width="11.90625" style="344" customWidth="1"/>
    <col min="4111" max="4111" width="2.6328125" style="344" customWidth="1"/>
    <col min="4112" max="4112" width="13" style="344" customWidth="1"/>
    <col min="4113" max="4113" width="2.6328125" style="344" customWidth="1"/>
    <col min="4114" max="4114" width="13" style="344" customWidth="1"/>
    <col min="4115" max="4352" width="10.6328125" style="344"/>
    <col min="4353" max="4353" width="4.6328125" style="344" customWidth="1"/>
    <col min="4354" max="4354" width="25.6328125" style="344" customWidth="1"/>
    <col min="4355" max="4355" width="2.6328125" style="344" customWidth="1"/>
    <col min="4356" max="4356" width="11.08984375" style="344" customWidth="1"/>
    <col min="4357" max="4357" width="2.6328125" style="344" customWidth="1"/>
    <col min="4358" max="4358" width="11.08984375" style="344" customWidth="1"/>
    <col min="4359" max="4359" width="2.6328125" style="344" customWidth="1"/>
    <col min="4360" max="4360" width="11.08984375" style="344" customWidth="1"/>
    <col min="4361" max="4361" width="2.6328125" style="344" customWidth="1"/>
    <col min="4362" max="4362" width="11.08984375" style="344" customWidth="1"/>
    <col min="4363" max="4363" width="2.6328125" style="344" customWidth="1"/>
    <col min="4364" max="4364" width="11.08984375" style="344" customWidth="1"/>
    <col min="4365" max="4365" width="2.6328125" style="344" customWidth="1"/>
    <col min="4366" max="4366" width="11.90625" style="344" customWidth="1"/>
    <col min="4367" max="4367" width="2.6328125" style="344" customWidth="1"/>
    <col min="4368" max="4368" width="13" style="344" customWidth="1"/>
    <col min="4369" max="4369" width="2.6328125" style="344" customWidth="1"/>
    <col min="4370" max="4370" width="13" style="344" customWidth="1"/>
    <col min="4371" max="4608" width="10.6328125" style="344"/>
    <col min="4609" max="4609" width="4.6328125" style="344" customWidth="1"/>
    <col min="4610" max="4610" width="25.6328125" style="344" customWidth="1"/>
    <col min="4611" max="4611" width="2.6328125" style="344" customWidth="1"/>
    <col min="4612" max="4612" width="11.08984375" style="344" customWidth="1"/>
    <col min="4613" max="4613" width="2.6328125" style="344" customWidth="1"/>
    <col min="4614" max="4614" width="11.08984375" style="344" customWidth="1"/>
    <col min="4615" max="4615" width="2.6328125" style="344" customWidth="1"/>
    <col min="4616" max="4616" width="11.08984375" style="344" customWidth="1"/>
    <col min="4617" max="4617" width="2.6328125" style="344" customWidth="1"/>
    <col min="4618" max="4618" width="11.08984375" style="344" customWidth="1"/>
    <col min="4619" max="4619" width="2.6328125" style="344" customWidth="1"/>
    <col min="4620" max="4620" width="11.08984375" style="344" customWidth="1"/>
    <col min="4621" max="4621" width="2.6328125" style="344" customWidth="1"/>
    <col min="4622" max="4622" width="11.90625" style="344" customWidth="1"/>
    <col min="4623" max="4623" width="2.6328125" style="344" customWidth="1"/>
    <col min="4624" max="4624" width="13" style="344" customWidth="1"/>
    <col min="4625" max="4625" width="2.6328125" style="344" customWidth="1"/>
    <col min="4626" max="4626" width="13" style="344" customWidth="1"/>
    <col min="4627" max="4864" width="10.6328125" style="344"/>
    <col min="4865" max="4865" width="4.6328125" style="344" customWidth="1"/>
    <col min="4866" max="4866" width="25.6328125" style="344" customWidth="1"/>
    <col min="4867" max="4867" width="2.6328125" style="344" customWidth="1"/>
    <col min="4868" max="4868" width="11.08984375" style="344" customWidth="1"/>
    <col min="4869" max="4869" width="2.6328125" style="344" customWidth="1"/>
    <col min="4870" max="4870" width="11.08984375" style="344" customWidth="1"/>
    <col min="4871" max="4871" width="2.6328125" style="344" customWidth="1"/>
    <col min="4872" max="4872" width="11.08984375" style="344" customWidth="1"/>
    <col min="4873" max="4873" width="2.6328125" style="344" customWidth="1"/>
    <col min="4874" max="4874" width="11.08984375" style="344" customWidth="1"/>
    <col min="4875" max="4875" width="2.6328125" style="344" customWidth="1"/>
    <col min="4876" max="4876" width="11.08984375" style="344" customWidth="1"/>
    <col min="4877" max="4877" width="2.6328125" style="344" customWidth="1"/>
    <col min="4878" max="4878" width="11.90625" style="344" customWidth="1"/>
    <col min="4879" max="4879" width="2.6328125" style="344" customWidth="1"/>
    <col min="4880" max="4880" width="13" style="344" customWidth="1"/>
    <col min="4881" max="4881" width="2.6328125" style="344" customWidth="1"/>
    <col min="4882" max="4882" width="13" style="344" customWidth="1"/>
    <col min="4883" max="5120" width="10.6328125" style="344"/>
    <col min="5121" max="5121" width="4.6328125" style="344" customWidth="1"/>
    <col min="5122" max="5122" width="25.6328125" style="344" customWidth="1"/>
    <col min="5123" max="5123" width="2.6328125" style="344" customWidth="1"/>
    <col min="5124" max="5124" width="11.08984375" style="344" customWidth="1"/>
    <col min="5125" max="5125" width="2.6328125" style="344" customWidth="1"/>
    <col min="5126" max="5126" width="11.08984375" style="344" customWidth="1"/>
    <col min="5127" max="5127" width="2.6328125" style="344" customWidth="1"/>
    <col min="5128" max="5128" width="11.08984375" style="344" customWidth="1"/>
    <col min="5129" max="5129" width="2.6328125" style="344" customWidth="1"/>
    <col min="5130" max="5130" width="11.08984375" style="344" customWidth="1"/>
    <col min="5131" max="5131" width="2.6328125" style="344" customWidth="1"/>
    <col min="5132" max="5132" width="11.08984375" style="344" customWidth="1"/>
    <col min="5133" max="5133" width="2.6328125" style="344" customWidth="1"/>
    <col min="5134" max="5134" width="11.90625" style="344" customWidth="1"/>
    <col min="5135" max="5135" width="2.6328125" style="344" customWidth="1"/>
    <col min="5136" max="5136" width="13" style="344" customWidth="1"/>
    <col min="5137" max="5137" width="2.6328125" style="344" customWidth="1"/>
    <col min="5138" max="5138" width="13" style="344" customWidth="1"/>
    <col min="5139" max="5376" width="10.6328125" style="344"/>
    <col min="5377" max="5377" width="4.6328125" style="344" customWidth="1"/>
    <col min="5378" max="5378" width="25.6328125" style="344" customWidth="1"/>
    <col min="5379" max="5379" width="2.6328125" style="344" customWidth="1"/>
    <col min="5380" max="5380" width="11.08984375" style="344" customWidth="1"/>
    <col min="5381" max="5381" width="2.6328125" style="344" customWidth="1"/>
    <col min="5382" max="5382" width="11.08984375" style="344" customWidth="1"/>
    <col min="5383" max="5383" width="2.6328125" style="344" customWidth="1"/>
    <col min="5384" max="5384" width="11.08984375" style="344" customWidth="1"/>
    <col min="5385" max="5385" width="2.6328125" style="344" customWidth="1"/>
    <col min="5386" max="5386" width="11.08984375" style="344" customWidth="1"/>
    <col min="5387" max="5387" width="2.6328125" style="344" customWidth="1"/>
    <col min="5388" max="5388" width="11.08984375" style="344" customWidth="1"/>
    <col min="5389" max="5389" width="2.6328125" style="344" customWidth="1"/>
    <col min="5390" max="5390" width="11.90625" style="344" customWidth="1"/>
    <col min="5391" max="5391" width="2.6328125" style="344" customWidth="1"/>
    <col min="5392" max="5392" width="13" style="344" customWidth="1"/>
    <col min="5393" max="5393" width="2.6328125" style="344" customWidth="1"/>
    <col min="5394" max="5394" width="13" style="344" customWidth="1"/>
    <col min="5395" max="5632" width="10.6328125" style="344"/>
    <col min="5633" max="5633" width="4.6328125" style="344" customWidth="1"/>
    <col min="5634" max="5634" width="25.6328125" style="344" customWidth="1"/>
    <col min="5635" max="5635" width="2.6328125" style="344" customWidth="1"/>
    <col min="5636" max="5636" width="11.08984375" style="344" customWidth="1"/>
    <col min="5637" max="5637" width="2.6328125" style="344" customWidth="1"/>
    <col min="5638" max="5638" width="11.08984375" style="344" customWidth="1"/>
    <col min="5639" max="5639" width="2.6328125" style="344" customWidth="1"/>
    <col min="5640" max="5640" width="11.08984375" style="344" customWidth="1"/>
    <col min="5641" max="5641" width="2.6328125" style="344" customWidth="1"/>
    <col min="5642" max="5642" width="11.08984375" style="344" customWidth="1"/>
    <col min="5643" max="5643" width="2.6328125" style="344" customWidth="1"/>
    <col min="5644" max="5644" width="11.08984375" style="344" customWidth="1"/>
    <col min="5645" max="5645" width="2.6328125" style="344" customWidth="1"/>
    <col min="5646" max="5646" width="11.90625" style="344" customWidth="1"/>
    <col min="5647" max="5647" width="2.6328125" style="344" customWidth="1"/>
    <col min="5648" max="5648" width="13" style="344" customWidth="1"/>
    <col min="5649" max="5649" width="2.6328125" style="344" customWidth="1"/>
    <col min="5650" max="5650" width="13" style="344" customWidth="1"/>
    <col min="5651" max="5888" width="10.6328125" style="344"/>
    <col min="5889" max="5889" width="4.6328125" style="344" customWidth="1"/>
    <col min="5890" max="5890" width="25.6328125" style="344" customWidth="1"/>
    <col min="5891" max="5891" width="2.6328125" style="344" customWidth="1"/>
    <col min="5892" max="5892" width="11.08984375" style="344" customWidth="1"/>
    <col min="5893" max="5893" width="2.6328125" style="344" customWidth="1"/>
    <col min="5894" max="5894" width="11.08984375" style="344" customWidth="1"/>
    <col min="5895" max="5895" width="2.6328125" style="344" customWidth="1"/>
    <col min="5896" max="5896" width="11.08984375" style="344" customWidth="1"/>
    <col min="5897" max="5897" width="2.6328125" style="344" customWidth="1"/>
    <col min="5898" max="5898" width="11.08984375" style="344" customWidth="1"/>
    <col min="5899" max="5899" width="2.6328125" style="344" customWidth="1"/>
    <col min="5900" max="5900" width="11.08984375" style="344" customWidth="1"/>
    <col min="5901" max="5901" width="2.6328125" style="344" customWidth="1"/>
    <col min="5902" max="5902" width="11.90625" style="344" customWidth="1"/>
    <col min="5903" max="5903" width="2.6328125" style="344" customWidth="1"/>
    <col min="5904" max="5904" width="13" style="344" customWidth="1"/>
    <col min="5905" max="5905" width="2.6328125" style="344" customWidth="1"/>
    <col min="5906" max="5906" width="13" style="344" customWidth="1"/>
    <col min="5907" max="6144" width="10.6328125" style="344"/>
    <col min="6145" max="6145" width="4.6328125" style="344" customWidth="1"/>
    <col min="6146" max="6146" width="25.6328125" style="344" customWidth="1"/>
    <col min="6147" max="6147" width="2.6328125" style="344" customWidth="1"/>
    <col min="6148" max="6148" width="11.08984375" style="344" customWidth="1"/>
    <col min="6149" max="6149" width="2.6328125" style="344" customWidth="1"/>
    <col min="6150" max="6150" width="11.08984375" style="344" customWidth="1"/>
    <col min="6151" max="6151" width="2.6328125" style="344" customWidth="1"/>
    <col min="6152" max="6152" width="11.08984375" style="344" customWidth="1"/>
    <col min="6153" max="6153" width="2.6328125" style="344" customWidth="1"/>
    <col min="6154" max="6154" width="11.08984375" style="344" customWidth="1"/>
    <col min="6155" max="6155" width="2.6328125" style="344" customWidth="1"/>
    <col min="6156" max="6156" width="11.08984375" style="344" customWidth="1"/>
    <col min="6157" max="6157" width="2.6328125" style="344" customWidth="1"/>
    <col min="6158" max="6158" width="11.90625" style="344" customWidth="1"/>
    <col min="6159" max="6159" width="2.6328125" style="344" customWidth="1"/>
    <col min="6160" max="6160" width="13" style="344" customWidth="1"/>
    <col min="6161" max="6161" width="2.6328125" style="344" customWidth="1"/>
    <col min="6162" max="6162" width="13" style="344" customWidth="1"/>
    <col min="6163" max="6400" width="10.6328125" style="344"/>
    <col min="6401" max="6401" width="4.6328125" style="344" customWidth="1"/>
    <col min="6402" max="6402" width="25.6328125" style="344" customWidth="1"/>
    <col min="6403" max="6403" width="2.6328125" style="344" customWidth="1"/>
    <col min="6404" max="6404" width="11.08984375" style="344" customWidth="1"/>
    <col min="6405" max="6405" width="2.6328125" style="344" customWidth="1"/>
    <col min="6406" max="6406" width="11.08984375" style="344" customWidth="1"/>
    <col min="6407" max="6407" width="2.6328125" style="344" customWidth="1"/>
    <col min="6408" max="6408" width="11.08984375" style="344" customWidth="1"/>
    <col min="6409" max="6409" width="2.6328125" style="344" customWidth="1"/>
    <col min="6410" max="6410" width="11.08984375" style="344" customWidth="1"/>
    <col min="6411" max="6411" width="2.6328125" style="344" customWidth="1"/>
    <col min="6412" max="6412" width="11.08984375" style="344" customWidth="1"/>
    <col min="6413" max="6413" width="2.6328125" style="344" customWidth="1"/>
    <col min="6414" max="6414" width="11.90625" style="344" customWidth="1"/>
    <col min="6415" max="6415" width="2.6328125" style="344" customWidth="1"/>
    <col min="6416" max="6416" width="13" style="344" customWidth="1"/>
    <col min="6417" max="6417" width="2.6328125" style="344" customWidth="1"/>
    <col min="6418" max="6418" width="13" style="344" customWidth="1"/>
    <col min="6419" max="6656" width="10.6328125" style="344"/>
    <col min="6657" max="6657" width="4.6328125" style="344" customWidth="1"/>
    <col min="6658" max="6658" width="25.6328125" style="344" customWidth="1"/>
    <col min="6659" max="6659" width="2.6328125" style="344" customWidth="1"/>
    <col min="6660" max="6660" width="11.08984375" style="344" customWidth="1"/>
    <col min="6661" max="6661" width="2.6328125" style="344" customWidth="1"/>
    <col min="6662" max="6662" width="11.08984375" style="344" customWidth="1"/>
    <col min="6663" max="6663" width="2.6328125" style="344" customWidth="1"/>
    <col min="6664" max="6664" width="11.08984375" style="344" customWidth="1"/>
    <col min="6665" max="6665" width="2.6328125" style="344" customWidth="1"/>
    <col min="6666" max="6666" width="11.08984375" style="344" customWidth="1"/>
    <col min="6667" max="6667" width="2.6328125" style="344" customWidth="1"/>
    <col min="6668" max="6668" width="11.08984375" style="344" customWidth="1"/>
    <col min="6669" max="6669" width="2.6328125" style="344" customWidth="1"/>
    <col min="6670" max="6670" width="11.90625" style="344" customWidth="1"/>
    <col min="6671" max="6671" width="2.6328125" style="344" customWidth="1"/>
    <col min="6672" max="6672" width="13" style="344" customWidth="1"/>
    <col min="6673" max="6673" width="2.6328125" style="344" customWidth="1"/>
    <col min="6674" max="6674" width="13" style="344" customWidth="1"/>
    <col min="6675" max="6912" width="10.6328125" style="344"/>
    <col min="6913" max="6913" width="4.6328125" style="344" customWidth="1"/>
    <col min="6914" max="6914" width="25.6328125" style="344" customWidth="1"/>
    <col min="6915" max="6915" width="2.6328125" style="344" customWidth="1"/>
    <col min="6916" max="6916" width="11.08984375" style="344" customWidth="1"/>
    <col min="6917" max="6917" width="2.6328125" style="344" customWidth="1"/>
    <col min="6918" max="6918" width="11.08984375" style="344" customWidth="1"/>
    <col min="6919" max="6919" width="2.6328125" style="344" customWidth="1"/>
    <col min="6920" max="6920" width="11.08984375" style="344" customWidth="1"/>
    <col min="6921" max="6921" width="2.6328125" style="344" customWidth="1"/>
    <col min="6922" max="6922" width="11.08984375" style="344" customWidth="1"/>
    <col min="6923" max="6923" width="2.6328125" style="344" customWidth="1"/>
    <col min="6924" max="6924" width="11.08984375" style="344" customWidth="1"/>
    <col min="6925" max="6925" width="2.6328125" style="344" customWidth="1"/>
    <col min="6926" max="6926" width="11.90625" style="344" customWidth="1"/>
    <col min="6927" max="6927" width="2.6328125" style="344" customWidth="1"/>
    <col min="6928" max="6928" width="13" style="344" customWidth="1"/>
    <col min="6929" max="6929" width="2.6328125" style="344" customWidth="1"/>
    <col min="6930" max="6930" width="13" style="344" customWidth="1"/>
    <col min="6931" max="7168" width="10.6328125" style="344"/>
    <col min="7169" max="7169" width="4.6328125" style="344" customWidth="1"/>
    <col min="7170" max="7170" width="25.6328125" style="344" customWidth="1"/>
    <col min="7171" max="7171" width="2.6328125" style="344" customWidth="1"/>
    <col min="7172" max="7172" width="11.08984375" style="344" customWidth="1"/>
    <col min="7173" max="7173" width="2.6328125" style="344" customWidth="1"/>
    <col min="7174" max="7174" width="11.08984375" style="344" customWidth="1"/>
    <col min="7175" max="7175" width="2.6328125" style="344" customWidth="1"/>
    <col min="7176" max="7176" width="11.08984375" style="344" customWidth="1"/>
    <col min="7177" max="7177" width="2.6328125" style="344" customWidth="1"/>
    <col min="7178" max="7178" width="11.08984375" style="344" customWidth="1"/>
    <col min="7179" max="7179" width="2.6328125" style="344" customWidth="1"/>
    <col min="7180" max="7180" width="11.08984375" style="344" customWidth="1"/>
    <col min="7181" max="7181" width="2.6328125" style="344" customWidth="1"/>
    <col min="7182" max="7182" width="11.90625" style="344" customWidth="1"/>
    <col min="7183" max="7183" width="2.6328125" style="344" customWidth="1"/>
    <col min="7184" max="7184" width="13" style="344" customWidth="1"/>
    <col min="7185" max="7185" width="2.6328125" style="344" customWidth="1"/>
    <col min="7186" max="7186" width="13" style="344" customWidth="1"/>
    <col min="7187" max="7424" width="10.6328125" style="344"/>
    <col min="7425" max="7425" width="4.6328125" style="344" customWidth="1"/>
    <col min="7426" max="7426" width="25.6328125" style="344" customWidth="1"/>
    <col min="7427" max="7427" width="2.6328125" style="344" customWidth="1"/>
    <col min="7428" max="7428" width="11.08984375" style="344" customWidth="1"/>
    <col min="7429" max="7429" width="2.6328125" style="344" customWidth="1"/>
    <col min="7430" max="7430" width="11.08984375" style="344" customWidth="1"/>
    <col min="7431" max="7431" width="2.6328125" style="344" customWidth="1"/>
    <col min="7432" max="7432" width="11.08984375" style="344" customWidth="1"/>
    <col min="7433" max="7433" width="2.6328125" style="344" customWidth="1"/>
    <col min="7434" max="7434" width="11.08984375" style="344" customWidth="1"/>
    <col min="7435" max="7435" width="2.6328125" style="344" customWidth="1"/>
    <col min="7436" max="7436" width="11.08984375" style="344" customWidth="1"/>
    <col min="7437" max="7437" width="2.6328125" style="344" customWidth="1"/>
    <col min="7438" max="7438" width="11.90625" style="344" customWidth="1"/>
    <col min="7439" max="7439" width="2.6328125" style="344" customWidth="1"/>
    <col min="7440" max="7440" width="13" style="344" customWidth="1"/>
    <col min="7441" max="7441" width="2.6328125" style="344" customWidth="1"/>
    <col min="7442" max="7442" width="13" style="344" customWidth="1"/>
    <col min="7443" max="7680" width="10.6328125" style="344"/>
    <col min="7681" max="7681" width="4.6328125" style="344" customWidth="1"/>
    <col min="7682" max="7682" width="25.6328125" style="344" customWidth="1"/>
    <col min="7683" max="7683" width="2.6328125" style="344" customWidth="1"/>
    <col min="7684" max="7684" width="11.08984375" style="344" customWidth="1"/>
    <col min="7685" max="7685" width="2.6328125" style="344" customWidth="1"/>
    <col min="7686" max="7686" width="11.08984375" style="344" customWidth="1"/>
    <col min="7687" max="7687" width="2.6328125" style="344" customWidth="1"/>
    <col min="7688" max="7688" width="11.08984375" style="344" customWidth="1"/>
    <col min="7689" max="7689" width="2.6328125" style="344" customWidth="1"/>
    <col min="7690" max="7690" width="11.08984375" style="344" customWidth="1"/>
    <col min="7691" max="7691" width="2.6328125" style="344" customWidth="1"/>
    <col min="7692" max="7692" width="11.08984375" style="344" customWidth="1"/>
    <col min="7693" max="7693" width="2.6328125" style="344" customWidth="1"/>
    <col min="7694" max="7694" width="11.90625" style="344" customWidth="1"/>
    <col min="7695" max="7695" width="2.6328125" style="344" customWidth="1"/>
    <col min="7696" max="7696" width="13" style="344" customWidth="1"/>
    <col min="7697" max="7697" width="2.6328125" style="344" customWidth="1"/>
    <col min="7698" max="7698" width="13" style="344" customWidth="1"/>
    <col min="7699" max="7936" width="10.6328125" style="344"/>
    <col min="7937" max="7937" width="4.6328125" style="344" customWidth="1"/>
    <col min="7938" max="7938" width="25.6328125" style="344" customWidth="1"/>
    <col min="7939" max="7939" width="2.6328125" style="344" customWidth="1"/>
    <col min="7940" max="7940" width="11.08984375" style="344" customWidth="1"/>
    <col min="7941" max="7941" width="2.6328125" style="344" customWidth="1"/>
    <col min="7942" max="7942" width="11.08984375" style="344" customWidth="1"/>
    <col min="7943" max="7943" width="2.6328125" style="344" customWidth="1"/>
    <col min="7944" max="7944" width="11.08984375" style="344" customWidth="1"/>
    <col min="7945" max="7945" width="2.6328125" style="344" customWidth="1"/>
    <col min="7946" max="7946" width="11.08984375" style="344" customWidth="1"/>
    <col min="7947" max="7947" width="2.6328125" style="344" customWidth="1"/>
    <col min="7948" max="7948" width="11.08984375" style="344" customWidth="1"/>
    <col min="7949" max="7949" width="2.6328125" style="344" customWidth="1"/>
    <col min="7950" max="7950" width="11.90625" style="344" customWidth="1"/>
    <col min="7951" max="7951" width="2.6328125" style="344" customWidth="1"/>
    <col min="7952" max="7952" width="13" style="344" customWidth="1"/>
    <col min="7953" max="7953" width="2.6328125" style="344" customWidth="1"/>
    <col min="7954" max="7954" width="13" style="344" customWidth="1"/>
    <col min="7955" max="8192" width="10.6328125" style="344"/>
    <col min="8193" max="8193" width="4.6328125" style="344" customWidth="1"/>
    <col min="8194" max="8194" width="25.6328125" style="344" customWidth="1"/>
    <col min="8195" max="8195" width="2.6328125" style="344" customWidth="1"/>
    <col min="8196" max="8196" width="11.08984375" style="344" customWidth="1"/>
    <col min="8197" max="8197" width="2.6328125" style="344" customWidth="1"/>
    <col min="8198" max="8198" width="11.08984375" style="344" customWidth="1"/>
    <col min="8199" max="8199" width="2.6328125" style="344" customWidth="1"/>
    <col min="8200" max="8200" width="11.08984375" style="344" customWidth="1"/>
    <col min="8201" max="8201" width="2.6328125" style="344" customWidth="1"/>
    <col min="8202" max="8202" width="11.08984375" style="344" customWidth="1"/>
    <col min="8203" max="8203" width="2.6328125" style="344" customWidth="1"/>
    <col min="8204" max="8204" width="11.08984375" style="344" customWidth="1"/>
    <col min="8205" max="8205" width="2.6328125" style="344" customWidth="1"/>
    <col min="8206" max="8206" width="11.90625" style="344" customWidth="1"/>
    <col min="8207" max="8207" width="2.6328125" style="344" customWidth="1"/>
    <col min="8208" max="8208" width="13" style="344" customWidth="1"/>
    <col min="8209" max="8209" width="2.6328125" style="344" customWidth="1"/>
    <col min="8210" max="8210" width="13" style="344" customWidth="1"/>
    <col min="8211" max="8448" width="10.6328125" style="344"/>
    <col min="8449" max="8449" width="4.6328125" style="344" customWidth="1"/>
    <col min="8450" max="8450" width="25.6328125" style="344" customWidth="1"/>
    <col min="8451" max="8451" width="2.6328125" style="344" customWidth="1"/>
    <col min="8452" max="8452" width="11.08984375" style="344" customWidth="1"/>
    <col min="8453" max="8453" width="2.6328125" style="344" customWidth="1"/>
    <col min="8454" max="8454" width="11.08984375" style="344" customWidth="1"/>
    <col min="8455" max="8455" width="2.6328125" style="344" customWidth="1"/>
    <col min="8456" max="8456" width="11.08984375" style="344" customWidth="1"/>
    <col min="8457" max="8457" width="2.6328125" style="344" customWidth="1"/>
    <col min="8458" max="8458" width="11.08984375" style="344" customWidth="1"/>
    <col min="8459" max="8459" width="2.6328125" style="344" customWidth="1"/>
    <col min="8460" max="8460" width="11.08984375" style="344" customWidth="1"/>
    <col min="8461" max="8461" width="2.6328125" style="344" customWidth="1"/>
    <col min="8462" max="8462" width="11.90625" style="344" customWidth="1"/>
    <col min="8463" max="8463" width="2.6328125" style="344" customWidth="1"/>
    <col min="8464" max="8464" width="13" style="344" customWidth="1"/>
    <col min="8465" max="8465" width="2.6328125" style="344" customWidth="1"/>
    <col min="8466" max="8466" width="13" style="344" customWidth="1"/>
    <col min="8467" max="8704" width="10.6328125" style="344"/>
    <col min="8705" max="8705" width="4.6328125" style="344" customWidth="1"/>
    <col min="8706" max="8706" width="25.6328125" style="344" customWidth="1"/>
    <col min="8707" max="8707" width="2.6328125" style="344" customWidth="1"/>
    <col min="8708" max="8708" width="11.08984375" style="344" customWidth="1"/>
    <col min="8709" max="8709" width="2.6328125" style="344" customWidth="1"/>
    <col min="8710" max="8710" width="11.08984375" style="344" customWidth="1"/>
    <col min="8711" max="8711" width="2.6328125" style="344" customWidth="1"/>
    <col min="8712" max="8712" width="11.08984375" style="344" customWidth="1"/>
    <col min="8713" max="8713" width="2.6328125" style="344" customWidth="1"/>
    <col min="8714" max="8714" width="11.08984375" style="344" customWidth="1"/>
    <col min="8715" max="8715" width="2.6328125" style="344" customWidth="1"/>
    <col min="8716" max="8716" width="11.08984375" style="344" customWidth="1"/>
    <col min="8717" max="8717" width="2.6328125" style="344" customWidth="1"/>
    <col min="8718" max="8718" width="11.90625" style="344" customWidth="1"/>
    <col min="8719" max="8719" width="2.6328125" style="344" customWidth="1"/>
    <col min="8720" max="8720" width="13" style="344" customWidth="1"/>
    <col min="8721" max="8721" width="2.6328125" style="344" customWidth="1"/>
    <col min="8722" max="8722" width="13" style="344" customWidth="1"/>
    <col min="8723" max="8960" width="10.6328125" style="344"/>
    <col min="8961" max="8961" width="4.6328125" style="344" customWidth="1"/>
    <col min="8962" max="8962" width="25.6328125" style="344" customWidth="1"/>
    <col min="8963" max="8963" width="2.6328125" style="344" customWidth="1"/>
    <col min="8964" max="8964" width="11.08984375" style="344" customWidth="1"/>
    <col min="8965" max="8965" width="2.6328125" style="344" customWidth="1"/>
    <col min="8966" max="8966" width="11.08984375" style="344" customWidth="1"/>
    <col min="8967" max="8967" width="2.6328125" style="344" customWidth="1"/>
    <col min="8968" max="8968" width="11.08984375" style="344" customWidth="1"/>
    <col min="8969" max="8969" width="2.6328125" style="344" customWidth="1"/>
    <col min="8970" max="8970" width="11.08984375" style="344" customWidth="1"/>
    <col min="8971" max="8971" width="2.6328125" style="344" customWidth="1"/>
    <col min="8972" max="8972" width="11.08984375" style="344" customWidth="1"/>
    <col min="8973" max="8973" width="2.6328125" style="344" customWidth="1"/>
    <col min="8974" max="8974" width="11.90625" style="344" customWidth="1"/>
    <col min="8975" max="8975" width="2.6328125" style="344" customWidth="1"/>
    <col min="8976" max="8976" width="13" style="344" customWidth="1"/>
    <col min="8977" max="8977" width="2.6328125" style="344" customWidth="1"/>
    <col min="8978" max="8978" width="13" style="344" customWidth="1"/>
    <col min="8979" max="9216" width="10.6328125" style="344"/>
    <col min="9217" max="9217" width="4.6328125" style="344" customWidth="1"/>
    <col min="9218" max="9218" width="25.6328125" style="344" customWidth="1"/>
    <col min="9219" max="9219" width="2.6328125" style="344" customWidth="1"/>
    <col min="9220" max="9220" width="11.08984375" style="344" customWidth="1"/>
    <col min="9221" max="9221" width="2.6328125" style="344" customWidth="1"/>
    <col min="9222" max="9222" width="11.08984375" style="344" customWidth="1"/>
    <col min="9223" max="9223" width="2.6328125" style="344" customWidth="1"/>
    <col min="9224" max="9224" width="11.08984375" style="344" customWidth="1"/>
    <col min="9225" max="9225" width="2.6328125" style="344" customWidth="1"/>
    <col min="9226" max="9226" width="11.08984375" style="344" customWidth="1"/>
    <col min="9227" max="9227" width="2.6328125" style="344" customWidth="1"/>
    <col min="9228" max="9228" width="11.08984375" style="344" customWidth="1"/>
    <col min="9229" max="9229" width="2.6328125" style="344" customWidth="1"/>
    <col min="9230" max="9230" width="11.90625" style="344" customWidth="1"/>
    <col min="9231" max="9231" width="2.6328125" style="344" customWidth="1"/>
    <col min="9232" max="9232" width="13" style="344" customWidth="1"/>
    <col min="9233" max="9233" width="2.6328125" style="344" customWidth="1"/>
    <col min="9234" max="9234" width="13" style="344" customWidth="1"/>
    <col min="9235" max="9472" width="10.6328125" style="344"/>
    <col min="9473" max="9473" width="4.6328125" style="344" customWidth="1"/>
    <col min="9474" max="9474" width="25.6328125" style="344" customWidth="1"/>
    <col min="9475" max="9475" width="2.6328125" style="344" customWidth="1"/>
    <col min="9476" max="9476" width="11.08984375" style="344" customWidth="1"/>
    <col min="9477" max="9477" width="2.6328125" style="344" customWidth="1"/>
    <col min="9478" max="9478" width="11.08984375" style="344" customWidth="1"/>
    <col min="9479" max="9479" width="2.6328125" style="344" customWidth="1"/>
    <col min="9480" max="9480" width="11.08984375" style="344" customWidth="1"/>
    <col min="9481" max="9481" width="2.6328125" style="344" customWidth="1"/>
    <col min="9482" max="9482" width="11.08984375" style="344" customWidth="1"/>
    <col min="9483" max="9483" width="2.6328125" style="344" customWidth="1"/>
    <col min="9484" max="9484" width="11.08984375" style="344" customWidth="1"/>
    <col min="9485" max="9485" width="2.6328125" style="344" customWidth="1"/>
    <col min="9486" max="9486" width="11.90625" style="344" customWidth="1"/>
    <col min="9487" max="9487" width="2.6328125" style="344" customWidth="1"/>
    <col min="9488" max="9488" width="13" style="344" customWidth="1"/>
    <col min="9489" max="9489" width="2.6328125" style="344" customWidth="1"/>
    <col min="9490" max="9490" width="13" style="344" customWidth="1"/>
    <col min="9491" max="9728" width="10.6328125" style="344"/>
    <col min="9729" max="9729" width="4.6328125" style="344" customWidth="1"/>
    <col min="9730" max="9730" width="25.6328125" style="344" customWidth="1"/>
    <col min="9731" max="9731" width="2.6328125" style="344" customWidth="1"/>
    <col min="9732" max="9732" width="11.08984375" style="344" customWidth="1"/>
    <col min="9733" max="9733" width="2.6328125" style="344" customWidth="1"/>
    <col min="9734" max="9734" width="11.08984375" style="344" customWidth="1"/>
    <col min="9735" max="9735" width="2.6328125" style="344" customWidth="1"/>
    <col min="9736" max="9736" width="11.08984375" style="344" customWidth="1"/>
    <col min="9737" max="9737" width="2.6328125" style="344" customWidth="1"/>
    <col min="9738" max="9738" width="11.08984375" style="344" customWidth="1"/>
    <col min="9739" max="9739" width="2.6328125" style="344" customWidth="1"/>
    <col min="9740" max="9740" width="11.08984375" style="344" customWidth="1"/>
    <col min="9741" max="9741" width="2.6328125" style="344" customWidth="1"/>
    <col min="9742" max="9742" width="11.90625" style="344" customWidth="1"/>
    <col min="9743" max="9743" width="2.6328125" style="344" customWidth="1"/>
    <col min="9744" max="9744" width="13" style="344" customWidth="1"/>
    <col min="9745" max="9745" width="2.6328125" style="344" customWidth="1"/>
    <col min="9746" max="9746" width="13" style="344" customWidth="1"/>
    <col min="9747" max="9984" width="10.6328125" style="344"/>
    <col min="9985" max="9985" width="4.6328125" style="344" customWidth="1"/>
    <col min="9986" max="9986" width="25.6328125" style="344" customWidth="1"/>
    <col min="9987" max="9987" width="2.6328125" style="344" customWidth="1"/>
    <col min="9988" max="9988" width="11.08984375" style="344" customWidth="1"/>
    <col min="9989" max="9989" width="2.6328125" style="344" customWidth="1"/>
    <col min="9990" max="9990" width="11.08984375" style="344" customWidth="1"/>
    <col min="9991" max="9991" width="2.6328125" style="344" customWidth="1"/>
    <col min="9992" max="9992" width="11.08984375" style="344" customWidth="1"/>
    <col min="9993" max="9993" width="2.6328125" style="344" customWidth="1"/>
    <col min="9994" max="9994" width="11.08984375" style="344" customWidth="1"/>
    <col min="9995" max="9995" width="2.6328125" style="344" customWidth="1"/>
    <col min="9996" max="9996" width="11.08984375" style="344" customWidth="1"/>
    <col min="9997" max="9997" width="2.6328125" style="344" customWidth="1"/>
    <col min="9998" max="9998" width="11.90625" style="344" customWidth="1"/>
    <col min="9999" max="9999" width="2.6328125" style="344" customWidth="1"/>
    <col min="10000" max="10000" width="13" style="344" customWidth="1"/>
    <col min="10001" max="10001" width="2.6328125" style="344" customWidth="1"/>
    <col min="10002" max="10002" width="13" style="344" customWidth="1"/>
    <col min="10003" max="10240" width="10.6328125" style="344"/>
    <col min="10241" max="10241" width="4.6328125" style="344" customWidth="1"/>
    <col min="10242" max="10242" width="25.6328125" style="344" customWidth="1"/>
    <col min="10243" max="10243" width="2.6328125" style="344" customWidth="1"/>
    <col min="10244" max="10244" width="11.08984375" style="344" customWidth="1"/>
    <col min="10245" max="10245" width="2.6328125" style="344" customWidth="1"/>
    <col min="10246" max="10246" width="11.08984375" style="344" customWidth="1"/>
    <col min="10247" max="10247" width="2.6328125" style="344" customWidth="1"/>
    <col min="10248" max="10248" width="11.08984375" style="344" customWidth="1"/>
    <col min="10249" max="10249" width="2.6328125" style="344" customWidth="1"/>
    <col min="10250" max="10250" width="11.08984375" style="344" customWidth="1"/>
    <col min="10251" max="10251" width="2.6328125" style="344" customWidth="1"/>
    <col min="10252" max="10252" width="11.08984375" style="344" customWidth="1"/>
    <col min="10253" max="10253" width="2.6328125" style="344" customWidth="1"/>
    <col min="10254" max="10254" width="11.90625" style="344" customWidth="1"/>
    <col min="10255" max="10255" width="2.6328125" style="344" customWidth="1"/>
    <col min="10256" max="10256" width="13" style="344" customWidth="1"/>
    <col min="10257" max="10257" width="2.6328125" style="344" customWidth="1"/>
    <col min="10258" max="10258" width="13" style="344" customWidth="1"/>
    <col min="10259" max="10496" width="10.6328125" style="344"/>
    <col min="10497" max="10497" width="4.6328125" style="344" customWidth="1"/>
    <col min="10498" max="10498" width="25.6328125" style="344" customWidth="1"/>
    <col min="10499" max="10499" width="2.6328125" style="344" customWidth="1"/>
    <col min="10500" max="10500" width="11.08984375" style="344" customWidth="1"/>
    <col min="10501" max="10501" width="2.6328125" style="344" customWidth="1"/>
    <col min="10502" max="10502" width="11.08984375" style="344" customWidth="1"/>
    <col min="10503" max="10503" width="2.6328125" style="344" customWidth="1"/>
    <col min="10504" max="10504" width="11.08984375" style="344" customWidth="1"/>
    <col min="10505" max="10505" width="2.6328125" style="344" customWidth="1"/>
    <col min="10506" max="10506" width="11.08984375" style="344" customWidth="1"/>
    <col min="10507" max="10507" width="2.6328125" style="344" customWidth="1"/>
    <col min="10508" max="10508" width="11.08984375" style="344" customWidth="1"/>
    <col min="10509" max="10509" width="2.6328125" style="344" customWidth="1"/>
    <col min="10510" max="10510" width="11.90625" style="344" customWidth="1"/>
    <col min="10511" max="10511" width="2.6328125" style="344" customWidth="1"/>
    <col min="10512" max="10512" width="13" style="344" customWidth="1"/>
    <col min="10513" max="10513" width="2.6328125" style="344" customWidth="1"/>
    <col min="10514" max="10514" width="13" style="344" customWidth="1"/>
    <col min="10515" max="10752" width="10.6328125" style="344"/>
    <col min="10753" max="10753" width="4.6328125" style="344" customWidth="1"/>
    <col min="10754" max="10754" width="25.6328125" style="344" customWidth="1"/>
    <col min="10755" max="10755" width="2.6328125" style="344" customWidth="1"/>
    <col min="10756" max="10756" width="11.08984375" style="344" customWidth="1"/>
    <col min="10757" max="10757" width="2.6328125" style="344" customWidth="1"/>
    <col min="10758" max="10758" width="11.08984375" style="344" customWidth="1"/>
    <col min="10759" max="10759" width="2.6328125" style="344" customWidth="1"/>
    <col min="10760" max="10760" width="11.08984375" style="344" customWidth="1"/>
    <col min="10761" max="10761" width="2.6328125" style="344" customWidth="1"/>
    <col min="10762" max="10762" width="11.08984375" style="344" customWidth="1"/>
    <col min="10763" max="10763" width="2.6328125" style="344" customWidth="1"/>
    <col min="10764" max="10764" width="11.08984375" style="344" customWidth="1"/>
    <col min="10765" max="10765" width="2.6328125" style="344" customWidth="1"/>
    <col min="10766" max="10766" width="11.90625" style="344" customWidth="1"/>
    <col min="10767" max="10767" width="2.6328125" style="344" customWidth="1"/>
    <col min="10768" max="10768" width="13" style="344" customWidth="1"/>
    <col min="10769" max="10769" width="2.6328125" style="344" customWidth="1"/>
    <col min="10770" max="10770" width="13" style="344" customWidth="1"/>
    <col min="10771" max="11008" width="10.6328125" style="344"/>
    <col min="11009" max="11009" width="4.6328125" style="344" customWidth="1"/>
    <col min="11010" max="11010" width="25.6328125" style="344" customWidth="1"/>
    <col min="11011" max="11011" width="2.6328125" style="344" customWidth="1"/>
    <col min="11012" max="11012" width="11.08984375" style="344" customWidth="1"/>
    <col min="11013" max="11013" width="2.6328125" style="344" customWidth="1"/>
    <col min="11014" max="11014" width="11.08984375" style="344" customWidth="1"/>
    <col min="11015" max="11015" width="2.6328125" style="344" customWidth="1"/>
    <col min="11016" max="11016" width="11.08984375" style="344" customWidth="1"/>
    <col min="11017" max="11017" width="2.6328125" style="344" customWidth="1"/>
    <col min="11018" max="11018" width="11.08984375" style="344" customWidth="1"/>
    <col min="11019" max="11019" width="2.6328125" style="344" customWidth="1"/>
    <col min="11020" max="11020" width="11.08984375" style="344" customWidth="1"/>
    <col min="11021" max="11021" width="2.6328125" style="344" customWidth="1"/>
    <col min="11022" max="11022" width="11.90625" style="344" customWidth="1"/>
    <col min="11023" max="11023" width="2.6328125" style="344" customWidth="1"/>
    <col min="11024" max="11024" width="13" style="344" customWidth="1"/>
    <col min="11025" max="11025" width="2.6328125" style="344" customWidth="1"/>
    <col min="11026" max="11026" width="13" style="344" customWidth="1"/>
    <col min="11027" max="11264" width="10.6328125" style="344"/>
    <col min="11265" max="11265" width="4.6328125" style="344" customWidth="1"/>
    <col min="11266" max="11266" width="25.6328125" style="344" customWidth="1"/>
    <col min="11267" max="11267" width="2.6328125" style="344" customWidth="1"/>
    <col min="11268" max="11268" width="11.08984375" style="344" customWidth="1"/>
    <col min="11269" max="11269" width="2.6328125" style="344" customWidth="1"/>
    <col min="11270" max="11270" width="11.08984375" style="344" customWidth="1"/>
    <col min="11271" max="11271" width="2.6328125" style="344" customWidth="1"/>
    <col min="11272" max="11272" width="11.08984375" style="344" customWidth="1"/>
    <col min="11273" max="11273" width="2.6328125" style="344" customWidth="1"/>
    <col min="11274" max="11274" width="11.08984375" style="344" customWidth="1"/>
    <col min="11275" max="11275" width="2.6328125" style="344" customWidth="1"/>
    <col min="11276" max="11276" width="11.08984375" style="344" customWidth="1"/>
    <col min="11277" max="11277" width="2.6328125" style="344" customWidth="1"/>
    <col min="11278" max="11278" width="11.90625" style="344" customWidth="1"/>
    <col min="11279" max="11279" width="2.6328125" style="344" customWidth="1"/>
    <col min="11280" max="11280" width="13" style="344" customWidth="1"/>
    <col min="11281" max="11281" width="2.6328125" style="344" customWidth="1"/>
    <col min="11282" max="11282" width="13" style="344" customWidth="1"/>
    <col min="11283" max="11520" width="10.6328125" style="344"/>
    <col min="11521" max="11521" width="4.6328125" style="344" customWidth="1"/>
    <col min="11522" max="11522" width="25.6328125" style="344" customWidth="1"/>
    <col min="11523" max="11523" width="2.6328125" style="344" customWidth="1"/>
    <col min="11524" max="11524" width="11.08984375" style="344" customWidth="1"/>
    <col min="11525" max="11525" width="2.6328125" style="344" customWidth="1"/>
    <col min="11526" max="11526" width="11.08984375" style="344" customWidth="1"/>
    <col min="11527" max="11527" width="2.6328125" style="344" customWidth="1"/>
    <col min="11528" max="11528" width="11.08984375" style="344" customWidth="1"/>
    <col min="11529" max="11529" width="2.6328125" style="344" customWidth="1"/>
    <col min="11530" max="11530" width="11.08984375" style="344" customWidth="1"/>
    <col min="11531" max="11531" width="2.6328125" style="344" customWidth="1"/>
    <col min="11532" max="11532" width="11.08984375" style="344" customWidth="1"/>
    <col min="11533" max="11533" width="2.6328125" style="344" customWidth="1"/>
    <col min="11534" max="11534" width="11.90625" style="344" customWidth="1"/>
    <col min="11535" max="11535" width="2.6328125" style="344" customWidth="1"/>
    <col min="11536" max="11536" width="13" style="344" customWidth="1"/>
    <col min="11537" max="11537" width="2.6328125" style="344" customWidth="1"/>
    <col min="11538" max="11538" width="13" style="344" customWidth="1"/>
    <col min="11539" max="11776" width="10.6328125" style="344"/>
    <col min="11777" max="11777" width="4.6328125" style="344" customWidth="1"/>
    <col min="11778" max="11778" width="25.6328125" style="344" customWidth="1"/>
    <col min="11779" max="11779" width="2.6328125" style="344" customWidth="1"/>
    <col min="11780" max="11780" width="11.08984375" style="344" customWidth="1"/>
    <col min="11781" max="11781" width="2.6328125" style="344" customWidth="1"/>
    <col min="11782" max="11782" width="11.08984375" style="344" customWidth="1"/>
    <col min="11783" max="11783" width="2.6328125" style="344" customWidth="1"/>
    <col min="11784" max="11784" width="11.08984375" style="344" customWidth="1"/>
    <col min="11785" max="11785" width="2.6328125" style="344" customWidth="1"/>
    <col min="11786" max="11786" width="11.08984375" style="344" customWidth="1"/>
    <col min="11787" max="11787" width="2.6328125" style="344" customWidth="1"/>
    <col min="11788" max="11788" width="11.08984375" style="344" customWidth="1"/>
    <col min="11789" max="11789" width="2.6328125" style="344" customWidth="1"/>
    <col min="11790" max="11790" width="11.90625" style="344" customWidth="1"/>
    <col min="11791" max="11791" width="2.6328125" style="344" customWidth="1"/>
    <col min="11792" max="11792" width="13" style="344" customWidth="1"/>
    <col min="11793" max="11793" width="2.6328125" style="344" customWidth="1"/>
    <col min="11794" max="11794" width="13" style="344" customWidth="1"/>
    <col min="11795" max="12032" width="10.6328125" style="344"/>
    <col min="12033" max="12033" width="4.6328125" style="344" customWidth="1"/>
    <col min="12034" max="12034" width="25.6328125" style="344" customWidth="1"/>
    <col min="12035" max="12035" width="2.6328125" style="344" customWidth="1"/>
    <col min="12036" max="12036" width="11.08984375" style="344" customWidth="1"/>
    <col min="12037" max="12037" width="2.6328125" style="344" customWidth="1"/>
    <col min="12038" max="12038" width="11.08984375" style="344" customWidth="1"/>
    <col min="12039" max="12039" width="2.6328125" style="344" customWidth="1"/>
    <col min="12040" max="12040" width="11.08984375" style="344" customWidth="1"/>
    <col min="12041" max="12041" width="2.6328125" style="344" customWidth="1"/>
    <col min="12042" max="12042" width="11.08984375" style="344" customWidth="1"/>
    <col min="12043" max="12043" width="2.6328125" style="344" customWidth="1"/>
    <col min="12044" max="12044" width="11.08984375" style="344" customWidth="1"/>
    <col min="12045" max="12045" width="2.6328125" style="344" customWidth="1"/>
    <col min="12046" max="12046" width="11.90625" style="344" customWidth="1"/>
    <col min="12047" max="12047" width="2.6328125" style="344" customWidth="1"/>
    <col min="12048" max="12048" width="13" style="344" customWidth="1"/>
    <col min="12049" max="12049" width="2.6328125" style="344" customWidth="1"/>
    <col min="12050" max="12050" width="13" style="344" customWidth="1"/>
    <col min="12051" max="12288" width="10.6328125" style="344"/>
    <col min="12289" max="12289" width="4.6328125" style="344" customWidth="1"/>
    <col min="12290" max="12290" width="25.6328125" style="344" customWidth="1"/>
    <col min="12291" max="12291" width="2.6328125" style="344" customWidth="1"/>
    <col min="12292" max="12292" width="11.08984375" style="344" customWidth="1"/>
    <col min="12293" max="12293" width="2.6328125" style="344" customWidth="1"/>
    <col min="12294" max="12294" width="11.08984375" style="344" customWidth="1"/>
    <col min="12295" max="12295" width="2.6328125" style="344" customWidth="1"/>
    <col min="12296" max="12296" width="11.08984375" style="344" customWidth="1"/>
    <col min="12297" max="12297" width="2.6328125" style="344" customWidth="1"/>
    <col min="12298" max="12298" width="11.08984375" style="344" customWidth="1"/>
    <col min="12299" max="12299" width="2.6328125" style="344" customWidth="1"/>
    <col min="12300" max="12300" width="11.08984375" style="344" customWidth="1"/>
    <col min="12301" max="12301" width="2.6328125" style="344" customWidth="1"/>
    <col min="12302" max="12302" width="11.90625" style="344" customWidth="1"/>
    <col min="12303" max="12303" width="2.6328125" style="344" customWidth="1"/>
    <col min="12304" max="12304" width="13" style="344" customWidth="1"/>
    <col min="12305" max="12305" width="2.6328125" style="344" customWidth="1"/>
    <col min="12306" max="12306" width="13" style="344" customWidth="1"/>
    <col min="12307" max="12544" width="10.6328125" style="344"/>
    <col min="12545" max="12545" width="4.6328125" style="344" customWidth="1"/>
    <col min="12546" max="12546" width="25.6328125" style="344" customWidth="1"/>
    <col min="12547" max="12547" width="2.6328125" style="344" customWidth="1"/>
    <col min="12548" max="12548" width="11.08984375" style="344" customWidth="1"/>
    <col min="12549" max="12549" width="2.6328125" style="344" customWidth="1"/>
    <col min="12550" max="12550" width="11.08984375" style="344" customWidth="1"/>
    <col min="12551" max="12551" width="2.6328125" style="344" customWidth="1"/>
    <col min="12552" max="12552" width="11.08984375" style="344" customWidth="1"/>
    <col min="12553" max="12553" width="2.6328125" style="344" customWidth="1"/>
    <col min="12554" max="12554" width="11.08984375" style="344" customWidth="1"/>
    <col min="12555" max="12555" width="2.6328125" style="344" customWidth="1"/>
    <col min="12556" max="12556" width="11.08984375" style="344" customWidth="1"/>
    <col min="12557" max="12557" width="2.6328125" style="344" customWidth="1"/>
    <col min="12558" max="12558" width="11.90625" style="344" customWidth="1"/>
    <col min="12559" max="12559" width="2.6328125" style="344" customWidth="1"/>
    <col min="12560" max="12560" width="13" style="344" customWidth="1"/>
    <col min="12561" max="12561" width="2.6328125" style="344" customWidth="1"/>
    <col min="12562" max="12562" width="13" style="344" customWidth="1"/>
    <col min="12563" max="12800" width="10.6328125" style="344"/>
    <col min="12801" max="12801" width="4.6328125" style="344" customWidth="1"/>
    <col min="12802" max="12802" width="25.6328125" style="344" customWidth="1"/>
    <col min="12803" max="12803" width="2.6328125" style="344" customWidth="1"/>
    <col min="12804" max="12804" width="11.08984375" style="344" customWidth="1"/>
    <col min="12805" max="12805" width="2.6328125" style="344" customWidth="1"/>
    <col min="12806" max="12806" width="11.08984375" style="344" customWidth="1"/>
    <col min="12807" max="12807" width="2.6328125" style="344" customWidth="1"/>
    <col min="12808" max="12808" width="11.08984375" style="344" customWidth="1"/>
    <col min="12809" max="12809" width="2.6328125" style="344" customWidth="1"/>
    <col min="12810" max="12810" width="11.08984375" style="344" customWidth="1"/>
    <col min="12811" max="12811" width="2.6328125" style="344" customWidth="1"/>
    <col min="12812" max="12812" width="11.08984375" style="344" customWidth="1"/>
    <col min="12813" max="12813" width="2.6328125" style="344" customWidth="1"/>
    <col min="12814" max="12814" width="11.90625" style="344" customWidth="1"/>
    <col min="12815" max="12815" width="2.6328125" style="344" customWidth="1"/>
    <col min="12816" max="12816" width="13" style="344" customWidth="1"/>
    <col min="12817" max="12817" width="2.6328125" style="344" customWidth="1"/>
    <col min="12818" max="12818" width="13" style="344" customWidth="1"/>
    <col min="12819" max="13056" width="10.6328125" style="344"/>
    <col min="13057" max="13057" width="4.6328125" style="344" customWidth="1"/>
    <col min="13058" max="13058" width="25.6328125" style="344" customWidth="1"/>
    <col min="13059" max="13059" width="2.6328125" style="344" customWidth="1"/>
    <col min="13060" max="13060" width="11.08984375" style="344" customWidth="1"/>
    <col min="13061" max="13061" width="2.6328125" style="344" customWidth="1"/>
    <col min="13062" max="13062" width="11.08984375" style="344" customWidth="1"/>
    <col min="13063" max="13063" width="2.6328125" style="344" customWidth="1"/>
    <col min="13064" max="13064" width="11.08984375" style="344" customWidth="1"/>
    <col min="13065" max="13065" width="2.6328125" style="344" customWidth="1"/>
    <col min="13066" max="13066" width="11.08984375" style="344" customWidth="1"/>
    <col min="13067" max="13067" width="2.6328125" style="344" customWidth="1"/>
    <col min="13068" max="13068" width="11.08984375" style="344" customWidth="1"/>
    <col min="13069" max="13069" width="2.6328125" style="344" customWidth="1"/>
    <col min="13070" max="13070" width="11.90625" style="344" customWidth="1"/>
    <col min="13071" max="13071" width="2.6328125" style="344" customWidth="1"/>
    <col min="13072" max="13072" width="13" style="344" customWidth="1"/>
    <col min="13073" max="13073" width="2.6328125" style="344" customWidth="1"/>
    <col min="13074" max="13074" width="13" style="344" customWidth="1"/>
    <col min="13075" max="13312" width="10.6328125" style="344"/>
    <col min="13313" max="13313" width="4.6328125" style="344" customWidth="1"/>
    <col min="13314" max="13314" width="25.6328125" style="344" customWidth="1"/>
    <col min="13315" max="13315" width="2.6328125" style="344" customWidth="1"/>
    <col min="13316" max="13316" width="11.08984375" style="344" customWidth="1"/>
    <col min="13317" max="13317" width="2.6328125" style="344" customWidth="1"/>
    <col min="13318" max="13318" width="11.08984375" style="344" customWidth="1"/>
    <col min="13319" max="13319" width="2.6328125" style="344" customWidth="1"/>
    <col min="13320" max="13320" width="11.08984375" style="344" customWidth="1"/>
    <col min="13321" max="13321" width="2.6328125" style="344" customWidth="1"/>
    <col min="13322" max="13322" width="11.08984375" style="344" customWidth="1"/>
    <col min="13323" max="13323" width="2.6328125" style="344" customWidth="1"/>
    <col min="13324" max="13324" width="11.08984375" style="344" customWidth="1"/>
    <col min="13325" max="13325" width="2.6328125" style="344" customWidth="1"/>
    <col min="13326" max="13326" width="11.90625" style="344" customWidth="1"/>
    <col min="13327" max="13327" width="2.6328125" style="344" customWidth="1"/>
    <col min="13328" max="13328" width="13" style="344" customWidth="1"/>
    <col min="13329" max="13329" width="2.6328125" style="344" customWidth="1"/>
    <col min="13330" max="13330" width="13" style="344" customWidth="1"/>
    <col min="13331" max="13568" width="10.6328125" style="344"/>
    <col min="13569" max="13569" width="4.6328125" style="344" customWidth="1"/>
    <col min="13570" max="13570" width="25.6328125" style="344" customWidth="1"/>
    <col min="13571" max="13571" width="2.6328125" style="344" customWidth="1"/>
    <col min="13572" max="13572" width="11.08984375" style="344" customWidth="1"/>
    <col min="13573" max="13573" width="2.6328125" style="344" customWidth="1"/>
    <col min="13574" max="13574" width="11.08984375" style="344" customWidth="1"/>
    <col min="13575" max="13575" width="2.6328125" style="344" customWidth="1"/>
    <col min="13576" max="13576" width="11.08984375" style="344" customWidth="1"/>
    <col min="13577" max="13577" width="2.6328125" style="344" customWidth="1"/>
    <col min="13578" max="13578" width="11.08984375" style="344" customWidth="1"/>
    <col min="13579" max="13579" width="2.6328125" style="344" customWidth="1"/>
    <col min="13580" max="13580" width="11.08984375" style="344" customWidth="1"/>
    <col min="13581" max="13581" width="2.6328125" style="344" customWidth="1"/>
    <col min="13582" max="13582" width="11.90625" style="344" customWidth="1"/>
    <col min="13583" max="13583" width="2.6328125" style="344" customWidth="1"/>
    <col min="13584" max="13584" width="13" style="344" customWidth="1"/>
    <col min="13585" max="13585" width="2.6328125" style="344" customWidth="1"/>
    <col min="13586" max="13586" width="13" style="344" customWidth="1"/>
    <col min="13587" max="13824" width="10.6328125" style="344"/>
    <col min="13825" max="13825" width="4.6328125" style="344" customWidth="1"/>
    <col min="13826" max="13826" width="25.6328125" style="344" customWidth="1"/>
    <col min="13827" max="13827" width="2.6328125" style="344" customWidth="1"/>
    <col min="13828" max="13828" width="11.08984375" style="344" customWidth="1"/>
    <col min="13829" max="13829" width="2.6328125" style="344" customWidth="1"/>
    <col min="13830" max="13830" width="11.08984375" style="344" customWidth="1"/>
    <col min="13831" max="13831" width="2.6328125" style="344" customWidth="1"/>
    <col min="13832" max="13832" width="11.08984375" style="344" customWidth="1"/>
    <col min="13833" max="13833" width="2.6328125" style="344" customWidth="1"/>
    <col min="13834" max="13834" width="11.08984375" style="344" customWidth="1"/>
    <col min="13835" max="13835" width="2.6328125" style="344" customWidth="1"/>
    <col min="13836" max="13836" width="11.08984375" style="344" customWidth="1"/>
    <col min="13837" max="13837" width="2.6328125" style="344" customWidth="1"/>
    <col min="13838" max="13838" width="11.90625" style="344" customWidth="1"/>
    <col min="13839" max="13839" width="2.6328125" style="344" customWidth="1"/>
    <col min="13840" max="13840" width="13" style="344" customWidth="1"/>
    <col min="13841" max="13841" width="2.6328125" style="344" customWidth="1"/>
    <col min="13842" max="13842" width="13" style="344" customWidth="1"/>
    <col min="13843" max="14080" width="10.6328125" style="344"/>
    <col min="14081" max="14081" width="4.6328125" style="344" customWidth="1"/>
    <col min="14082" max="14082" width="25.6328125" style="344" customWidth="1"/>
    <col min="14083" max="14083" width="2.6328125" style="344" customWidth="1"/>
    <col min="14084" max="14084" width="11.08984375" style="344" customWidth="1"/>
    <col min="14085" max="14085" width="2.6328125" style="344" customWidth="1"/>
    <col min="14086" max="14086" width="11.08984375" style="344" customWidth="1"/>
    <col min="14087" max="14087" width="2.6328125" style="344" customWidth="1"/>
    <col min="14088" max="14088" width="11.08984375" style="344" customWidth="1"/>
    <col min="14089" max="14089" width="2.6328125" style="344" customWidth="1"/>
    <col min="14090" max="14090" width="11.08984375" style="344" customWidth="1"/>
    <col min="14091" max="14091" width="2.6328125" style="344" customWidth="1"/>
    <col min="14092" max="14092" width="11.08984375" style="344" customWidth="1"/>
    <col min="14093" max="14093" width="2.6328125" style="344" customWidth="1"/>
    <col min="14094" max="14094" width="11.90625" style="344" customWidth="1"/>
    <col min="14095" max="14095" width="2.6328125" style="344" customWidth="1"/>
    <col min="14096" max="14096" width="13" style="344" customWidth="1"/>
    <col min="14097" max="14097" width="2.6328125" style="344" customWidth="1"/>
    <col min="14098" max="14098" width="13" style="344" customWidth="1"/>
    <col min="14099" max="14336" width="10.6328125" style="344"/>
    <col min="14337" max="14337" width="4.6328125" style="344" customWidth="1"/>
    <col min="14338" max="14338" width="25.6328125" style="344" customWidth="1"/>
    <col min="14339" max="14339" width="2.6328125" style="344" customWidth="1"/>
    <col min="14340" max="14340" width="11.08984375" style="344" customWidth="1"/>
    <col min="14341" max="14341" width="2.6328125" style="344" customWidth="1"/>
    <col min="14342" max="14342" width="11.08984375" style="344" customWidth="1"/>
    <col min="14343" max="14343" width="2.6328125" style="344" customWidth="1"/>
    <col min="14344" max="14344" width="11.08984375" style="344" customWidth="1"/>
    <col min="14345" max="14345" width="2.6328125" style="344" customWidth="1"/>
    <col min="14346" max="14346" width="11.08984375" style="344" customWidth="1"/>
    <col min="14347" max="14347" width="2.6328125" style="344" customWidth="1"/>
    <col min="14348" max="14348" width="11.08984375" style="344" customWidth="1"/>
    <col min="14349" max="14349" width="2.6328125" style="344" customWidth="1"/>
    <col min="14350" max="14350" width="11.90625" style="344" customWidth="1"/>
    <col min="14351" max="14351" width="2.6328125" style="344" customWidth="1"/>
    <col min="14352" max="14352" width="13" style="344" customWidth="1"/>
    <col min="14353" max="14353" width="2.6328125" style="344" customWidth="1"/>
    <col min="14354" max="14354" width="13" style="344" customWidth="1"/>
    <col min="14355" max="14592" width="10.6328125" style="344"/>
    <col min="14593" max="14593" width="4.6328125" style="344" customWidth="1"/>
    <col min="14594" max="14594" width="25.6328125" style="344" customWidth="1"/>
    <col min="14595" max="14595" width="2.6328125" style="344" customWidth="1"/>
    <col min="14596" max="14596" width="11.08984375" style="344" customWidth="1"/>
    <col min="14597" max="14597" width="2.6328125" style="344" customWidth="1"/>
    <col min="14598" max="14598" width="11.08984375" style="344" customWidth="1"/>
    <col min="14599" max="14599" width="2.6328125" style="344" customWidth="1"/>
    <col min="14600" max="14600" width="11.08984375" style="344" customWidth="1"/>
    <col min="14601" max="14601" width="2.6328125" style="344" customWidth="1"/>
    <col min="14602" max="14602" width="11.08984375" style="344" customWidth="1"/>
    <col min="14603" max="14603" width="2.6328125" style="344" customWidth="1"/>
    <col min="14604" max="14604" width="11.08984375" style="344" customWidth="1"/>
    <col min="14605" max="14605" width="2.6328125" style="344" customWidth="1"/>
    <col min="14606" max="14606" width="11.90625" style="344" customWidth="1"/>
    <col min="14607" max="14607" width="2.6328125" style="344" customWidth="1"/>
    <col min="14608" max="14608" width="13" style="344" customWidth="1"/>
    <col min="14609" max="14609" width="2.6328125" style="344" customWidth="1"/>
    <col min="14610" max="14610" width="13" style="344" customWidth="1"/>
    <col min="14611" max="14848" width="10.6328125" style="344"/>
    <col min="14849" max="14849" width="4.6328125" style="344" customWidth="1"/>
    <col min="14850" max="14850" width="25.6328125" style="344" customWidth="1"/>
    <col min="14851" max="14851" width="2.6328125" style="344" customWidth="1"/>
    <col min="14852" max="14852" width="11.08984375" style="344" customWidth="1"/>
    <col min="14853" max="14853" width="2.6328125" style="344" customWidth="1"/>
    <col min="14854" max="14854" width="11.08984375" style="344" customWidth="1"/>
    <col min="14855" max="14855" width="2.6328125" style="344" customWidth="1"/>
    <col min="14856" max="14856" width="11.08984375" style="344" customWidth="1"/>
    <col min="14857" max="14857" width="2.6328125" style="344" customWidth="1"/>
    <col min="14858" max="14858" width="11.08984375" style="344" customWidth="1"/>
    <col min="14859" max="14859" width="2.6328125" style="344" customWidth="1"/>
    <col min="14860" max="14860" width="11.08984375" style="344" customWidth="1"/>
    <col min="14861" max="14861" width="2.6328125" style="344" customWidth="1"/>
    <col min="14862" max="14862" width="11.90625" style="344" customWidth="1"/>
    <col min="14863" max="14863" width="2.6328125" style="344" customWidth="1"/>
    <col min="14864" max="14864" width="13" style="344" customWidth="1"/>
    <col min="14865" max="14865" width="2.6328125" style="344" customWidth="1"/>
    <col min="14866" max="14866" width="13" style="344" customWidth="1"/>
    <col min="14867" max="15104" width="10.6328125" style="344"/>
    <col min="15105" max="15105" width="4.6328125" style="344" customWidth="1"/>
    <col min="15106" max="15106" width="25.6328125" style="344" customWidth="1"/>
    <col min="15107" max="15107" width="2.6328125" style="344" customWidth="1"/>
    <col min="15108" max="15108" width="11.08984375" style="344" customWidth="1"/>
    <col min="15109" max="15109" width="2.6328125" style="344" customWidth="1"/>
    <col min="15110" max="15110" width="11.08984375" style="344" customWidth="1"/>
    <col min="15111" max="15111" width="2.6328125" style="344" customWidth="1"/>
    <col min="15112" max="15112" width="11.08984375" style="344" customWidth="1"/>
    <col min="15113" max="15113" width="2.6328125" style="344" customWidth="1"/>
    <col min="15114" max="15114" width="11.08984375" style="344" customWidth="1"/>
    <col min="15115" max="15115" width="2.6328125" style="344" customWidth="1"/>
    <col min="15116" max="15116" width="11.08984375" style="344" customWidth="1"/>
    <col min="15117" max="15117" width="2.6328125" style="344" customWidth="1"/>
    <col min="15118" max="15118" width="11.90625" style="344" customWidth="1"/>
    <col min="15119" max="15119" width="2.6328125" style="344" customWidth="1"/>
    <col min="15120" max="15120" width="13" style="344" customWidth="1"/>
    <col min="15121" max="15121" width="2.6328125" style="344" customWidth="1"/>
    <col min="15122" max="15122" width="13" style="344" customWidth="1"/>
    <col min="15123" max="15360" width="10.6328125" style="344"/>
    <col min="15361" max="15361" width="4.6328125" style="344" customWidth="1"/>
    <col min="15362" max="15362" width="25.6328125" style="344" customWidth="1"/>
    <col min="15363" max="15363" width="2.6328125" style="344" customWidth="1"/>
    <col min="15364" max="15364" width="11.08984375" style="344" customWidth="1"/>
    <col min="15365" max="15365" width="2.6328125" style="344" customWidth="1"/>
    <col min="15366" max="15366" width="11.08984375" style="344" customWidth="1"/>
    <col min="15367" max="15367" width="2.6328125" style="344" customWidth="1"/>
    <col min="15368" max="15368" width="11.08984375" style="344" customWidth="1"/>
    <col min="15369" max="15369" width="2.6328125" style="344" customWidth="1"/>
    <col min="15370" max="15370" width="11.08984375" style="344" customWidth="1"/>
    <col min="15371" max="15371" width="2.6328125" style="344" customWidth="1"/>
    <col min="15372" max="15372" width="11.08984375" style="344" customWidth="1"/>
    <col min="15373" max="15373" width="2.6328125" style="344" customWidth="1"/>
    <col min="15374" max="15374" width="11.90625" style="344" customWidth="1"/>
    <col min="15375" max="15375" width="2.6328125" style="344" customWidth="1"/>
    <col min="15376" max="15376" width="13" style="344" customWidth="1"/>
    <col min="15377" max="15377" width="2.6328125" style="344" customWidth="1"/>
    <col min="15378" max="15378" width="13" style="344" customWidth="1"/>
    <col min="15379" max="15616" width="10.6328125" style="344"/>
    <col min="15617" max="15617" width="4.6328125" style="344" customWidth="1"/>
    <col min="15618" max="15618" width="25.6328125" style="344" customWidth="1"/>
    <col min="15619" max="15619" width="2.6328125" style="344" customWidth="1"/>
    <col min="15620" max="15620" width="11.08984375" style="344" customWidth="1"/>
    <col min="15621" max="15621" width="2.6328125" style="344" customWidth="1"/>
    <col min="15622" max="15622" width="11.08984375" style="344" customWidth="1"/>
    <col min="15623" max="15623" width="2.6328125" style="344" customWidth="1"/>
    <col min="15624" max="15624" width="11.08984375" style="344" customWidth="1"/>
    <col min="15625" max="15625" width="2.6328125" style="344" customWidth="1"/>
    <col min="15626" max="15626" width="11.08984375" style="344" customWidth="1"/>
    <col min="15627" max="15627" width="2.6328125" style="344" customWidth="1"/>
    <col min="15628" max="15628" width="11.08984375" style="344" customWidth="1"/>
    <col min="15629" max="15629" width="2.6328125" style="344" customWidth="1"/>
    <col min="15630" max="15630" width="11.90625" style="344" customWidth="1"/>
    <col min="15631" max="15631" width="2.6328125" style="344" customWidth="1"/>
    <col min="15632" max="15632" width="13" style="344" customWidth="1"/>
    <col min="15633" max="15633" width="2.6328125" style="344" customWidth="1"/>
    <col min="15634" max="15634" width="13" style="344" customWidth="1"/>
    <col min="15635" max="15872" width="10.6328125" style="344"/>
    <col min="15873" max="15873" width="4.6328125" style="344" customWidth="1"/>
    <col min="15874" max="15874" width="25.6328125" style="344" customWidth="1"/>
    <col min="15875" max="15875" width="2.6328125" style="344" customWidth="1"/>
    <col min="15876" max="15876" width="11.08984375" style="344" customWidth="1"/>
    <col min="15877" max="15877" width="2.6328125" style="344" customWidth="1"/>
    <col min="15878" max="15878" width="11.08984375" style="344" customWidth="1"/>
    <col min="15879" max="15879" width="2.6328125" style="344" customWidth="1"/>
    <col min="15880" max="15880" width="11.08984375" style="344" customWidth="1"/>
    <col min="15881" max="15881" width="2.6328125" style="344" customWidth="1"/>
    <col min="15882" max="15882" width="11.08984375" style="344" customWidth="1"/>
    <col min="15883" max="15883" width="2.6328125" style="344" customWidth="1"/>
    <col min="15884" max="15884" width="11.08984375" style="344" customWidth="1"/>
    <col min="15885" max="15885" width="2.6328125" style="344" customWidth="1"/>
    <col min="15886" max="15886" width="11.90625" style="344" customWidth="1"/>
    <col min="15887" max="15887" width="2.6328125" style="344" customWidth="1"/>
    <col min="15888" max="15888" width="13" style="344" customWidth="1"/>
    <col min="15889" max="15889" width="2.6328125" style="344" customWidth="1"/>
    <col min="15890" max="15890" width="13" style="344" customWidth="1"/>
    <col min="15891" max="16128" width="10.6328125" style="344"/>
    <col min="16129" max="16129" width="4.6328125" style="344" customWidth="1"/>
    <col min="16130" max="16130" width="25.6328125" style="344" customWidth="1"/>
    <col min="16131" max="16131" width="2.6328125" style="344" customWidth="1"/>
    <col min="16132" max="16132" width="11.08984375" style="344" customWidth="1"/>
    <col min="16133" max="16133" width="2.6328125" style="344" customWidth="1"/>
    <col min="16134" max="16134" width="11.08984375" style="344" customWidth="1"/>
    <col min="16135" max="16135" width="2.6328125" style="344" customWidth="1"/>
    <col min="16136" max="16136" width="11.08984375" style="344" customWidth="1"/>
    <col min="16137" max="16137" width="2.6328125" style="344" customWidth="1"/>
    <col min="16138" max="16138" width="11.08984375" style="344" customWidth="1"/>
    <col min="16139" max="16139" width="2.6328125" style="344" customWidth="1"/>
    <col min="16140" max="16140" width="11.08984375" style="344" customWidth="1"/>
    <col min="16141" max="16141" width="2.6328125" style="344" customWidth="1"/>
    <col min="16142" max="16142" width="11.90625" style="344" customWidth="1"/>
    <col min="16143" max="16143" width="2.6328125" style="344" customWidth="1"/>
    <col min="16144" max="16144" width="13" style="344" customWidth="1"/>
    <col min="16145" max="16145" width="2.6328125" style="344" customWidth="1"/>
    <col min="16146" max="16146" width="13" style="344" customWidth="1"/>
    <col min="16147" max="16384" width="10.6328125" style="344"/>
  </cols>
  <sheetData>
    <row r="1" spans="1:18" ht="14" thickTop="1" thickBot="1">
      <c r="C1" s="46"/>
      <c r="D1" s="371" t="s">
        <v>326</v>
      </c>
      <c r="E1" s="372"/>
      <c r="F1" s="372"/>
      <c r="G1" s="372"/>
      <c r="H1" s="372"/>
      <c r="I1" s="372"/>
      <c r="J1" s="372"/>
      <c r="K1" s="372"/>
      <c r="L1" s="373"/>
      <c r="M1" s="374" t="s">
        <v>284</v>
      </c>
      <c r="N1" s="375" t="s">
        <v>287</v>
      </c>
      <c r="O1" s="376"/>
      <c r="P1" s="377"/>
      <c r="Q1" s="374" t="s">
        <v>284</v>
      </c>
      <c r="R1" s="378" t="s">
        <v>327</v>
      </c>
    </row>
    <row r="2" spans="1:18" ht="15.25" customHeight="1" thickTop="1">
      <c r="A2" s="379" t="s">
        <v>287</v>
      </c>
      <c r="C2" s="46"/>
      <c r="D2" s="46"/>
      <c r="E2" s="46"/>
      <c r="F2" s="46"/>
      <c r="G2" s="46"/>
      <c r="H2" s="46"/>
      <c r="I2" s="46"/>
      <c r="J2" s="46"/>
      <c r="K2" s="319"/>
      <c r="L2" s="319"/>
      <c r="M2" s="46"/>
      <c r="N2" s="46"/>
      <c r="O2" s="46"/>
      <c r="P2" s="46"/>
      <c r="Q2" s="46"/>
      <c r="R2" s="46"/>
    </row>
    <row r="3" spans="1:18" s="345" customFormat="1" ht="26.25" customHeight="1">
      <c r="A3" s="380" t="s">
        <v>328</v>
      </c>
      <c r="C3" s="298"/>
      <c r="D3" s="298"/>
      <c r="E3" s="298"/>
      <c r="F3" s="298"/>
      <c r="G3" s="298"/>
      <c r="H3" s="298"/>
      <c r="I3" s="313"/>
      <c r="J3" s="381" t="s">
        <v>329</v>
      </c>
      <c r="K3" s="382"/>
      <c r="L3" s="383" t="s">
        <v>330</v>
      </c>
      <c r="M3" s="313"/>
      <c r="N3" s="384" t="s">
        <v>331</v>
      </c>
      <c r="O3" s="313"/>
      <c r="P3" s="311" t="s">
        <v>294</v>
      </c>
      <c r="Q3" s="313"/>
      <c r="R3" s="385" t="s">
        <v>295</v>
      </c>
    </row>
    <row r="4" spans="1:18" ht="13.5" thickBot="1">
      <c r="B4" s="315" t="str">
        <f>"単位："&amp;入力シート!L24</f>
        <v>単位：億円</v>
      </c>
      <c r="C4" s="46"/>
      <c r="D4" s="46"/>
      <c r="E4" s="46"/>
      <c r="F4" s="46"/>
      <c r="G4" s="46"/>
      <c r="H4" s="46"/>
      <c r="I4" s="317"/>
      <c r="J4" s="318" t="s">
        <v>296</v>
      </c>
      <c r="K4" s="317"/>
      <c r="L4" s="318" t="s">
        <v>296</v>
      </c>
      <c r="M4" s="317"/>
      <c r="N4" s="318" t="s">
        <v>296</v>
      </c>
      <c r="O4" s="317"/>
      <c r="P4" s="318" t="s">
        <v>296</v>
      </c>
      <c r="Q4" s="317"/>
      <c r="R4" s="318" t="s">
        <v>296</v>
      </c>
    </row>
    <row r="5" spans="1:18">
      <c r="A5" s="346"/>
      <c r="B5" s="347"/>
      <c r="C5" s="46"/>
      <c r="D5" s="386" t="str">
        <f>'１次効果'!L5</f>
        <v>直接効果</v>
      </c>
      <c r="E5" s="46"/>
      <c r="F5" s="387" t="str">
        <f>'１次効果'!AD5</f>
        <v>生産誘発額</v>
      </c>
      <c r="G5" s="46"/>
      <c r="H5" s="386" t="str">
        <f>D5&amp;"＋"</f>
        <v>直接効果＋</v>
      </c>
      <c r="I5" s="46"/>
      <c r="J5" s="388" t="s">
        <v>332</v>
      </c>
      <c r="K5" s="319"/>
      <c r="L5" s="389" t="s">
        <v>333</v>
      </c>
      <c r="M5" s="46"/>
      <c r="N5" s="323" t="s">
        <v>292</v>
      </c>
      <c r="O5" s="46"/>
      <c r="P5" s="323" t="s">
        <v>292</v>
      </c>
      <c r="Q5" s="46"/>
      <c r="R5" s="390" t="s">
        <v>196</v>
      </c>
    </row>
    <row r="6" spans="1:18">
      <c r="A6" s="325" t="s">
        <v>340</v>
      </c>
      <c r="B6" s="348"/>
      <c r="C6" s="46"/>
      <c r="D6" s="391" t="str">
        <f>'１次効果'!L6</f>
        <v>(県内需要計)</v>
      </c>
      <c r="E6" s="283" t="s">
        <v>280</v>
      </c>
      <c r="F6" s="392" t="str">
        <f>'１次効果'!AD6</f>
        <v>(間接1次)</v>
      </c>
      <c r="G6" s="283" t="s">
        <v>283</v>
      </c>
      <c r="H6" s="392" t="str">
        <f>F5</f>
        <v>生産誘発額</v>
      </c>
      <c r="I6" s="393"/>
      <c r="J6" s="394" t="s">
        <v>334</v>
      </c>
      <c r="K6" s="319"/>
      <c r="L6" s="395" t="s">
        <v>335</v>
      </c>
      <c r="M6" s="46"/>
      <c r="N6" s="331" t="s">
        <v>336</v>
      </c>
      <c r="O6" s="46"/>
      <c r="P6" s="331" t="s">
        <v>337</v>
      </c>
      <c r="Q6" s="46"/>
      <c r="R6" s="396" t="s">
        <v>338</v>
      </c>
    </row>
    <row r="7" spans="1:18" ht="13.5" thickBot="1">
      <c r="A7" s="349"/>
      <c r="B7" s="350"/>
      <c r="C7" s="46"/>
      <c r="D7" s="397" t="str">
        <f>'１次効果'!L7</f>
        <v>F</v>
      </c>
      <c r="E7" s="46"/>
      <c r="F7" s="398" t="str">
        <f>'１次効果'!AD7</f>
        <v>X1</v>
      </c>
      <c r="G7" s="46"/>
      <c r="H7" s="399" t="str">
        <f>"Δ"&amp;F7</f>
        <v>ΔX1</v>
      </c>
      <c r="I7" s="46"/>
      <c r="J7" s="400" t="str">
        <f>各種係数!$J7&amp;H7</f>
        <v>wΔX1</v>
      </c>
      <c r="K7" s="319"/>
      <c r="L7" s="401" t="str">
        <f>"k"&amp;J7</f>
        <v>kwΔX1</v>
      </c>
      <c r="M7" s="46"/>
      <c r="N7" s="336" t="str">
        <f>各種係数!$K7&amp;"∑"&amp;L7</f>
        <v>c∑kwΔX1</v>
      </c>
      <c r="O7" s="46"/>
      <c r="P7" s="402" t="str">
        <f>"("&amp;各種係数!$F7&amp;")×"&amp;N7</f>
        <v>(I-m)×c∑kwΔX1</v>
      </c>
      <c r="Q7" s="46"/>
      <c r="R7" s="403" t="s">
        <v>339</v>
      </c>
    </row>
    <row r="8" spans="1:18" ht="15.25" customHeight="1">
      <c r="A8" s="338" t="s">
        <v>437</v>
      </c>
      <c r="B8" s="602" t="s">
        <v>438</v>
      </c>
      <c r="D8" s="404">
        <f>'１次効果'!L8</f>
        <v>0</v>
      </c>
      <c r="F8" s="404">
        <f>'１次効果'!AD8</f>
        <v>9.0967324125326196E-2</v>
      </c>
      <c r="H8" s="404">
        <f t="shared" ref="H8:H52" si="0">D8+F8</f>
        <v>9.0967324125326196E-2</v>
      </c>
      <c r="J8" s="404">
        <f>各種係数!J8*H8</f>
        <v>1.8523039155754168E-2</v>
      </c>
      <c r="K8" s="405"/>
      <c r="L8" s="406">
        <f>入力シート!L$8*J8</f>
        <v>9.0904222651953821E-3</v>
      </c>
      <c r="N8" s="407">
        <f>各種係数!$K8*L$53</f>
        <v>0.19926997835274263</v>
      </c>
      <c r="P8" s="407">
        <f>各種係数!$F8*N8</f>
        <v>9.2362349892458812E-2</v>
      </c>
      <c r="R8" s="406">
        <f t="array" ref="R8:R52">MMULT('逆行列(IM)'!D5:AV49,'２次効果'!P8:P52)</f>
        <v>0.13784052017878576</v>
      </c>
    </row>
    <row r="9" spans="1:18" ht="15.25" customHeight="1">
      <c r="A9" s="338" t="s">
        <v>439</v>
      </c>
      <c r="B9" s="602" t="s">
        <v>440</v>
      </c>
      <c r="D9" s="404">
        <f>'１次効果'!L9</f>
        <v>0</v>
      </c>
      <c r="F9" s="404">
        <f>'１次効果'!AD9</f>
        <v>3.706808260080771E-3</v>
      </c>
      <c r="H9" s="404">
        <f t="shared" si="0"/>
        <v>3.706808260080771E-3</v>
      </c>
      <c r="J9" s="404">
        <f>各種係数!J9*H9</f>
        <v>1.4082237262561751E-3</v>
      </c>
      <c r="K9" s="405"/>
      <c r="L9" s="408">
        <f>入力シート!L$8*J9</f>
        <v>6.9110410056865931E-4</v>
      </c>
      <c r="N9" s="404">
        <f>各種係数!$K9*L$53</f>
        <v>-2.7983255398043036E-4</v>
      </c>
      <c r="P9" s="404">
        <f>各種係数!$F9*N9</f>
        <v>-1.4695945357096748E-6</v>
      </c>
      <c r="R9" s="408">
        <v>5.9503892618699818E-4</v>
      </c>
    </row>
    <row r="10" spans="1:18" ht="15.25" customHeight="1">
      <c r="A10" s="338" t="s">
        <v>441</v>
      </c>
      <c r="B10" s="602" t="s">
        <v>442</v>
      </c>
      <c r="D10" s="404">
        <f>'１次効果'!L10</f>
        <v>0</v>
      </c>
      <c r="F10" s="404">
        <f>'１次効果'!AD10</f>
        <v>5.6734433352410175E-3</v>
      </c>
      <c r="H10" s="404">
        <f t="shared" si="0"/>
        <v>5.6734433352410175E-3</v>
      </c>
      <c r="J10" s="404">
        <f>各種係数!J10*H10</f>
        <v>7.8948383677887916E-4</v>
      </c>
      <c r="K10" s="405"/>
      <c r="L10" s="408">
        <f>入力シート!L$8*J10</f>
        <v>3.8744945618911307E-4</v>
      </c>
      <c r="N10" s="404">
        <f>各種係数!$K10*L$53</f>
        <v>1.5629402471039504</v>
      </c>
      <c r="P10" s="404">
        <f>各種係数!$F10*N10</f>
        <v>0.29645345562787706</v>
      </c>
      <c r="R10" s="408">
        <v>0.34441486420543105</v>
      </c>
    </row>
    <row r="11" spans="1:18" ht="15.25" customHeight="1">
      <c r="A11" s="338" t="s">
        <v>443</v>
      </c>
      <c r="B11" s="602" t="s">
        <v>444</v>
      </c>
      <c r="D11" s="404">
        <f>'１次効果'!L11</f>
        <v>0</v>
      </c>
      <c r="F11" s="404">
        <f>'１次効果'!AD11</f>
        <v>8.6818129834368915E-3</v>
      </c>
      <c r="H11" s="404">
        <f t="shared" si="0"/>
        <v>8.6818129834368915E-3</v>
      </c>
      <c r="J11" s="404">
        <f>各種係数!J11*H11</f>
        <v>2.0963354194490783E-3</v>
      </c>
      <c r="K11" s="405"/>
      <c r="L11" s="408">
        <f>入力シート!L$8*J11</f>
        <v>1.0288038594550881E-3</v>
      </c>
      <c r="N11" s="404">
        <f>各種係数!$K11*L$53</f>
        <v>4.4821875167995896E-3</v>
      </c>
      <c r="P11" s="404">
        <f>各種係数!$F11*N11</f>
        <v>1.4956000023897784E-3</v>
      </c>
      <c r="R11" s="408">
        <v>5.8234043950071163E-3</v>
      </c>
    </row>
    <row r="12" spans="1:18" ht="15.25" customHeight="1">
      <c r="A12" s="339" t="s">
        <v>445</v>
      </c>
      <c r="B12" s="602" t="s">
        <v>446</v>
      </c>
      <c r="D12" s="409">
        <f>'１次効果'!L12</f>
        <v>0</v>
      </c>
      <c r="F12" s="409">
        <f>'１次効果'!AD12</f>
        <v>2.7323726076293603E-2</v>
      </c>
      <c r="H12" s="409">
        <f t="shared" si="0"/>
        <v>2.7323726076293603E-2</v>
      </c>
      <c r="J12" s="409">
        <f>各種係数!J12*H12</f>
        <v>7.2365427826024641E-3</v>
      </c>
      <c r="K12" s="405"/>
      <c r="L12" s="410">
        <f>入力シート!L$8*J12</f>
        <v>3.5514274456183333E-3</v>
      </c>
      <c r="N12" s="409">
        <f>各種係数!$K12*L$53</f>
        <v>0.19531582269867134</v>
      </c>
      <c r="P12" s="409">
        <f>各種係数!$F12*N12</f>
        <v>3.7457234774397677E-2</v>
      </c>
      <c r="R12" s="410">
        <v>4.2899110484912926E-2</v>
      </c>
    </row>
    <row r="13" spans="1:18" ht="15.25" customHeight="1">
      <c r="A13" s="338" t="s">
        <v>447</v>
      </c>
      <c r="B13" s="603" t="s">
        <v>448</v>
      </c>
      <c r="D13" s="404">
        <f>'１次効果'!L13</f>
        <v>0</v>
      </c>
      <c r="F13" s="404">
        <f>'１次効果'!AD13</f>
        <v>4.8841513083670823E-2</v>
      </c>
      <c r="H13" s="404">
        <f t="shared" si="0"/>
        <v>4.8841513083670823E-2</v>
      </c>
      <c r="J13" s="404">
        <f>各種係数!J13*H13</f>
        <v>7.2360456880059274E-3</v>
      </c>
      <c r="K13" s="405"/>
      <c r="L13" s="408">
        <f>入力シート!L$8*J13</f>
        <v>3.5511834899828528E-3</v>
      </c>
      <c r="N13" s="404">
        <f>各種係数!$K13*L$53</f>
        <v>2.8372587647059288E-3</v>
      </c>
      <c r="P13" s="404">
        <f>各種係数!$F13*N13</f>
        <v>1.3092999132392914E-3</v>
      </c>
      <c r="R13" s="408">
        <v>7.7609279219948701E-3</v>
      </c>
    </row>
    <row r="14" spans="1:18" ht="15.25" customHeight="1">
      <c r="A14" s="338" t="s">
        <v>449</v>
      </c>
      <c r="B14" s="602" t="s">
        <v>450</v>
      </c>
      <c r="D14" s="404">
        <f>'１次効果'!L14</f>
        <v>0</v>
      </c>
      <c r="F14" s="404">
        <f>'１次効果'!AD14</f>
        <v>1.4104415484165468E-2</v>
      </c>
      <c r="H14" s="404">
        <f t="shared" si="0"/>
        <v>1.4104415484165468E-2</v>
      </c>
      <c r="J14" s="404">
        <f>各種係数!J14*H14</f>
        <v>3.1316576888635091E-3</v>
      </c>
      <c r="K14" s="405"/>
      <c r="L14" s="408">
        <f>入力シート!L$8*J14</f>
        <v>1.5369017223597224E-3</v>
      </c>
      <c r="N14" s="404">
        <f>各種係数!$K14*L$53</f>
        <v>5.0369859716477465E-3</v>
      </c>
      <c r="P14" s="404">
        <f>各種係数!$F14*N14</f>
        <v>1.3156840258532344E-3</v>
      </c>
      <c r="R14" s="408">
        <v>7.8365771729497578E-3</v>
      </c>
    </row>
    <row r="15" spans="1:18" ht="15.25" customHeight="1">
      <c r="A15" s="338" t="s">
        <v>451</v>
      </c>
      <c r="B15" s="602" t="s">
        <v>452</v>
      </c>
      <c r="D15" s="404">
        <f>'１次効果'!L15</f>
        <v>0</v>
      </c>
      <c r="F15" s="404">
        <f>'１次効果'!AD15</f>
        <v>7.3204719023395162E-2</v>
      </c>
      <c r="H15" s="404">
        <f t="shared" si="0"/>
        <v>7.3204719023395162E-2</v>
      </c>
      <c r="J15" s="404">
        <f>各種係数!J15*H15</f>
        <v>8.7666322741674456E-3</v>
      </c>
      <c r="K15" s="405"/>
      <c r="L15" s="408">
        <f>入力シート!L$8*J15</f>
        <v>4.3023387547672385E-3</v>
      </c>
      <c r="N15" s="404">
        <f>各種係数!$K15*L$53</f>
        <v>1.3324896222581189E-2</v>
      </c>
      <c r="P15" s="404">
        <f>各種係数!$F15*N15</f>
        <v>4.2239412027197092E-3</v>
      </c>
      <c r="R15" s="408">
        <v>2.5837646745353715E-2</v>
      </c>
    </row>
    <row r="16" spans="1:18" ht="15.25" customHeight="1">
      <c r="A16" s="338" t="s">
        <v>453</v>
      </c>
      <c r="B16" s="602" t="s">
        <v>454</v>
      </c>
      <c r="D16" s="404">
        <f>'１次効果'!L16</f>
        <v>0</v>
      </c>
      <c r="F16" s="404">
        <f>'１次効果'!AD16</f>
        <v>8.3864374533868122E-2</v>
      </c>
      <c r="H16" s="404">
        <f t="shared" si="0"/>
        <v>8.3864374533868122E-2</v>
      </c>
      <c r="J16" s="404">
        <f>各種係数!J16*H16</f>
        <v>2.1992738887551384E-2</v>
      </c>
      <c r="K16" s="405"/>
      <c r="L16" s="408">
        <f>入力シート!L$8*J16</f>
        <v>1.079322251467138E-2</v>
      </c>
      <c r="N16" s="404">
        <f>各種係数!$K16*L$53</f>
        <v>2.0293943479972082E-3</v>
      </c>
      <c r="P16" s="404">
        <f>各種係数!$F16*N16</f>
        <v>1.1554361796065383E-3</v>
      </c>
      <c r="R16" s="408">
        <v>3.7855782020478949E-2</v>
      </c>
    </row>
    <row r="17" spans="1:18" ht="15.25" customHeight="1">
      <c r="A17" s="339" t="s">
        <v>455</v>
      </c>
      <c r="B17" s="604" t="s">
        <v>456</v>
      </c>
      <c r="D17" s="409">
        <f>'１次効果'!L17</f>
        <v>0</v>
      </c>
      <c r="F17" s="409">
        <f>'１次効果'!AD17</f>
        <v>2.5276623342381458E-2</v>
      </c>
      <c r="H17" s="409">
        <f t="shared" si="0"/>
        <v>2.5276623342381458E-2</v>
      </c>
      <c r="J17" s="409">
        <f>各種係数!J17*H17</f>
        <v>2.6134247099810107E-3</v>
      </c>
      <c r="K17" s="405"/>
      <c r="L17" s="410">
        <f>入力シート!L$8*J17</f>
        <v>1.2825721509444107E-3</v>
      </c>
      <c r="N17" s="409">
        <f>各種係数!$K17*L$53</f>
        <v>0.15079811335021939</v>
      </c>
      <c r="P17" s="409">
        <f>各種係数!$F17*N17</f>
        <v>1.2523688909924396E-2</v>
      </c>
      <c r="R17" s="410">
        <v>2.8486315795167576E-2</v>
      </c>
    </row>
    <row r="18" spans="1:18" ht="15.25" customHeight="1">
      <c r="A18" s="338" t="s">
        <v>457</v>
      </c>
      <c r="B18" s="602" t="s">
        <v>458</v>
      </c>
      <c r="D18" s="404">
        <f>'１次効果'!L18</f>
        <v>0</v>
      </c>
      <c r="F18" s="404">
        <f>'１次効果'!AD18</f>
        <v>0.35860933996165834</v>
      </c>
      <c r="H18" s="404">
        <f t="shared" si="0"/>
        <v>0.35860933996165834</v>
      </c>
      <c r="J18" s="404">
        <f>各種係数!J18*H18</f>
        <v>6.9015135159798627E-3</v>
      </c>
      <c r="K18" s="405"/>
      <c r="L18" s="408">
        <f>入力シート!L$8*J18</f>
        <v>3.3870074776428255E-3</v>
      </c>
      <c r="N18" s="404">
        <f>各種係数!$K18*L$53</f>
        <v>0.18133392830587522</v>
      </c>
      <c r="P18" s="404">
        <f>各種係数!$F18*N18</f>
        <v>3.0575799351921205E-2</v>
      </c>
      <c r="R18" s="408">
        <v>4.9011052275159853E-2</v>
      </c>
    </row>
    <row r="19" spans="1:18" ht="15.25" customHeight="1">
      <c r="A19" s="338" t="s">
        <v>459</v>
      </c>
      <c r="B19" s="602" t="s">
        <v>460</v>
      </c>
      <c r="D19" s="404">
        <f>'１次効果'!L19</f>
        <v>0</v>
      </c>
      <c r="F19" s="404">
        <f>'１次効果'!AD19</f>
        <v>0.180012786382544</v>
      </c>
      <c r="H19" s="404">
        <f t="shared" si="0"/>
        <v>0.180012786382544</v>
      </c>
      <c r="J19" s="404">
        <f>各種係数!J19*H19</f>
        <v>3.676385607283824E-2</v>
      </c>
      <c r="K19" s="405"/>
      <c r="L19" s="408">
        <f>入力シート!L$8*J19</f>
        <v>1.8042340297874312E-2</v>
      </c>
      <c r="N19" s="404">
        <f>各種係数!$K19*L$53</f>
        <v>2.280756981268325E-2</v>
      </c>
      <c r="P19" s="404">
        <f>各種係数!$F19*N19</f>
        <v>9.4021936810330317E-3</v>
      </c>
      <c r="R19" s="408">
        <v>3.7171749389017766E-2</v>
      </c>
    </row>
    <row r="20" spans="1:18" ht="15.25" customHeight="1">
      <c r="A20" s="338" t="s">
        <v>461</v>
      </c>
      <c r="B20" s="602" t="s">
        <v>462</v>
      </c>
      <c r="D20" s="404">
        <f>'１次効果'!L20</f>
        <v>0</v>
      </c>
      <c r="F20" s="404">
        <f>'１次効果'!AD20</f>
        <v>2.6059641451474755E-2</v>
      </c>
      <c r="H20" s="404">
        <f t="shared" si="0"/>
        <v>2.6059641451474755E-2</v>
      </c>
      <c r="J20" s="404">
        <f>各種係数!J20*H20</f>
        <v>6.7097093559834323E-3</v>
      </c>
      <c r="K20" s="405"/>
      <c r="L20" s="408">
        <f>入力シート!L$8*J20</f>
        <v>3.2928770926704972E-3</v>
      </c>
      <c r="N20" s="404">
        <f>各種係数!$K20*L$53</f>
        <v>1.9128380059479679E-2</v>
      </c>
      <c r="P20" s="404">
        <f>各種係数!$F20*N20</f>
        <v>3.4729169944281973E-3</v>
      </c>
      <c r="R20" s="408">
        <v>6.5907182257380166E-3</v>
      </c>
    </row>
    <row r="21" spans="1:18" ht="15.25" customHeight="1">
      <c r="A21" s="338" t="s">
        <v>463</v>
      </c>
      <c r="B21" s="602" t="s">
        <v>464</v>
      </c>
      <c r="D21" s="404">
        <f>'１次効果'!L21</f>
        <v>0</v>
      </c>
      <c r="F21" s="404">
        <f>'１次効果'!AD21</f>
        <v>2.1427717743053857E-4</v>
      </c>
      <c r="H21" s="404">
        <f t="shared" si="0"/>
        <v>2.1427717743053857E-4</v>
      </c>
      <c r="J21" s="404">
        <f>各種係数!J21*H21</f>
        <v>8.0851269202902146E-5</v>
      </c>
      <c r="K21" s="405"/>
      <c r="L21" s="408">
        <f>入力シート!L$8*J21</f>
        <v>3.9678811427823867E-5</v>
      </c>
      <c r="N21" s="404">
        <f>各種係数!$K21*L$53</f>
        <v>4.1354384825194906E-2</v>
      </c>
      <c r="P21" s="404">
        <f>各種係数!$F21*N21</f>
        <v>3.1119948506380143E-3</v>
      </c>
      <c r="R21" s="408">
        <v>3.1810411799758367E-3</v>
      </c>
    </row>
    <row r="22" spans="1:18" ht="15.25" customHeight="1">
      <c r="A22" s="339" t="s">
        <v>465</v>
      </c>
      <c r="B22" s="602" t="s">
        <v>466</v>
      </c>
      <c r="D22" s="409">
        <f>'１次効果'!L22</f>
        <v>0</v>
      </c>
      <c r="F22" s="409">
        <f>'１次効果'!AD22</f>
        <v>1.5516417030872141</v>
      </c>
      <c r="H22" s="409">
        <f t="shared" si="0"/>
        <v>1.5516417030872141</v>
      </c>
      <c r="J22" s="409">
        <f>各種係数!J22*H22</f>
        <v>0.30937955125223837</v>
      </c>
      <c r="K22" s="405"/>
      <c r="L22" s="410">
        <f>入力シート!L$8*J22</f>
        <v>0.15183203671120227</v>
      </c>
      <c r="N22" s="409">
        <f>各種係数!$K22*L$53</f>
        <v>5.0661858903239656E-3</v>
      </c>
      <c r="P22" s="409">
        <f>各種係数!$F22*N22</f>
        <v>1.6119489591036925E-3</v>
      </c>
      <c r="R22" s="410">
        <v>6.5242056187261553E-3</v>
      </c>
    </row>
    <row r="23" spans="1:18" ht="15.25" customHeight="1">
      <c r="A23" s="338" t="s">
        <v>467</v>
      </c>
      <c r="B23" s="603" t="s">
        <v>468</v>
      </c>
      <c r="D23" s="404">
        <f>'１次効果'!L23</f>
        <v>0</v>
      </c>
      <c r="F23" s="404">
        <f>'１次効果'!AD23</f>
        <v>1.4163834795118333</v>
      </c>
      <c r="H23" s="404">
        <f t="shared" si="0"/>
        <v>1.4163834795118333</v>
      </c>
      <c r="J23" s="404">
        <f>各種係数!J23*H23</f>
        <v>7.4561881882900624E-2</v>
      </c>
      <c r="K23" s="405"/>
      <c r="L23" s="408">
        <f>入力シート!L$8*J23</f>
        <v>3.6592212838497958E-2</v>
      </c>
      <c r="N23" s="404">
        <f>各種係数!$K23*L$53</f>
        <v>-1.8006616517001607E-3</v>
      </c>
      <c r="P23" s="404">
        <f>各種係数!$F23*N23</f>
        <v>-1.5053463185323438E-3</v>
      </c>
      <c r="R23" s="408">
        <v>1.7596655603745893E-2</v>
      </c>
    </row>
    <row r="24" spans="1:18" ht="15.25" customHeight="1">
      <c r="A24" s="338" t="s">
        <v>469</v>
      </c>
      <c r="B24" s="602" t="s">
        <v>470</v>
      </c>
      <c r="D24" s="404">
        <f>'１次効果'!L24</f>
        <v>0</v>
      </c>
      <c r="F24" s="404">
        <f>'１次効果'!AD24</f>
        <v>1.6931857552562813E-2</v>
      </c>
      <c r="H24" s="404">
        <f t="shared" si="0"/>
        <v>1.6931857552562813E-2</v>
      </c>
      <c r="J24" s="404">
        <f>各種係数!J24*H24</f>
        <v>2.1419826159657265E-3</v>
      </c>
      <c r="K24" s="405"/>
      <c r="L24" s="408">
        <f>入力シート!L$8*J24</f>
        <v>1.0512058145591878E-3</v>
      </c>
      <c r="N24" s="404">
        <f>各種係数!$K24*L$53</f>
        <v>9.222307648572443E-3</v>
      </c>
      <c r="P24" s="404">
        <f>各種係数!$F24*N24</f>
        <v>1.7031311257400307E-3</v>
      </c>
      <c r="R24" s="408">
        <v>3.9113371052407614E-3</v>
      </c>
    </row>
    <row r="25" spans="1:18" ht="15.25" customHeight="1">
      <c r="A25" s="338" t="s">
        <v>471</v>
      </c>
      <c r="B25" s="602" t="s">
        <v>472</v>
      </c>
      <c r="D25" s="404">
        <f>'１次効果'!L25</f>
        <v>0</v>
      </c>
      <c r="F25" s="404">
        <f>'１次効果'!AD25</f>
        <v>0.50288403869422749</v>
      </c>
      <c r="H25" s="404">
        <f t="shared" si="0"/>
        <v>0.50288403869422749</v>
      </c>
      <c r="J25" s="404">
        <f>各種係数!J25*H25</f>
        <v>0.14630732125484897</v>
      </c>
      <c r="K25" s="405"/>
      <c r="L25" s="408">
        <f>入力シート!L$8*J25</f>
        <v>7.1802219900993447E-2</v>
      </c>
      <c r="N25" s="404">
        <f>各種係数!$K25*L$53</f>
        <v>1.5023358158914583E-2</v>
      </c>
      <c r="P25" s="404">
        <f>各種係数!$F25*N25</f>
        <v>4.3580144419992891E-3</v>
      </c>
      <c r="R25" s="408">
        <v>1.4281201518714303E-2</v>
      </c>
    </row>
    <row r="26" spans="1:18" ht="15.25" customHeight="1">
      <c r="A26" s="338" t="s">
        <v>473</v>
      </c>
      <c r="B26" s="602" t="s">
        <v>474</v>
      </c>
      <c r="D26" s="404">
        <f>'１次効果'!L26</f>
        <v>0</v>
      </c>
      <c r="F26" s="404">
        <f>'１次効果'!AD26</f>
        <v>2.4379858883470065E-2</v>
      </c>
      <c r="H26" s="404">
        <f t="shared" si="0"/>
        <v>2.4379858883470065E-2</v>
      </c>
      <c r="J26" s="404">
        <f>各種係数!J26*H26</f>
        <v>4.6675272563190522E-3</v>
      </c>
      <c r="K26" s="405"/>
      <c r="L26" s="408">
        <f>入力シート!L$8*J26</f>
        <v>2.2906496788929072E-3</v>
      </c>
      <c r="N26" s="404">
        <f>各種係数!$K26*L$53</f>
        <v>7.4459792624357994E-4</v>
      </c>
      <c r="P26" s="404">
        <f>各種係数!$F26*N26</f>
        <v>7.6184095304430798E-5</v>
      </c>
      <c r="R26" s="408">
        <v>1.5505844343946817E-3</v>
      </c>
    </row>
    <row r="27" spans="1:18" ht="15.25" customHeight="1">
      <c r="A27" s="339" t="s">
        <v>475</v>
      </c>
      <c r="B27" s="604" t="s">
        <v>476</v>
      </c>
      <c r="D27" s="409">
        <f>'１次効果'!L27</f>
        <v>0</v>
      </c>
      <c r="F27" s="409">
        <f>'１次効果'!AD27</f>
        <v>5.5905591616778126E-2</v>
      </c>
      <c r="H27" s="409">
        <f t="shared" si="0"/>
        <v>5.5905591616778126E-2</v>
      </c>
      <c r="J27" s="409">
        <f>各種係数!J27*H27</f>
        <v>1.3542188522362919E-2</v>
      </c>
      <c r="K27" s="405"/>
      <c r="L27" s="410">
        <f>入力シート!L$8*J27</f>
        <v>6.6460050658003929E-3</v>
      </c>
      <c r="N27" s="409">
        <f>各種係数!$K27*L$53</f>
        <v>2.3359934940975056E-4</v>
      </c>
      <c r="P27" s="409">
        <f>各種係数!$F27*N27</f>
        <v>3.832049283700789E-5</v>
      </c>
      <c r="R27" s="410">
        <v>2.916660247134916E-3</v>
      </c>
    </row>
    <row r="28" spans="1:18" ht="15.25" customHeight="1">
      <c r="A28" s="338" t="s">
        <v>477</v>
      </c>
      <c r="B28" s="602" t="s">
        <v>478</v>
      </c>
      <c r="D28" s="404">
        <f>'１次効果'!L28</f>
        <v>0</v>
      </c>
      <c r="F28" s="404">
        <f>'１次効果'!AD28</f>
        <v>1.0675386666457457E-2</v>
      </c>
      <c r="H28" s="404">
        <f t="shared" si="0"/>
        <v>1.0675386666457457E-2</v>
      </c>
      <c r="J28" s="404">
        <f>各種係数!J28*H28</f>
        <v>2.309155878232673E-3</v>
      </c>
      <c r="K28" s="405"/>
      <c r="L28" s="408">
        <f>入力シート!L$8*J28</f>
        <v>1.1332482662691013E-3</v>
      </c>
      <c r="N28" s="404">
        <f>各種係数!$K28*L$53</f>
        <v>3.5429234660478838E-3</v>
      </c>
      <c r="P28" s="404">
        <f>各種係数!$F28*N28</f>
        <v>3.4866022239662047E-4</v>
      </c>
      <c r="R28" s="408">
        <v>2.3183576397552827E-3</v>
      </c>
    </row>
    <row r="29" spans="1:18" ht="15.25" customHeight="1">
      <c r="A29" s="338" t="s">
        <v>479</v>
      </c>
      <c r="B29" s="602" t="s">
        <v>480</v>
      </c>
      <c r="D29" s="404">
        <f>'１次効果'!L29</f>
        <v>0</v>
      </c>
      <c r="F29" s="404">
        <f>'１次効果'!AD29</f>
        <v>5.7929083830929172E-2</v>
      </c>
      <c r="H29" s="404">
        <f t="shared" si="0"/>
        <v>5.7929083830929172E-2</v>
      </c>
      <c r="J29" s="404">
        <f>各種係数!J29*H29</f>
        <v>9.5087520014632797E-3</v>
      </c>
      <c r="K29" s="405"/>
      <c r="L29" s="408">
        <f>入力シート!L$8*J29</f>
        <v>4.6665436584941234E-3</v>
      </c>
      <c r="N29" s="404">
        <f>各種係数!$K29*L$53</f>
        <v>1.2166632781757843E-3</v>
      </c>
      <c r="P29" s="404">
        <f>各種係数!$F29*N29</f>
        <v>1.9970315013124806E-4</v>
      </c>
      <c r="R29" s="408">
        <v>4.1890121298069861E-3</v>
      </c>
    </row>
    <row r="30" spans="1:18" ht="15.25" customHeight="1">
      <c r="A30" s="338" t="s">
        <v>481</v>
      </c>
      <c r="B30" s="602" t="s">
        <v>482</v>
      </c>
      <c r="D30" s="404">
        <f>'１次効果'!L30</f>
        <v>0</v>
      </c>
      <c r="F30" s="404">
        <f>'１次効果'!AD30</f>
        <v>1.1745272003673342E-2</v>
      </c>
      <c r="H30" s="404">
        <f t="shared" si="0"/>
        <v>1.1745272003673342E-2</v>
      </c>
      <c r="J30" s="404">
        <f>各種係数!J30*H30</f>
        <v>2.1566433702278919E-3</v>
      </c>
      <c r="K30" s="405"/>
      <c r="L30" s="408">
        <f>入力シート!L$8*J30</f>
        <v>1.0584007703031508E-3</v>
      </c>
      <c r="N30" s="404">
        <f>各種係数!$K30*L$53</f>
        <v>0.15205857650640953</v>
      </c>
      <c r="P30" s="404">
        <f>各種係数!$F30*N30</f>
        <v>1.0679734171758324E-2</v>
      </c>
      <c r="R30" s="408">
        <v>1.1911153145362079E-2</v>
      </c>
    </row>
    <row r="31" spans="1:18" ht="15.25" customHeight="1">
      <c r="A31" s="338" t="s">
        <v>483</v>
      </c>
      <c r="B31" s="602" t="s">
        <v>484</v>
      </c>
      <c r="D31" s="404">
        <f>'１次効果'!L31</f>
        <v>0</v>
      </c>
      <c r="F31" s="404">
        <f>'１次効果'!AD31</f>
        <v>3.566622136835311E-4</v>
      </c>
      <c r="H31" s="404">
        <f t="shared" si="0"/>
        <v>3.566622136835311E-4</v>
      </c>
      <c r="J31" s="404">
        <f>各種係数!J31*H31</f>
        <v>7.1814250315456528E-5</v>
      </c>
      <c r="K31" s="405"/>
      <c r="L31" s="408">
        <f>入力シート!L$8*J31</f>
        <v>3.5243776927564392E-5</v>
      </c>
      <c r="N31" s="404">
        <f>各種係数!$K31*L$53</f>
        <v>0.19219143140031592</v>
      </c>
      <c r="P31" s="404">
        <f>各種係数!$F31*N31</f>
        <v>1.3141831887016429E-3</v>
      </c>
      <c r="R31" s="408">
        <v>1.3445225747708378E-3</v>
      </c>
    </row>
    <row r="32" spans="1:18" ht="15.25" customHeight="1">
      <c r="A32" s="339" t="s">
        <v>485</v>
      </c>
      <c r="B32" s="602" t="s">
        <v>486</v>
      </c>
      <c r="D32" s="409">
        <f>'１次効果'!L32</f>
        <v>0</v>
      </c>
      <c r="F32" s="409">
        <f>'１次効果'!AD32</f>
        <v>0.14096401584703303</v>
      </c>
      <c r="H32" s="409">
        <f t="shared" si="0"/>
        <v>0.14096401584703303</v>
      </c>
      <c r="J32" s="409">
        <f>各種係数!J32*H32</f>
        <v>1.7135849211879564E-2</v>
      </c>
      <c r="K32" s="405"/>
      <c r="L32" s="410">
        <f>入力シート!L$8*J32</f>
        <v>8.4096407667696507E-3</v>
      </c>
      <c r="N32" s="409">
        <f>各種係数!$K32*L$53</f>
        <v>0.30111442804228117</v>
      </c>
      <c r="P32" s="409">
        <f>各種係数!$F32*N32</f>
        <v>0.10289762581211513</v>
      </c>
      <c r="R32" s="410">
        <v>0.13043863910343345</v>
      </c>
    </row>
    <row r="33" spans="1:18" ht="15.25" customHeight="1">
      <c r="A33" s="338" t="s">
        <v>487</v>
      </c>
      <c r="B33" s="603" t="s">
        <v>488</v>
      </c>
      <c r="D33" s="404">
        <f>'１次効果'!L33</f>
        <v>0</v>
      </c>
      <c r="F33" s="404">
        <f>'１次効果'!AD33</f>
        <v>9.0874160932425379E-3</v>
      </c>
      <c r="H33" s="404">
        <f t="shared" si="0"/>
        <v>9.0874160932425379E-3</v>
      </c>
      <c r="J33" s="404">
        <f>各種係数!J33*H33</f>
        <v>1.4747477432605063E-3</v>
      </c>
      <c r="K33" s="405"/>
      <c r="L33" s="408">
        <f>入力シート!L$8*J33</f>
        <v>7.2375162672575584E-4</v>
      </c>
      <c r="N33" s="404">
        <f>各種係数!$K33*L$53</f>
        <v>9.2223076485724439E-4</v>
      </c>
      <c r="P33" s="404">
        <f>各種係数!$F33*N33</f>
        <v>3.4976127639099714E-4</v>
      </c>
      <c r="R33" s="408">
        <v>2.9099130471744589E-3</v>
      </c>
    </row>
    <row r="34" spans="1:18" ht="15.25" customHeight="1">
      <c r="A34" s="338" t="s">
        <v>489</v>
      </c>
      <c r="B34" s="602" t="s">
        <v>490</v>
      </c>
      <c r="D34" s="404">
        <f>'１次効果'!L34</f>
        <v>0</v>
      </c>
      <c r="F34" s="404">
        <f>'１次効果'!AD34</f>
        <v>1.1900332513490685E-2</v>
      </c>
      <c r="H34" s="404">
        <f t="shared" si="0"/>
        <v>1.1900332513490685E-2</v>
      </c>
      <c r="J34" s="404">
        <f>各種係数!J34*H34</f>
        <v>2.1032585419385424E-3</v>
      </c>
      <c r="K34" s="405"/>
      <c r="L34" s="408">
        <f>入力シート!L$8*J34</f>
        <v>1.0322014718173848E-3</v>
      </c>
      <c r="N34" s="404">
        <f>各種係数!$K34*L$53</f>
        <v>6.6575814581778915E-3</v>
      </c>
      <c r="P34" s="404">
        <f>各種係数!$F34*N34</f>
        <v>1.6065681671828885E-3</v>
      </c>
      <c r="R34" s="408">
        <v>3.3937352217631748E-3</v>
      </c>
    </row>
    <row r="35" spans="1:18" ht="15.25" customHeight="1">
      <c r="A35" s="338" t="s">
        <v>491</v>
      </c>
      <c r="B35" s="602" t="s">
        <v>492</v>
      </c>
      <c r="D35" s="404">
        <f>'１次効果'!L35</f>
        <v>0</v>
      </c>
      <c r="F35" s="404">
        <f>'１次効果'!AD35</f>
        <v>0.12724930503507884</v>
      </c>
      <c r="H35" s="404">
        <f t="shared" si="0"/>
        <v>0.12724930503507884</v>
      </c>
      <c r="J35" s="404">
        <f>各種係数!J35*H35</f>
        <v>3.1167262484938285E-2</v>
      </c>
      <c r="K35" s="405"/>
      <c r="L35" s="408">
        <f>入力シート!L$8*J35</f>
        <v>1.5295739238895767E-2</v>
      </c>
      <c r="N35" s="404">
        <f>各種係数!$K35*L$53</f>
        <v>8.6933024552216132E-2</v>
      </c>
      <c r="P35" s="404">
        <f>各種係数!$F35*N35</f>
        <v>2.8916489757756132E-2</v>
      </c>
      <c r="R35" s="408">
        <v>3.9018091357682784E-2</v>
      </c>
    </row>
    <row r="36" spans="1:18" ht="15.25" customHeight="1">
      <c r="A36" s="338" t="s">
        <v>493</v>
      </c>
      <c r="B36" s="602" t="s">
        <v>8</v>
      </c>
      <c r="D36" s="404">
        <f>'１次効果'!L36</f>
        <v>50</v>
      </c>
      <c r="F36" s="404">
        <f>'１次効果'!AD36</f>
        <v>0.1663883247272904</v>
      </c>
      <c r="H36" s="404">
        <f t="shared" si="0"/>
        <v>50.166388324727293</v>
      </c>
      <c r="J36" s="404">
        <f>各種係数!J36*H36</f>
        <v>20.189690879269016</v>
      </c>
      <c r="K36" s="405"/>
      <c r="L36" s="408">
        <f>入力シート!L$8*J36</f>
        <v>9.9083532649827006</v>
      </c>
      <c r="N36" s="404">
        <f>各種係数!$K36*L$53</f>
        <v>0</v>
      </c>
      <c r="P36" s="404">
        <f>各種係数!$F36*N36</f>
        <v>0</v>
      </c>
      <c r="R36" s="408">
        <v>0.10617894985048214</v>
      </c>
    </row>
    <row r="37" spans="1:18" ht="15.25" customHeight="1">
      <c r="A37" s="339" t="s">
        <v>494</v>
      </c>
      <c r="B37" s="604" t="s">
        <v>495</v>
      </c>
      <c r="D37" s="409">
        <f>'１次効果'!L37</f>
        <v>0</v>
      </c>
      <c r="F37" s="409">
        <f>'１次効果'!AD37</f>
        <v>0.33925052047484594</v>
      </c>
      <c r="H37" s="409">
        <f t="shared" si="0"/>
        <v>0.33925052047484594</v>
      </c>
      <c r="J37" s="409">
        <f>各種係数!J37*H37</f>
        <v>3.0992479685958616E-2</v>
      </c>
      <c r="K37" s="405"/>
      <c r="L37" s="410">
        <f>入力シート!L$8*J37</f>
        <v>1.5209962308120108E-2</v>
      </c>
      <c r="N37" s="409">
        <f>各種係数!$K37*L$53</f>
        <v>0.36325672163838751</v>
      </c>
      <c r="P37" s="409">
        <f>各種係数!$F37*N37</f>
        <v>0.24495767768171811</v>
      </c>
      <c r="R37" s="410">
        <v>0.39422245524492222</v>
      </c>
    </row>
    <row r="38" spans="1:18" ht="15.25" customHeight="1">
      <c r="A38" s="338" t="s">
        <v>496</v>
      </c>
      <c r="B38" s="602" t="s">
        <v>497</v>
      </c>
      <c r="D38" s="404">
        <f>'１次効果'!L38</f>
        <v>0</v>
      </c>
      <c r="F38" s="404">
        <f>'１次効果'!AD38</f>
        <v>8.9744041948706402E-2</v>
      </c>
      <c r="H38" s="404">
        <f t="shared" si="0"/>
        <v>8.9744041948706402E-2</v>
      </c>
      <c r="J38" s="404">
        <f>各種係数!J38*H38</f>
        <v>1.230129730727E-2</v>
      </c>
      <c r="K38" s="405"/>
      <c r="L38" s="408">
        <f>入力シート!L$8*J38</f>
        <v>6.0370215704077471E-3</v>
      </c>
      <c r="N38" s="404">
        <f>各種係数!$K38*L$53</f>
        <v>0.11304748515498117</v>
      </c>
      <c r="P38" s="404">
        <f>各種係数!$F38*N38</f>
        <v>0.11304748515498117</v>
      </c>
      <c r="R38" s="408">
        <v>0.16951523894989748</v>
      </c>
    </row>
    <row r="39" spans="1:18" ht="15.25" customHeight="1">
      <c r="A39" s="338" t="s">
        <v>498</v>
      </c>
      <c r="B39" s="602" t="s">
        <v>499</v>
      </c>
      <c r="D39" s="404">
        <f>'１次効果'!L39</f>
        <v>0</v>
      </c>
      <c r="F39" s="404">
        <f>'１次効果'!AD39</f>
        <v>0.33250000541439717</v>
      </c>
      <c r="H39" s="404">
        <f t="shared" si="0"/>
        <v>0.33250000541439717</v>
      </c>
      <c r="J39" s="404">
        <f>各種係数!J39*H39</f>
        <v>0.16728742870945845</v>
      </c>
      <c r="K39" s="405"/>
      <c r="L39" s="408">
        <f>入力シート!L$8*J39</f>
        <v>8.2098480375739954E-2</v>
      </c>
      <c r="N39" s="404">
        <f>各種係数!$K39*L$53</f>
        <v>2.6428359728534388E-2</v>
      </c>
      <c r="P39" s="404">
        <f>各種係数!$F39*N39</f>
        <v>2.6426949303940961E-2</v>
      </c>
      <c r="R39" s="408">
        <v>0.10788263364153595</v>
      </c>
    </row>
    <row r="40" spans="1:18" ht="15.25" customHeight="1">
      <c r="A40" s="338" t="s">
        <v>500</v>
      </c>
      <c r="B40" s="602" t="s">
        <v>501</v>
      </c>
      <c r="D40" s="404">
        <f>'１次効果'!L40</f>
        <v>0</v>
      </c>
      <c r="F40" s="404">
        <f>'１次効果'!AD40</f>
        <v>2.1443780479030714</v>
      </c>
      <c r="H40" s="404">
        <f t="shared" si="0"/>
        <v>2.1443780479030714</v>
      </c>
      <c r="J40" s="404">
        <f>各種係数!J40*H40</f>
        <v>0.95091515347718747</v>
      </c>
      <c r="K40" s="405"/>
      <c r="L40" s="408">
        <f>入力シート!L$8*J40</f>
        <v>0.46667397346592498</v>
      </c>
      <c r="N40" s="404">
        <f>各種係数!$K40*L$53</f>
        <v>2.6673322712962295</v>
      </c>
      <c r="P40" s="404">
        <f>各種係数!$F40*N40</f>
        <v>1.9751159539492649</v>
      </c>
      <c r="R40" s="408">
        <v>2.1957911038249831</v>
      </c>
    </row>
    <row r="41" spans="1:18" ht="15.25" customHeight="1">
      <c r="A41" s="338" t="s">
        <v>502</v>
      </c>
      <c r="B41" s="602" t="s">
        <v>503</v>
      </c>
      <c r="D41" s="404">
        <f>'１次効果'!L41</f>
        <v>0</v>
      </c>
      <c r="F41" s="404">
        <f>'１次効果'!AD41</f>
        <v>1.1500722751975923</v>
      </c>
      <c r="H41" s="404">
        <f t="shared" si="0"/>
        <v>1.1500722751975923</v>
      </c>
      <c r="J41" s="404">
        <f>各種係数!J41*H41</f>
        <v>0.25589690562382306</v>
      </c>
      <c r="K41" s="405"/>
      <c r="L41" s="408">
        <f>入力シート!L$8*J41</f>
        <v>0.12558473309466428</v>
      </c>
      <c r="N41" s="404">
        <f>各種係数!$K41*L$53</f>
        <v>0.76210084416341672</v>
      </c>
      <c r="P41" s="404">
        <f>各種係数!$F41*N41</f>
        <v>0.68800568750679658</v>
      </c>
      <c r="R41" s="408">
        <v>1.1449484063697779</v>
      </c>
    </row>
    <row r="42" spans="1:18" ht="15.25" customHeight="1">
      <c r="A42" s="339" t="s">
        <v>504</v>
      </c>
      <c r="B42" s="602" t="s">
        <v>505</v>
      </c>
      <c r="D42" s="409">
        <f>'１次効果'!L42</f>
        <v>0</v>
      </c>
      <c r="F42" s="409">
        <f>'１次効果'!AD42</f>
        <v>0.63007573104045089</v>
      </c>
      <c r="H42" s="409">
        <f t="shared" si="0"/>
        <v>0.63007573104045089</v>
      </c>
      <c r="J42" s="409">
        <f>各種係数!J42*H42</f>
        <v>3.961422876357594E-2</v>
      </c>
      <c r="K42" s="405"/>
      <c r="L42" s="410">
        <f>入力シート!L$8*J42</f>
        <v>1.9441197750698819E-2</v>
      </c>
      <c r="N42" s="409">
        <f>各種係数!$K42*L$53</f>
        <v>3.2010751514522773</v>
      </c>
      <c r="P42" s="409">
        <f>各種係数!$F42*N42</f>
        <v>3.1995527367413148</v>
      </c>
      <c r="R42" s="410">
        <v>3.6240276998101248</v>
      </c>
    </row>
    <row r="43" spans="1:18" ht="15.25" customHeight="1">
      <c r="A43" s="338" t="s">
        <v>506</v>
      </c>
      <c r="B43" s="603" t="s">
        <v>507</v>
      </c>
      <c r="D43" s="404">
        <f>'１次効果'!L43</f>
        <v>0</v>
      </c>
      <c r="F43" s="404">
        <f>'１次効果'!AD43</f>
        <v>3.0152506116453495</v>
      </c>
      <c r="H43" s="404">
        <f t="shared" si="0"/>
        <v>3.0152506116453495</v>
      </c>
      <c r="J43" s="404">
        <f>各種係数!J43*H43</f>
        <v>1.1464989972607849</v>
      </c>
      <c r="K43" s="405"/>
      <c r="L43" s="408">
        <f>入力シート!L$8*J43</f>
        <v>0.56265928739269455</v>
      </c>
      <c r="N43" s="404">
        <f>各種係数!$K43*L$53</f>
        <v>0.51733009253345608</v>
      </c>
      <c r="P43" s="404">
        <f>各種係数!$F43*N43</f>
        <v>0.40096346938757749</v>
      </c>
      <c r="R43" s="408">
        <v>0.75009281460920096</v>
      </c>
    </row>
    <row r="44" spans="1:18" ht="15.25" customHeight="1">
      <c r="A44" s="338" t="s">
        <v>508</v>
      </c>
      <c r="B44" s="602" t="s">
        <v>509</v>
      </c>
      <c r="D44" s="404">
        <f>'１次効果'!L44</f>
        <v>0</v>
      </c>
      <c r="F44" s="404">
        <f>'１次効果'!AD44</f>
        <v>1.5079956029089687</v>
      </c>
      <c r="H44" s="404">
        <f t="shared" si="0"/>
        <v>1.5079956029089687</v>
      </c>
      <c r="J44" s="404">
        <f>各種係数!J44*H44</f>
        <v>0.29056269979866528</v>
      </c>
      <c r="K44" s="405"/>
      <c r="L44" s="408">
        <f>入力シート!L$8*J44</f>
        <v>0.14259742224129238</v>
      </c>
      <c r="N44" s="404">
        <f>各種係数!$K44*L$53</f>
        <v>0.75062284279710645</v>
      </c>
      <c r="P44" s="404">
        <f>各種係数!$F44*N44</f>
        <v>0.56925781407925169</v>
      </c>
      <c r="R44" s="408">
        <v>0.91241882940035246</v>
      </c>
    </row>
    <row r="45" spans="1:18" ht="15.25" customHeight="1">
      <c r="A45" s="338" t="s">
        <v>510</v>
      </c>
      <c r="B45" s="602" t="s">
        <v>511</v>
      </c>
      <c r="D45" s="404">
        <f>'１次効果'!L45</f>
        <v>0</v>
      </c>
      <c r="F45" s="404">
        <f>'１次効果'!AD45</f>
        <v>6.7721708070761763E-2</v>
      </c>
      <c r="H45" s="404">
        <f t="shared" si="0"/>
        <v>6.7721708070761763E-2</v>
      </c>
      <c r="J45" s="404">
        <f>各種係数!J45*H45</f>
        <v>2.3923156710469021E-2</v>
      </c>
      <c r="K45" s="405"/>
      <c r="L45" s="408">
        <f>入力シート!L$8*J45</f>
        <v>1.1740600156699909E-2</v>
      </c>
      <c r="N45" s="404">
        <f>各種係数!$K45*L$53</f>
        <v>5.7046907787106173E-2</v>
      </c>
      <c r="P45" s="404">
        <f>各種係数!$F45*N45</f>
        <v>5.7046907787106173E-2</v>
      </c>
      <c r="R45" s="408">
        <v>6.3091347769275233E-2</v>
      </c>
    </row>
    <row r="46" spans="1:18" ht="15.25" customHeight="1">
      <c r="A46" s="338" t="s">
        <v>512</v>
      </c>
      <c r="B46" s="602" t="s">
        <v>513</v>
      </c>
      <c r="D46" s="404">
        <f>'１次効果'!L46</f>
        <v>0</v>
      </c>
      <c r="F46" s="404">
        <f>'１次効果'!AD46</f>
        <v>4.7597635179407273E-2</v>
      </c>
      <c r="H46" s="404">
        <f t="shared" si="0"/>
        <v>4.7597635179407273E-2</v>
      </c>
      <c r="J46" s="404">
        <f>各種係数!J46*H46</f>
        <v>2.3572275868396414E-2</v>
      </c>
      <c r="K46" s="405"/>
      <c r="L46" s="408">
        <f>入力シート!L$8*J46</f>
        <v>1.1568400822001829E-2</v>
      </c>
      <c r="N46" s="404">
        <f>各種係数!$K46*L$53</f>
        <v>0.49476342204985174</v>
      </c>
      <c r="P46" s="404">
        <f>各種係数!$F46*N46</f>
        <v>0.46039754774070701</v>
      </c>
      <c r="R46" s="408">
        <v>0.47320102870415709</v>
      </c>
    </row>
    <row r="47" spans="1:18" ht="15.25" customHeight="1">
      <c r="A47" s="339" t="s">
        <v>514</v>
      </c>
      <c r="B47" s="604" t="s">
        <v>515</v>
      </c>
      <c r="D47" s="409">
        <f>'１次効果'!L47</f>
        <v>0</v>
      </c>
      <c r="F47" s="409">
        <f>'１次効果'!AD47</f>
        <v>3.1487968773633249E-3</v>
      </c>
      <c r="H47" s="409">
        <f t="shared" si="0"/>
        <v>3.1487968773633249E-3</v>
      </c>
      <c r="J47" s="409">
        <f>各種係数!J47*H47</f>
        <v>1.6701366083506264E-3</v>
      </c>
      <c r="K47" s="405"/>
      <c r="L47" s="410">
        <f>入力シート!L$8*J47</f>
        <v>8.1964125232397852E-4</v>
      </c>
      <c r="N47" s="409">
        <f>各種係数!$K47*L$53</f>
        <v>0.85498335214591248</v>
      </c>
      <c r="P47" s="409">
        <f>各種係数!$F47*N47</f>
        <v>0.85152910455645203</v>
      </c>
      <c r="R47" s="410">
        <v>0.86289103391860689</v>
      </c>
    </row>
    <row r="48" spans="1:18" ht="15.25" customHeight="1">
      <c r="A48" s="338" t="s">
        <v>516</v>
      </c>
      <c r="B48" s="602" t="s">
        <v>517</v>
      </c>
      <c r="D48" s="404">
        <f>'１次効果'!L48</f>
        <v>0</v>
      </c>
      <c r="F48" s="404">
        <f>'１次効果'!AD48</f>
        <v>8.7492574407068466E-2</v>
      </c>
      <c r="H48" s="404">
        <f t="shared" si="0"/>
        <v>8.7492574407068466E-2</v>
      </c>
      <c r="J48" s="404">
        <f>各種係数!J48*H48</f>
        <v>5.5283244594773434E-2</v>
      </c>
      <c r="K48" s="405"/>
      <c r="L48" s="408">
        <f>入力シート!L$8*J48</f>
        <v>2.7130970967064794E-2</v>
      </c>
      <c r="N48" s="404">
        <f>各種係数!$K48*L$53</f>
        <v>0.18261385807451616</v>
      </c>
      <c r="P48" s="404">
        <f>各種係数!$F48*N48</f>
        <v>0.17820859962307919</v>
      </c>
      <c r="R48" s="408">
        <v>0.19930795858671771</v>
      </c>
    </row>
    <row r="49" spans="1:18" ht="15.25" customHeight="1">
      <c r="A49" s="338" t="s">
        <v>518</v>
      </c>
      <c r="B49" s="602" t="s">
        <v>519</v>
      </c>
      <c r="D49" s="404">
        <f>'１次効果'!L49</f>
        <v>9.2620732838015787</v>
      </c>
      <c r="F49" s="404">
        <f>'１次効果'!AD49</f>
        <v>11.248256472606126</v>
      </c>
      <c r="H49" s="404">
        <f t="shared" si="0"/>
        <v>20.510329756407707</v>
      </c>
      <c r="J49" s="404">
        <f>各種係数!J49*H49</f>
        <v>6.5044131549170121</v>
      </c>
      <c r="K49" s="405"/>
      <c r="L49" s="408">
        <f>入力シート!L$8*J49</f>
        <v>3.1921253131465375</v>
      </c>
      <c r="N49" s="404">
        <f>各種係数!$K49*L$53</f>
        <v>0.16493574064262204</v>
      </c>
      <c r="P49" s="404">
        <f>各種係数!$F49*N49</f>
        <v>0.15276469169500559</v>
      </c>
      <c r="R49" s="408">
        <v>1.0761099966694712</v>
      </c>
    </row>
    <row r="50" spans="1:18" ht="15.25" customHeight="1">
      <c r="A50" s="338" t="s">
        <v>520</v>
      </c>
      <c r="B50" s="602" t="s">
        <v>521</v>
      </c>
      <c r="D50" s="404">
        <f>'１次効果'!L50</f>
        <v>0</v>
      </c>
      <c r="F50" s="404">
        <f>'１次効果'!AD50</f>
        <v>0.12150797515523315</v>
      </c>
      <c r="H50" s="404">
        <f t="shared" si="0"/>
        <v>0.12150797515523315</v>
      </c>
      <c r="J50" s="404">
        <f>各種係数!J50*H50</f>
        <v>4.5202491256601522E-2</v>
      </c>
      <c r="K50" s="405"/>
      <c r="L50" s="408">
        <f>入力シート!L$8*J50</f>
        <v>2.2183710216563533E-2</v>
      </c>
      <c r="N50" s="404">
        <f>各種係数!$K50*L$53</f>
        <v>1.6318812550985031</v>
      </c>
      <c r="P50" s="404">
        <f>各種係数!$F50*N50</f>
        <v>1.5181526648660268</v>
      </c>
      <c r="R50" s="408">
        <v>1.6074350213300277</v>
      </c>
    </row>
    <row r="51" spans="1:18" ht="15.25" customHeight="1">
      <c r="A51" s="338" t="s">
        <v>522</v>
      </c>
      <c r="B51" s="602" t="s">
        <v>523</v>
      </c>
      <c r="D51" s="404">
        <f>'１次効果'!L51</f>
        <v>0</v>
      </c>
      <c r="F51" s="404">
        <f>'１次効果'!AD51</f>
        <v>0.18888597124116355</v>
      </c>
      <c r="H51" s="404">
        <f t="shared" si="0"/>
        <v>0.18888597124116355</v>
      </c>
      <c r="J51" s="404">
        <f>各種係数!J51*H51</f>
        <v>0</v>
      </c>
      <c r="K51" s="405"/>
      <c r="L51" s="408">
        <f>入力シート!L$8*J51</f>
        <v>0</v>
      </c>
      <c r="N51" s="404">
        <f>各種係数!$K51*L$53</f>
        <v>0</v>
      </c>
      <c r="P51" s="404">
        <f>各種係数!$F51*N51</f>
        <v>0</v>
      </c>
      <c r="R51" s="408">
        <v>2.3881937190966467E-2</v>
      </c>
    </row>
    <row r="52" spans="1:18" ht="15.25" customHeight="1" thickBot="1">
      <c r="A52" s="341" t="s">
        <v>524</v>
      </c>
      <c r="B52" s="605" t="s">
        <v>525</v>
      </c>
      <c r="D52" s="404">
        <f>'１次効果'!L52</f>
        <v>0</v>
      </c>
      <c r="F52" s="404">
        <f>'１次効果'!AD52</f>
        <v>0.64114415083097753</v>
      </c>
      <c r="H52" s="404">
        <f t="shared" si="0"/>
        <v>0.64114415083097753</v>
      </c>
      <c r="J52" s="404">
        <f>各種係数!J52*H52</f>
        <v>6.7181585196779067E-3</v>
      </c>
      <c r="K52" s="405"/>
      <c r="L52" s="408">
        <f>入力シート!L$8*J52</f>
        <v>3.2970236295926884E-3</v>
      </c>
      <c r="N52" s="411">
        <f>各種係数!$K52*L$53</f>
        <v>1.4356626682474253E-4</v>
      </c>
      <c r="P52" s="411">
        <f>各種係数!$F52*N52</f>
        <v>1.1734381537532802E-4</v>
      </c>
      <c r="R52" s="408">
        <v>5.7224743857466724E-2</v>
      </c>
    </row>
    <row r="53" spans="1:18" ht="15.25" customHeight="1" thickBot="1">
      <c r="A53" s="342"/>
      <c r="B53" s="343" t="s">
        <v>314</v>
      </c>
      <c r="D53" s="412">
        <f>SUM(D8:D52)</f>
        <v>59.262073283801577</v>
      </c>
      <c r="F53" s="412">
        <f>SUM(F8:F52)</f>
        <v>26.665985254399416</v>
      </c>
      <c r="H53" s="412">
        <f>SUM(H8:H52)</f>
        <v>85.928058538201</v>
      </c>
      <c r="J53" s="412">
        <f>SUM(J8:J52)</f>
        <v>30.485320679021331</v>
      </c>
      <c r="K53" s="405"/>
      <c r="L53" s="413">
        <f>SUM(L8:L52)</f>
        <v>14.96106743239854</v>
      </c>
      <c r="N53" s="411">
        <f>SUM(N8:N52)</f>
        <v>14.96106743239854</v>
      </c>
      <c r="P53" s="411">
        <f>SUM(P8:P52)</f>
        <v>11.082997738243435</v>
      </c>
      <c r="R53" s="413">
        <f>SUM(R8:R52)</f>
        <v>14.745830017391828</v>
      </c>
    </row>
  </sheetData>
  <phoneticPr fontId="2"/>
  <pageMargins left="0.7" right="0.7" top="0.75" bottom="0.75" header="0.3" footer="0.3"/>
  <pageSetup paperSize="9" scale="67" fitToWidth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N53"/>
  <sheetViews>
    <sheetView showGridLines="0" zoomScale="70" zoomScaleNormal="7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defaultColWidth="10.6328125" defaultRowHeight="13"/>
  <cols>
    <col min="1" max="1" width="4.6328125" style="344" customWidth="1"/>
    <col min="2" max="2" width="26" style="344" customWidth="1"/>
    <col min="3" max="3" width="2.6328125" style="344" customWidth="1"/>
    <col min="4" max="4" width="11.08984375" style="344" customWidth="1"/>
    <col min="5" max="5" width="2.6328125" style="344" customWidth="1"/>
    <col min="6" max="6" width="11.08984375" style="344" customWidth="1"/>
    <col min="7" max="7" width="2.6328125" style="344" customWidth="1"/>
    <col min="8" max="8" width="11.08984375" style="344" customWidth="1"/>
    <col min="9" max="9" width="2.6328125" style="344" customWidth="1"/>
    <col min="10" max="10" width="11.08984375" style="344" customWidth="1"/>
    <col min="11" max="11" width="4.26953125" style="344" customWidth="1"/>
    <col min="12" max="12" width="12.08984375" style="344" customWidth="1"/>
    <col min="13" max="13" width="2.6328125" style="344" customWidth="1"/>
    <col min="14" max="14" width="12.453125" style="344" customWidth="1"/>
    <col min="15" max="256" width="10.6328125" style="344"/>
    <col min="257" max="257" width="4.6328125" style="344" customWidth="1"/>
    <col min="258" max="258" width="26" style="344" customWidth="1"/>
    <col min="259" max="259" width="2.6328125" style="344" customWidth="1"/>
    <col min="260" max="260" width="11.08984375" style="344" customWidth="1"/>
    <col min="261" max="261" width="2.6328125" style="344" customWidth="1"/>
    <col min="262" max="262" width="11.08984375" style="344" customWidth="1"/>
    <col min="263" max="263" width="2.6328125" style="344" customWidth="1"/>
    <col min="264" max="264" width="11.08984375" style="344" customWidth="1"/>
    <col min="265" max="265" width="2.6328125" style="344" customWidth="1"/>
    <col min="266" max="266" width="11.08984375" style="344" customWidth="1"/>
    <col min="267" max="267" width="4.26953125" style="344" customWidth="1"/>
    <col min="268" max="268" width="11.08984375" style="344" customWidth="1"/>
    <col min="269" max="269" width="2.6328125" style="344" customWidth="1"/>
    <col min="270" max="270" width="11.08984375" style="344" customWidth="1"/>
    <col min="271" max="512" width="10.6328125" style="344"/>
    <col min="513" max="513" width="4.6328125" style="344" customWidth="1"/>
    <col min="514" max="514" width="26" style="344" customWidth="1"/>
    <col min="515" max="515" width="2.6328125" style="344" customWidth="1"/>
    <col min="516" max="516" width="11.08984375" style="344" customWidth="1"/>
    <col min="517" max="517" width="2.6328125" style="344" customWidth="1"/>
    <col min="518" max="518" width="11.08984375" style="344" customWidth="1"/>
    <col min="519" max="519" width="2.6328125" style="344" customWidth="1"/>
    <col min="520" max="520" width="11.08984375" style="344" customWidth="1"/>
    <col min="521" max="521" width="2.6328125" style="344" customWidth="1"/>
    <col min="522" max="522" width="11.08984375" style="344" customWidth="1"/>
    <col min="523" max="523" width="4.26953125" style="344" customWidth="1"/>
    <col min="524" max="524" width="11.08984375" style="344" customWidth="1"/>
    <col min="525" max="525" width="2.6328125" style="344" customWidth="1"/>
    <col min="526" max="526" width="11.08984375" style="344" customWidth="1"/>
    <col min="527" max="768" width="10.6328125" style="344"/>
    <col min="769" max="769" width="4.6328125" style="344" customWidth="1"/>
    <col min="770" max="770" width="26" style="344" customWidth="1"/>
    <col min="771" max="771" width="2.6328125" style="344" customWidth="1"/>
    <col min="772" max="772" width="11.08984375" style="344" customWidth="1"/>
    <col min="773" max="773" width="2.6328125" style="344" customWidth="1"/>
    <col min="774" max="774" width="11.08984375" style="344" customWidth="1"/>
    <col min="775" max="775" width="2.6328125" style="344" customWidth="1"/>
    <col min="776" max="776" width="11.08984375" style="344" customWidth="1"/>
    <col min="777" max="777" width="2.6328125" style="344" customWidth="1"/>
    <col min="778" max="778" width="11.08984375" style="344" customWidth="1"/>
    <col min="779" max="779" width="4.26953125" style="344" customWidth="1"/>
    <col min="780" max="780" width="11.08984375" style="344" customWidth="1"/>
    <col min="781" max="781" width="2.6328125" style="344" customWidth="1"/>
    <col min="782" max="782" width="11.08984375" style="344" customWidth="1"/>
    <col min="783" max="1024" width="10.6328125" style="344"/>
    <col min="1025" max="1025" width="4.6328125" style="344" customWidth="1"/>
    <col min="1026" max="1026" width="26" style="344" customWidth="1"/>
    <col min="1027" max="1027" width="2.6328125" style="344" customWidth="1"/>
    <col min="1028" max="1028" width="11.08984375" style="344" customWidth="1"/>
    <col min="1029" max="1029" width="2.6328125" style="344" customWidth="1"/>
    <col min="1030" max="1030" width="11.08984375" style="344" customWidth="1"/>
    <col min="1031" max="1031" width="2.6328125" style="344" customWidth="1"/>
    <col min="1032" max="1032" width="11.08984375" style="344" customWidth="1"/>
    <col min="1033" max="1033" width="2.6328125" style="344" customWidth="1"/>
    <col min="1034" max="1034" width="11.08984375" style="344" customWidth="1"/>
    <col min="1035" max="1035" width="4.26953125" style="344" customWidth="1"/>
    <col min="1036" max="1036" width="11.08984375" style="344" customWidth="1"/>
    <col min="1037" max="1037" width="2.6328125" style="344" customWidth="1"/>
    <col min="1038" max="1038" width="11.08984375" style="344" customWidth="1"/>
    <col min="1039" max="1280" width="10.6328125" style="344"/>
    <col min="1281" max="1281" width="4.6328125" style="344" customWidth="1"/>
    <col min="1282" max="1282" width="26" style="344" customWidth="1"/>
    <col min="1283" max="1283" width="2.6328125" style="344" customWidth="1"/>
    <col min="1284" max="1284" width="11.08984375" style="344" customWidth="1"/>
    <col min="1285" max="1285" width="2.6328125" style="344" customWidth="1"/>
    <col min="1286" max="1286" width="11.08984375" style="344" customWidth="1"/>
    <col min="1287" max="1287" width="2.6328125" style="344" customWidth="1"/>
    <col min="1288" max="1288" width="11.08984375" style="344" customWidth="1"/>
    <col min="1289" max="1289" width="2.6328125" style="344" customWidth="1"/>
    <col min="1290" max="1290" width="11.08984375" style="344" customWidth="1"/>
    <col min="1291" max="1291" width="4.26953125" style="344" customWidth="1"/>
    <col min="1292" max="1292" width="11.08984375" style="344" customWidth="1"/>
    <col min="1293" max="1293" width="2.6328125" style="344" customWidth="1"/>
    <col min="1294" max="1294" width="11.08984375" style="344" customWidth="1"/>
    <col min="1295" max="1536" width="10.6328125" style="344"/>
    <col min="1537" max="1537" width="4.6328125" style="344" customWidth="1"/>
    <col min="1538" max="1538" width="26" style="344" customWidth="1"/>
    <col min="1539" max="1539" width="2.6328125" style="344" customWidth="1"/>
    <col min="1540" max="1540" width="11.08984375" style="344" customWidth="1"/>
    <col min="1541" max="1541" width="2.6328125" style="344" customWidth="1"/>
    <col min="1542" max="1542" width="11.08984375" style="344" customWidth="1"/>
    <col min="1543" max="1543" width="2.6328125" style="344" customWidth="1"/>
    <col min="1544" max="1544" width="11.08984375" style="344" customWidth="1"/>
    <col min="1545" max="1545" width="2.6328125" style="344" customWidth="1"/>
    <col min="1546" max="1546" width="11.08984375" style="344" customWidth="1"/>
    <col min="1547" max="1547" width="4.26953125" style="344" customWidth="1"/>
    <col min="1548" max="1548" width="11.08984375" style="344" customWidth="1"/>
    <col min="1549" max="1549" width="2.6328125" style="344" customWidth="1"/>
    <col min="1550" max="1550" width="11.08984375" style="344" customWidth="1"/>
    <col min="1551" max="1792" width="10.6328125" style="344"/>
    <col min="1793" max="1793" width="4.6328125" style="344" customWidth="1"/>
    <col min="1794" max="1794" width="26" style="344" customWidth="1"/>
    <col min="1795" max="1795" width="2.6328125" style="344" customWidth="1"/>
    <col min="1796" max="1796" width="11.08984375" style="344" customWidth="1"/>
    <col min="1797" max="1797" width="2.6328125" style="344" customWidth="1"/>
    <col min="1798" max="1798" width="11.08984375" style="344" customWidth="1"/>
    <col min="1799" max="1799" width="2.6328125" style="344" customWidth="1"/>
    <col min="1800" max="1800" width="11.08984375" style="344" customWidth="1"/>
    <col min="1801" max="1801" width="2.6328125" style="344" customWidth="1"/>
    <col min="1802" max="1802" width="11.08984375" style="344" customWidth="1"/>
    <col min="1803" max="1803" width="4.26953125" style="344" customWidth="1"/>
    <col min="1804" max="1804" width="11.08984375" style="344" customWidth="1"/>
    <col min="1805" max="1805" width="2.6328125" style="344" customWidth="1"/>
    <col min="1806" max="1806" width="11.08984375" style="344" customWidth="1"/>
    <col min="1807" max="2048" width="10.6328125" style="344"/>
    <col min="2049" max="2049" width="4.6328125" style="344" customWidth="1"/>
    <col min="2050" max="2050" width="26" style="344" customWidth="1"/>
    <col min="2051" max="2051" width="2.6328125" style="344" customWidth="1"/>
    <col min="2052" max="2052" width="11.08984375" style="344" customWidth="1"/>
    <col min="2053" max="2053" width="2.6328125" style="344" customWidth="1"/>
    <col min="2054" max="2054" width="11.08984375" style="344" customWidth="1"/>
    <col min="2055" max="2055" width="2.6328125" style="344" customWidth="1"/>
    <col min="2056" max="2056" width="11.08984375" style="344" customWidth="1"/>
    <col min="2057" max="2057" width="2.6328125" style="344" customWidth="1"/>
    <col min="2058" max="2058" width="11.08984375" style="344" customWidth="1"/>
    <col min="2059" max="2059" width="4.26953125" style="344" customWidth="1"/>
    <col min="2060" max="2060" width="11.08984375" style="344" customWidth="1"/>
    <col min="2061" max="2061" width="2.6328125" style="344" customWidth="1"/>
    <col min="2062" max="2062" width="11.08984375" style="344" customWidth="1"/>
    <col min="2063" max="2304" width="10.6328125" style="344"/>
    <col min="2305" max="2305" width="4.6328125" style="344" customWidth="1"/>
    <col min="2306" max="2306" width="26" style="344" customWidth="1"/>
    <col min="2307" max="2307" width="2.6328125" style="344" customWidth="1"/>
    <col min="2308" max="2308" width="11.08984375" style="344" customWidth="1"/>
    <col min="2309" max="2309" width="2.6328125" style="344" customWidth="1"/>
    <col min="2310" max="2310" width="11.08984375" style="344" customWidth="1"/>
    <col min="2311" max="2311" width="2.6328125" style="344" customWidth="1"/>
    <col min="2312" max="2312" width="11.08984375" style="344" customWidth="1"/>
    <col min="2313" max="2313" width="2.6328125" style="344" customWidth="1"/>
    <col min="2314" max="2314" width="11.08984375" style="344" customWidth="1"/>
    <col min="2315" max="2315" width="4.26953125" style="344" customWidth="1"/>
    <col min="2316" max="2316" width="11.08984375" style="344" customWidth="1"/>
    <col min="2317" max="2317" width="2.6328125" style="344" customWidth="1"/>
    <col min="2318" max="2318" width="11.08984375" style="344" customWidth="1"/>
    <col min="2319" max="2560" width="10.6328125" style="344"/>
    <col min="2561" max="2561" width="4.6328125" style="344" customWidth="1"/>
    <col min="2562" max="2562" width="26" style="344" customWidth="1"/>
    <col min="2563" max="2563" width="2.6328125" style="344" customWidth="1"/>
    <col min="2564" max="2564" width="11.08984375" style="344" customWidth="1"/>
    <col min="2565" max="2565" width="2.6328125" style="344" customWidth="1"/>
    <col min="2566" max="2566" width="11.08984375" style="344" customWidth="1"/>
    <col min="2567" max="2567" width="2.6328125" style="344" customWidth="1"/>
    <col min="2568" max="2568" width="11.08984375" style="344" customWidth="1"/>
    <col min="2569" max="2569" width="2.6328125" style="344" customWidth="1"/>
    <col min="2570" max="2570" width="11.08984375" style="344" customWidth="1"/>
    <col min="2571" max="2571" width="4.26953125" style="344" customWidth="1"/>
    <col min="2572" max="2572" width="11.08984375" style="344" customWidth="1"/>
    <col min="2573" max="2573" width="2.6328125" style="344" customWidth="1"/>
    <col min="2574" max="2574" width="11.08984375" style="344" customWidth="1"/>
    <col min="2575" max="2816" width="10.6328125" style="344"/>
    <col min="2817" max="2817" width="4.6328125" style="344" customWidth="1"/>
    <col min="2818" max="2818" width="26" style="344" customWidth="1"/>
    <col min="2819" max="2819" width="2.6328125" style="344" customWidth="1"/>
    <col min="2820" max="2820" width="11.08984375" style="344" customWidth="1"/>
    <col min="2821" max="2821" width="2.6328125" style="344" customWidth="1"/>
    <col min="2822" max="2822" width="11.08984375" style="344" customWidth="1"/>
    <col min="2823" max="2823" width="2.6328125" style="344" customWidth="1"/>
    <col min="2824" max="2824" width="11.08984375" style="344" customWidth="1"/>
    <col min="2825" max="2825" width="2.6328125" style="344" customWidth="1"/>
    <col min="2826" max="2826" width="11.08984375" style="344" customWidth="1"/>
    <col min="2827" max="2827" width="4.26953125" style="344" customWidth="1"/>
    <col min="2828" max="2828" width="11.08984375" style="344" customWidth="1"/>
    <col min="2829" max="2829" width="2.6328125" style="344" customWidth="1"/>
    <col min="2830" max="2830" width="11.08984375" style="344" customWidth="1"/>
    <col min="2831" max="3072" width="10.6328125" style="344"/>
    <col min="3073" max="3073" width="4.6328125" style="344" customWidth="1"/>
    <col min="3074" max="3074" width="26" style="344" customWidth="1"/>
    <col min="3075" max="3075" width="2.6328125" style="344" customWidth="1"/>
    <col min="3076" max="3076" width="11.08984375" style="344" customWidth="1"/>
    <col min="3077" max="3077" width="2.6328125" style="344" customWidth="1"/>
    <col min="3078" max="3078" width="11.08984375" style="344" customWidth="1"/>
    <col min="3079" max="3079" width="2.6328125" style="344" customWidth="1"/>
    <col min="3080" max="3080" width="11.08984375" style="344" customWidth="1"/>
    <col min="3081" max="3081" width="2.6328125" style="344" customWidth="1"/>
    <col min="3082" max="3082" width="11.08984375" style="344" customWidth="1"/>
    <col min="3083" max="3083" width="4.26953125" style="344" customWidth="1"/>
    <col min="3084" max="3084" width="11.08984375" style="344" customWidth="1"/>
    <col min="3085" max="3085" width="2.6328125" style="344" customWidth="1"/>
    <col min="3086" max="3086" width="11.08984375" style="344" customWidth="1"/>
    <col min="3087" max="3328" width="10.6328125" style="344"/>
    <col min="3329" max="3329" width="4.6328125" style="344" customWidth="1"/>
    <col min="3330" max="3330" width="26" style="344" customWidth="1"/>
    <col min="3331" max="3331" width="2.6328125" style="344" customWidth="1"/>
    <col min="3332" max="3332" width="11.08984375" style="344" customWidth="1"/>
    <col min="3333" max="3333" width="2.6328125" style="344" customWidth="1"/>
    <col min="3334" max="3334" width="11.08984375" style="344" customWidth="1"/>
    <col min="3335" max="3335" width="2.6328125" style="344" customWidth="1"/>
    <col min="3336" max="3336" width="11.08984375" style="344" customWidth="1"/>
    <col min="3337" max="3337" width="2.6328125" style="344" customWidth="1"/>
    <col min="3338" max="3338" width="11.08984375" style="344" customWidth="1"/>
    <col min="3339" max="3339" width="4.26953125" style="344" customWidth="1"/>
    <col min="3340" max="3340" width="11.08984375" style="344" customWidth="1"/>
    <col min="3341" max="3341" width="2.6328125" style="344" customWidth="1"/>
    <col min="3342" max="3342" width="11.08984375" style="344" customWidth="1"/>
    <col min="3343" max="3584" width="10.6328125" style="344"/>
    <col min="3585" max="3585" width="4.6328125" style="344" customWidth="1"/>
    <col min="3586" max="3586" width="26" style="344" customWidth="1"/>
    <col min="3587" max="3587" width="2.6328125" style="344" customWidth="1"/>
    <col min="3588" max="3588" width="11.08984375" style="344" customWidth="1"/>
    <col min="3589" max="3589" width="2.6328125" style="344" customWidth="1"/>
    <col min="3590" max="3590" width="11.08984375" style="344" customWidth="1"/>
    <col min="3591" max="3591" width="2.6328125" style="344" customWidth="1"/>
    <col min="3592" max="3592" width="11.08984375" style="344" customWidth="1"/>
    <col min="3593" max="3593" width="2.6328125" style="344" customWidth="1"/>
    <col min="3594" max="3594" width="11.08984375" style="344" customWidth="1"/>
    <col min="3595" max="3595" width="4.26953125" style="344" customWidth="1"/>
    <col min="3596" max="3596" width="11.08984375" style="344" customWidth="1"/>
    <col min="3597" max="3597" width="2.6328125" style="344" customWidth="1"/>
    <col min="3598" max="3598" width="11.08984375" style="344" customWidth="1"/>
    <col min="3599" max="3840" width="10.6328125" style="344"/>
    <col min="3841" max="3841" width="4.6328125" style="344" customWidth="1"/>
    <col min="3842" max="3842" width="26" style="344" customWidth="1"/>
    <col min="3843" max="3843" width="2.6328125" style="344" customWidth="1"/>
    <col min="3844" max="3844" width="11.08984375" style="344" customWidth="1"/>
    <col min="3845" max="3845" width="2.6328125" style="344" customWidth="1"/>
    <col min="3846" max="3846" width="11.08984375" style="344" customWidth="1"/>
    <col min="3847" max="3847" width="2.6328125" style="344" customWidth="1"/>
    <col min="3848" max="3848" width="11.08984375" style="344" customWidth="1"/>
    <col min="3849" max="3849" width="2.6328125" style="344" customWidth="1"/>
    <col min="3850" max="3850" width="11.08984375" style="344" customWidth="1"/>
    <col min="3851" max="3851" width="4.26953125" style="344" customWidth="1"/>
    <col min="3852" max="3852" width="11.08984375" style="344" customWidth="1"/>
    <col min="3853" max="3853" width="2.6328125" style="344" customWidth="1"/>
    <col min="3854" max="3854" width="11.08984375" style="344" customWidth="1"/>
    <col min="3855" max="4096" width="10.6328125" style="344"/>
    <col min="4097" max="4097" width="4.6328125" style="344" customWidth="1"/>
    <col min="4098" max="4098" width="26" style="344" customWidth="1"/>
    <col min="4099" max="4099" width="2.6328125" style="344" customWidth="1"/>
    <col min="4100" max="4100" width="11.08984375" style="344" customWidth="1"/>
    <col min="4101" max="4101" width="2.6328125" style="344" customWidth="1"/>
    <col min="4102" max="4102" width="11.08984375" style="344" customWidth="1"/>
    <col min="4103" max="4103" width="2.6328125" style="344" customWidth="1"/>
    <col min="4104" max="4104" width="11.08984375" style="344" customWidth="1"/>
    <col min="4105" max="4105" width="2.6328125" style="344" customWidth="1"/>
    <col min="4106" max="4106" width="11.08984375" style="344" customWidth="1"/>
    <col min="4107" max="4107" width="4.26953125" style="344" customWidth="1"/>
    <col min="4108" max="4108" width="11.08984375" style="344" customWidth="1"/>
    <col min="4109" max="4109" width="2.6328125" style="344" customWidth="1"/>
    <col min="4110" max="4110" width="11.08984375" style="344" customWidth="1"/>
    <col min="4111" max="4352" width="10.6328125" style="344"/>
    <col min="4353" max="4353" width="4.6328125" style="344" customWidth="1"/>
    <col min="4354" max="4354" width="26" style="344" customWidth="1"/>
    <col min="4355" max="4355" width="2.6328125" style="344" customWidth="1"/>
    <col min="4356" max="4356" width="11.08984375" style="344" customWidth="1"/>
    <col min="4357" max="4357" width="2.6328125" style="344" customWidth="1"/>
    <col min="4358" max="4358" width="11.08984375" style="344" customWidth="1"/>
    <col min="4359" max="4359" width="2.6328125" style="344" customWidth="1"/>
    <col min="4360" max="4360" width="11.08984375" style="344" customWidth="1"/>
    <col min="4361" max="4361" width="2.6328125" style="344" customWidth="1"/>
    <col min="4362" max="4362" width="11.08984375" style="344" customWidth="1"/>
    <col min="4363" max="4363" width="4.26953125" style="344" customWidth="1"/>
    <col min="4364" max="4364" width="11.08984375" style="344" customWidth="1"/>
    <col min="4365" max="4365" width="2.6328125" style="344" customWidth="1"/>
    <col min="4366" max="4366" width="11.08984375" style="344" customWidth="1"/>
    <col min="4367" max="4608" width="10.6328125" style="344"/>
    <col min="4609" max="4609" width="4.6328125" style="344" customWidth="1"/>
    <col min="4610" max="4610" width="26" style="344" customWidth="1"/>
    <col min="4611" max="4611" width="2.6328125" style="344" customWidth="1"/>
    <col min="4612" max="4612" width="11.08984375" style="344" customWidth="1"/>
    <col min="4613" max="4613" width="2.6328125" style="344" customWidth="1"/>
    <col min="4614" max="4614" width="11.08984375" style="344" customWidth="1"/>
    <col min="4615" max="4615" width="2.6328125" style="344" customWidth="1"/>
    <col min="4616" max="4616" width="11.08984375" style="344" customWidth="1"/>
    <col min="4617" max="4617" width="2.6328125" style="344" customWidth="1"/>
    <col min="4618" max="4618" width="11.08984375" style="344" customWidth="1"/>
    <col min="4619" max="4619" width="4.26953125" style="344" customWidth="1"/>
    <col min="4620" max="4620" width="11.08984375" style="344" customWidth="1"/>
    <col min="4621" max="4621" width="2.6328125" style="344" customWidth="1"/>
    <col min="4622" max="4622" width="11.08984375" style="344" customWidth="1"/>
    <col min="4623" max="4864" width="10.6328125" style="344"/>
    <col min="4865" max="4865" width="4.6328125" style="344" customWidth="1"/>
    <col min="4866" max="4866" width="26" style="344" customWidth="1"/>
    <col min="4867" max="4867" width="2.6328125" style="344" customWidth="1"/>
    <col min="4868" max="4868" width="11.08984375" style="344" customWidth="1"/>
    <col min="4869" max="4869" width="2.6328125" style="344" customWidth="1"/>
    <col min="4870" max="4870" width="11.08984375" style="344" customWidth="1"/>
    <col min="4871" max="4871" width="2.6328125" style="344" customWidth="1"/>
    <col min="4872" max="4872" width="11.08984375" style="344" customWidth="1"/>
    <col min="4873" max="4873" width="2.6328125" style="344" customWidth="1"/>
    <col min="4874" max="4874" width="11.08984375" style="344" customWidth="1"/>
    <col min="4875" max="4875" width="4.26953125" style="344" customWidth="1"/>
    <col min="4876" max="4876" width="11.08984375" style="344" customWidth="1"/>
    <col min="4877" max="4877" width="2.6328125" style="344" customWidth="1"/>
    <col min="4878" max="4878" width="11.08984375" style="344" customWidth="1"/>
    <col min="4879" max="5120" width="10.6328125" style="344"/>
    <col min="5121" max="5121" width="4.6328125" style="344" customWidth="1"/>
    <col min="5122" max="5122" width="26" style="344" customWidth="1"/>
    <col min="5123" max="5123" width="2.6328125" style="344" customWidth="1"/>
    <col min="5124" max="5124" width="11.08984375" style="344" customWidth="1"/>
    <col min="5125" max="5125" width="2.6328125" style="344" customWidth="1"/>
    <col min="5126" max="5126" width="11.08984375" style="344" customWidth="1"/>
    <col min="5127" max="5127" width="2.6328125" style="344" customWidth="1"/>
    <col min="5128" max="5128" width="11.08984375" style="344" customWidth="1"/>
    <col min="5129" max="5129" width="2.6328125" style="344" customWidth="1"/>
    <col min="5130" max="5130" width="11.08984375" style="344" customWidth="1"/>
    <col min="5131" max="5131" width="4.26953125" style="344" customWidth="1"/>
    <col min="5132" max="5132" width="11.08984375" style="344" customWidth="1"/>
    <col min="5133" max="5133" width="2.6328125" style="344" customWidth="1"/>
    <col min="5134" max="5134" width="11.08984375" style="344" customWidth="1"/>
    <col min="5135" max="5376" width="10.6328125" style="344"/>
    <col min="5377" max="5377" width="4.6328125" style="344" customWidth="1"/>
    <col min="5378" max="5378" width="26" style="344" customWidth="1"/>
    <col min="5379" max="5379" width="2.6328125" style="344" customWidth="1"/>
    <col min="5380" max="5380" width="11.08984375" style="344" customWidth="1"/>
    <col min="5381" max="5381" width="2.6328125" style="344" customWidth="1"/>
    <col min="5382" max="5382" width="11.08984375" style="344" customWidth="1"/>
    <col min="5383" max="5383" width="2.6328125" style="344" customWidth="1"/>
    <col min="5384" max="5384" width="11.08984375" style="344" customWidth="1"/>
    <col min="5385" max="5385" width="2.6328125" style="344" customWidth="1"/>
    <col min="5386" max="5386" width="11.08984375" style="344" customWidth="1"/>
    <col min="5387" max="5387" width="4.26953125" style="344" customWidth="1"/>
    <col min="5388" max="5388" width="11.08984375" style="344" customWidth="1"/>
    <col min="5389" max="5389" width="2.6328125" style="344" customWidth="1"/>
    <col min="5390" max="5390" width="11.08984375" style="344" customWidth="1"/>
    <col min="5391" max="5632" width="10.6328125" style="344"/>
    <col min="5633" max="5633" width="4.6328125" style="344" customWidth="1"/>
    <col min="5634" max="5634" width="26" style="344" customWidth="1"/>
    <col min="5635" max="5635" width="2.6328125" style="344" customWidth="1"/>
    <col min="5636" max="5636" width="11.08984375" style="344" customWidth="1"/>
    <col min="5637" max="5637" width="2.6328125" style="344" customWidth="1"/>
    <col min="5638" max="5638" width="11.08984375" style="344" customWidth="1"/>
    <col min="5639" max="5639" width="2.6328125" style="344" customWidth="1"/>
    <col min="5640" max="5640" width="11.08984375" style="344" customWidth="1"/>
    <col min="5641" max="5641" width="2.6328125" style="344" customWidth="1"/>
    <col min="5642" max="5642" width="11.08984375" style="344" customWidth="1"/>
    <col min="5643" max="5643" width="4.26953125" style="344" customWidth="1"/>
    <col min="5644" max="5644" width="11.08984375" style="344" customWidth="1"/>
    <col min="5645" max="5645" width="2.6328125" style="344" customWidth="1"/>
    <col min="5646" max="5646" width="11.08984375" style="344" customWidth="1"/>
    <col min="5647" max="5888" width="10.6328125" style="344"/>
    <col min="5889" max="5889" width="4.6328125" style="344" customWidth="1"/>
    <col min="5890" max="5890" width="26" style="344" customWidth="1"/>
    <col min="5891" max="5891" width="2.6328125" style="344" customWidth="1"/>
    <col min="5892" max="5892" width="11.08984375" style="344" customWidth="1"/>
    <col min="5893" max="5893" width="2.6328125" style="344" customWidth="1"/>
    <col min="5894" max="5894" width="11.08984375" style="344" customWidth="1"/>
    <col min="5895" max="5895" width="2.6328125" style="344" customWidth="1"/>
    <col min="5896" max="5896" width="11.08984375" style="344" customWidth="1"/>
    <col min="5897" max="5897" width="2.6328125" style="344" customWidth="1"/>
    <col min="5898" max="5898" width="11.08984375" style="344" customWidth="1"/>
    <col min="5899" max="5899" width="4.26953125" style="344" customWidth="1"/>
    <col min="5900" max="5900" width="11.08984375" style="344" customWidth="1"/>
    <col min="5901" max="5901" width="2.6328125" style="344" customWidth="1"/>
    <col min="5902" max="5902" width="11.08984375" style="344" customWidth="1"/>
    <col min="5903" max="6144" width="10.6328125" style="344"/>
    <col min="6145" max="6145" width="4.6328125" style="344" customWidth="1"/>
    <col min="6146" max="6146" width="26" style="344" customWidth="1"/>
    <col min="6147" max="6147" width="2.6328125" style="344" customWidth="1"/>
    <col min="6148" max="6148" width="11.08984375" style="344" customWidth="1"/>
    <col min="6149" max="6149" width="2.6328125" style="344" customWidth="1"/>
    <col min="6150" max="6150" width="11.08984375" style="344" customWidth="1"/>
    <col min="6151" max="6151" width="2.6328125" style="344" customWidth="1"/>
    <col min="6152" max="6152" width="11.08984375" style="344" customWidth="1"/>
    <col min="6153" max="6153" width="2.6328125" style="344" customWidth="1"/>
    <col min="6154" max="6154" width="11.08984375" style="344" customWidth="1"/>
    <col min="6155" max="6155" width="4.26953125" style="344" customWidth="1"/>
    <col min="6156" max="6156" width="11.08984375" style="344" customWidth="1"/>
    <col min="6157" max="6157" width="2.6328125" style="344" customWidth="1"/>
    <col min="6158" max="6158" width="11.08984375" style="344" customWidth="1"/>
    <col min="6159" max="6400" width="10.6328125" style="344"/>
    <col min="6401" max="6401" width="4.6328125" style="344" customWidth="1"/>
    <col min="6402" max="6402" width="26" style="344" customWidth="1"/>
    <col min="6403" max="6403" width="2.6328125" style="344" customWidth="1"/>
    <col min="6404" max="6404" width="11.08984375" style="344" customWidth="1"/>
    <col min="6405" max="6405" width="2.6328125" style="344" customWidth="1"/>
    <col min="6406" max="6406" width="11.08984375" style="344" customWidth="1"/>
    <col min="6407" max="6407" width="2.6328125" style="344" customWidth="1"/>
    <col min="6408" max="6408" width="11.08984375" style="344" customWidth="1"/>
    <col min="6409" max="6409" width="2.6328125" style="344" customWidth="1"/>
    <col min="6410" max="6410" width="11.08984375" style="344" customWidth="1"/>
    <col min="6411" max="6411" width="4.26953125" style="344" customWidth="1"/>
    <col min="6412" max="6412" width="11.08984375" style="344" customWidth="1"/>
    <col min="6413" max="6413" width="2.6328125" style="344" customWidth="1"/>
    <col min="6414" max="6414" width="11.08984375" style="344" customWidth="1"/>
    <col min="6415" max="6656" width="10.6328125" style="344"/>
    <col min="6657" max="6657" width="4.6328125" style="344" customWidth="1"/>
    <col min="6658" max="6658" width="26" style="344" customWidth="1"/>
    <col min="6659" max="6659" width="2.6328125" style="344" customWidth="1"/>
    <col min="6660" max="6660" width="11.08984375" style="344" customWidth="1"/>
    <col min="6661" max="6661" width="2.6328125" style="344" customWidth="1"/>
    <col min="6662" max="6662" width="11.08984375" style="344" customWidth="1"/>
    <col min="6663" max="6663" width="2.6328125" style="344" customWidth="1"/>
    <col min="6664" max="6664" width="11.08984375" style="344" customWidth="1"/>
    <col min="6665" max="6665" width="2.6328125" style="344" customWidth="1"/>
    <col min="6666" max="6666" width="11.08984375" style="344" customWidth="1"/>
    <col min="6667" max="6667" width="4.26953125" style="344" customWidth="1"/>
    <col min="6668" max="6668" width="11.08984375" style="344" customWidth="1"/>
    <col min="6669" max="6669" width="2.6328125" style="344" customWidth="1"/>
    <col min="6670" max="6670" width="11.08984375" style="344" customWidth="1"/>
    <col min="6671" max="6912" width="10.6328125" style="344"/>
    <col min="6913" max="6913" width="4.6328125" style="344" customWidth="1"/>
    <col min="6914" max="6914" width="26" style="344" customWidth="1"/>
    <col min="6915" max="6915" width="2.6328125" style="344" customWidth="1"/>
    <col min="6916" max="6916" width="11.08984375" style="344" customWidth="1"/>
    <col min="6917" max="6917" width="2.6328125" style="344" customWidth="1"/>
    <col min="6918" max="6918" width="11.08984375" style="344" customWidth="1"/>
    <col min="6919" max="6919" width="2.6328125" style="344" customWidth="1"/>
    <col min="6920" max="6920" width="11.08984375" style="344" customWidth="1"/>
    <col min="6921" max="6921" width="2.6328125" style="344" customWidth="1"/>
    <col min="6922" max="6922" width="11.08984375" style="344" customWidth="1"/>
    <col min="6923" max="6923" width="4.26953125" style="344" customWidth="1"/>
    <col min="6924" max="6924" width="11.08984375" style="344" customWidth="1"/>
    <col min="6925" max="6925" width="2.6328125" style="344" customWidth="1"/>
    <col min="6926" max="6926" width="11.08984375" style="344" customWidth="1"/>
    <col min="6927" max="7168" width="10.6328125" style="344"/>
    <col min="7169" max="7169" width="4.6328125" style="344" customWidth="1"/>
    <col min="7170" max="7170" width="26" style="344" customWidth="1"/>
    <col min="7171" max="7171" width="2.6328125" style="344" customWidth="1"/>
    <col min="7172" max="7172" width="11.08984375" style="344" customWidth="1"/>
    <col min="7173" max="7173" width="2.6328125" style="344" customWidth="1"/>
    <col min="7174" max="7174" width="11.08984375" style="344" customWidth="1"/>
    <col min="7175" max="7175" width="2.6328125" style="344" customWidth="1"/>
    <col min="7176" max="7176" width="11.08984375" style="344" customWidth="1"/>
    <col min="7177" max="7177" width="2.6328125" style="344" customWidth="1"/>
    <col min="7178" max="7178" width="11.08984375" style="344" customWidth="1"/>
    <col min="7179" max="7179" width="4.26953125" style="344" customWidth="1"/>
    <col min="7180" max="7180" width="11.08984375" style="344" customWidth="1"/>
    <col min="7181" max="7181" width="2.6328125" style="344" customWidth="1"/>
    <col min="7182" max="7182" width="11.08984375" style="344" customWidth="1"/>
    <col min="7183" max="7424" width="10.6328125" style="344"/>
    <col min="7425" max="7425" width="4.6328125" style="344" customWidth="1"/>
    <col min="7426" max="7426" width="26" style="344" customWidth="1"/>
    <col min="7427" max="7427" width="2.6328125" style="344" customWidth="1"/>
    <col min="7428" max="7428" width="11.08984375" style="344" customWidth="1"/>
    <col min="7429" max="7429" width="2.6328125" style="344" customWidth="1"/>
    <col min="7430" max="7430" width="11.08984375" style="344" customWidth="1"/>
    <col min="7431" max="7431" width="2.6328125" style="344" customWidth="1"/>
    <col min="7432" max="7432" width="11.08984375" style="344" customWidth="1"/>
    <col min="7433" max="7433" width="2.6328125" style="344" customWidth="1"/>
    <col min="7434" max="7434" width="11.08984375" style="344" customWidth="1"/>
    <col min="7435" max="7435" width="4.26953125" style="344" customWidth="1"/>
    <col min="7436" max="7436" width="11.08984375" style="344" customWidth="1"/>
    <col min="7437" max="7437" width="2.6328125" style="344" customWidth="1"/>
    <col min="7438" max="7438" width="11.08984375" style="344" customWidth="1"/>
    <col min="7439" max="7680" width="10.6328125" style="344"/>
    <col min="7681" max="7681" width="4.6328125" style="344" customWidth="1"/>
    <col min="7682" max="7682" width="26" style="344" customWidth="1"/>
    <col min="7683" max="7683" width="2.6328125" style="344" customWidth="1"/>
    <col min="7684" max="7684" width="11.08984375" style="344" customWidth="1"/>
    <col min="7685" max="7685" width="2.6328125" style="344" customWidth="1"/>
    <col min="7686" max="7686" width="11.08984375" style="344" customWidth="1"/>
    <col min="7687" max="7687" width="2.6328125" style="344" customWidth="1"/>
    <col min="7688" max="7688" width="11.08984375" style="344" customWidth="1"/>
    <col min="7689" max="7689" width="2.6328125" style="344" customWidth="1"/>
    <col min="7690" max="7690" width="11.08984375" style="344" customWidth="1"/>
    <col min="7691" max="7691" width="4.26953125" style="344" customWidth="1"/>
    <col min="7692" max="7692" width="11.08984375" style="344" customWidth="1"/>
    <col min="7693" max="7693" width="2.6328125" style="344" customWidth="1"/>
    <col min="7694" max="7694" width="11.08984375" style="344" customWidth="1"/>
    <col min="7695" max="7936" width="10.6328125" style="344"/>
    <col min="7937" max="7937" width="4.6328125" style="344" customWidth="1"/>
    <col min="7938" max="7938" width="26" style="344" customWidth="1"/>
    <col min="7939" max="7939" width="2.6328125" style="344" customWidth="1"/>
    <col min="7940" max="7940" width="11.08984375" style="344" customWidth="1"/>
    <col min="7941" max="7941" width="2.6328125" style="344" customWidth="1"/>
    <col min="7942" max="7942" width="11.08984375" style="344" customWidth="1"/>
    <col min="7943" max="7943" width="2.6328125" style="344" customWidth="1"/>
    <col min="7944" max="7944" width="11.08984375" style="344" customWidth="1"/>
    <col min="7945" max="7945" width="2.6328125" style="344" customWidth="1"/>
    <col min="7946" max="7946" width="11.08984375" style="344" customWidth="1"/>
    <col min="7947" max="7947" width="4.26953125" style="344" customWidth="1"/>
    <col min="7948" max="7948" width="11.08984375" style="344" customWidth="1"/>
    <col min="7949" max="7949" width="2.6328125" style="344" customWidth="1"/>
    <col min="7950" max="7950" width="11.08984375" style="344" customWidth="1"/>
    <col min="7951" max="8192" width="10.6328125" style="344"/>
    <col min="8193" max="8193" width="4.6328125" style="344" customWidth="1"/>
    <col min="8194" max="8194" width="26" style="344" customWidth="1"/>
    <col min="8195" max="8195" width="2.6328125" style="344" customWidth="1"/>
    <col min="8196" max="8196" width="11.08984375" style="344" customWidth="1"/>
    <col min="8197" max="8197" width="2.6328125" style="344" customWidth="1"/>
    <col min="8198" max="8198" width="11.08984375" style="344" customWidth="1"/>
    <col min="8199" max="8199" width="2.6328125" style="344" customWidth="1"/>
    <col min="8200" max="8200" width="11.08984375" style="344" customWidth="1"/>
    <col min="8201" max="8201" width="2.6328125" style="344" customWidth="1"/>
    <col min="8202" max="8202" width="11.08984375" style="344" customWidth="1"/>
    <col min="8203" max="8203" width="4.26953125" style="344" customWidth="1"/>
    <col min="8204" max="8204" width="11.08984375" style="344" customWidth="1"/>
    <col min="8205" max="8205" width="2.6328125" style="344" customWidth="1"/>
    <col min="8206" max="8206" width="11.08984375" style="344" customWidth="1"/>
    <col min="8207" max="8448" width="10.6328125" style="344"/>
    <col min="8449" max="8449" width="4.6328125" style="344" customWidth="1"/>
    <col min="8450" max="8450" width="26" style="344" customWidth="1"/>
    <col min="8451" max="8451" width="2.6328125" style="344" customWidth="1"/>
    <col min="8452" max="8452" width="11.08984375" style="344" customWidth="1"/>
    <col min="8453" max="8453" width="2.6328125" style="344" customWidth="1"/>
    <col min="8454" max="8454" width="11.08984375" style="344" customWidth="1"/>
    <col min="8455" max="8455" width="2.6328125" style="344" customWidth="1"/>
    <col min="8456" max="8456" width="11.08984375" style="344" customWidth="1"/>
    <col min="8457" max="8457" width="2.6328125" style="344" customWidth="1"/>
    <col min="8458" max="8458" width="11.08984375" style="344" customWidth="1"/>
    <col min="8459" max="8459" width="4.26953125" style="344" customWidth="1"/>
    <col min="8460" max="8460" width="11.08984375" style="344" customWidth="1"/>
    <col min="8461" max="8461" width="2.6328125" style="344" customWidth="1"/>
    <col min="8462" max="8462" width="11.08984375" style="344" customWidth="1"/>
    <col min="8463" max="8704" width="10.6328125" style="344"/>
    <col min="8705" max="8705" width="4.6328125" style="344" customWidth="1"/>
    <col min="8706" max="8706" width="26" style="344" customWidth="1"/>
    <col min="8707" max="8707" width="2.6328125" style="344" customWidth="1"/>
    <col min="8708" max="8708" width="11.08984375" style="344" customWidth="1"/>
    <col min="8709" max="8709" width="2.6328125" style="344" customWidth="1"/>
    <col min="8710" max="8710" width="11.08984375" style="344" customWidth="1"/>
    <col min="8711" max="8711" width="2.6328125" style="344" customWidth="1"/>
    <col min="8712" max="8712" width="11.08984375" style="344" customWidth="1"/>
    <col min="8713" max="8713" width="2.6328125" style="344" customWidth="1"/>
    <col min="8714" max="8714" width="11.08984375" style="344" customWidth="1"/>
    <col min="8715" max="8715" width="4.26953125" style="344" customWidth="1"/>
    <col min="8716" max="8716" width="11.08984375" style="344" customWidth="1"/>
    <col min="8717" max="8717" width="2.6328125" style="344" customWidth="1"/>
    <col min="8718" max="8718" width="11.08984375" style="344" customWidth="1"/>
    <col min="8719" max="8960" width="10.6328125" style="344"/>
    <col min="8961" max="8961" width="4.6328125" style="344" customWidth="1"/>
    <col min="8962" max="8962" width="26" style="344" customWidth="1"/>
    <col min="8963" max="8963" width="2.6328125" style="344" customWidth="1"/>
    <col min="8964" max="8964" width="11.08984375" style="344" customWidth="1"/>
    <col min="8965" max="8965" width="2.6328125" style="344" customWidth="1"/>
    <col min="8966" max="8966" width="11.08984375" style="344" customWidth="1"/>
    <col min="8967" max="8967" width="2.6328125" style="344" customWidth="1"/>
    <col min="8968" max="8968" width="11.08984375" style="344" customWidth="1"/>
    <col min="8969" max="8969" width="2.6328125" style="344" customWidth="1"/>
    <col min="8970" max="8970" width="11.08984375" style="344" customWidth="1"/>
    <col min="8971" max="8971" width="4.26953125" style="344" customWidth="1"/>
    <col min="8972" max="8972" width="11.08984375" style="344" customWidth="1"/>
    <col min="8973" max="8973" width="2.6328125" style="344" customWidth="1"/>
    <col min="8974" max="8974" width="11.08984375" style="344" customWidth="1"/>
    <col min="8975" max="9216" width="10.6328125" style="344"/>
    <col min="9217" max="9217" width="4.6328125" style="344" customWidth="1"/>
    <col min="9218" max="9218" width="26" style="344" customWidth="1"/>
    <col min="9219" max="9219" width="2.6328125" style="344" customWidth="1"/>
    <col min="9220" max="9220" width="11.08984375" style="344" customWidth="1"/>
    <col min="9221" max="9221" width="2.6328125" style="344" customWidth="1"/>
    <col min="9222" max="9222" width="11.08984375" style="344" customWidth="1"/>
    <col min="9223" max="9223" width="2.6328125" style="344" customWidth="1"/>
    <col min="9224" max="9224" width="11.08984375" style="344" customWidth="1"/>
    <col min="9225" max="9225" width="2.6328125" style="344" customWidth="1"/>
    <col min="9226" max="9226" width="11.08984375" style="344" customWidth="1"/>
    <col min="9227" max="9227" width="4.26953125" style="344" customWidth="1"/>
    <col min="9228" max="9228" width="11.08984375" style="344" customWidth="1"/>
    <col min="9229" max="9229" width="2.6328125" style="344" customWidth="1"/>
    <col min="9230" max="9230" width="11.08984375" style="344" customWidth="1"/>
    <col min="9231" max="9472" width="10.6328125" style="344"/>
    <col min="9473" max="9473" width="4.6328125" style="344" customWidth="1"/>
    <col min="9474" max="9474" width="26" style="344" customWidth="1"/>
    <col min="9475" max="9475" width="2.6328125" style="344" customWidth="1"/>
    <col min="9476" max="9476" width="11.08984375" style="344" customWidth="1"/>
    <col min="9477" max="9477" width="2.6328125" style="344" customWidth="1"/>
    <col min="9478" max="9478" width="11.08984375" style="344" customWidth="1"/>
    <col min="9479" max="9479" width="2.6328125" style="344" customWidth="1"/>
    <col min="9480" max="9480" width="11.08984375" style="344" customWidth="1"/>
    <col min="9481" max="9481" width="2.6328125" style="344" customWidth="1"/>
    <col min="9482" max="9482" width="11.08984375" style="344" customWidth="1"/>
    <col min="9483" max="9483" width="4.26953125" style="344" customWidth="1"/>
    <col min="9484" max="9484" width="11.08984375" style="344" customWidth="1"/>
    <col min="9485" max="9485" width="2.6328125" style="344" customWidth="1"/>
    <col min="9486" max="9486" width="11.08984375" style="344" customWidth="1"/>
    <col min="9487" max="9728" width="10.6328125" style="344"/>
    <col min="9729" max="9729" width="4.6328125" style="344" customWidth="1"/>
    <col min="9730" max="9730" width="26" style="344" customWidth="1"/>
    <col min="9731" max="9731" width="2.6328125" style="344" customWidth="1"/>
    <col min="9732" max="9732" width="11.08984375" style="344" customWidth="1"/>
    <col min="9733" max="9733" width="2.6328125" style="344" customWidth="1"/>
    <col min="9734" max="9734" width="11.08984375" style="344" customWidth="1"/>
    <col min="9735" max="9735" width="2.6328125" style="344" customWidth="1"/>
    <col min="9736" max="9736" width="11.08984375" style="344" customWidth="1"/>
    <col min="9737" max="9737" width="2.6328125" style="344" customWidth="1"/>
    <col min="9738" max="9738" width="11.08984375" style="344" customWidth="1"/>
    <col min="9739" max="9739" width="4.26953125" style="344" customWidth="1"/>
    <col min="9740" max="9740" width="11.08984375" style="344" customWidth="1"/>
    <col min="9741" max="9741" width="2.6328125" style="344" customWidth="1"/>
    <col min="9742" max="9742" width="11.08984375" style="344" customWidth="1"/>
    <col min="9743" max="9984" width="10.6328125" style="344"/>
    <col min="9985" max="9985" width="4.6328125" style="344" customWidth="1"/>
    <col min="9986" max="9986" width="26" style="344" customWidth="1"/>
    <col min="9987" max="9987" width="2.6328125" style="344" customWidth="1"/>
    <col min="9988" max="9988" width="11.08984375" style="344" customWidth="1"/>
    <col min="9989" max="9989" width="2.6328125" style="344" customWidth="1"/>
    <col min="9990" max="9990" width="11.08984375" style="344" customWidth="1"/>
    <col min="9991" max="9991" width="2.6328125" style="344" customWidth="1"/>
    <col min="9992" max="9992" width="11.08984375" style="344" customWidth="1"/>
    <col min="9993" max="9993" width="2.6328125" style="344" customWidth="1"/>
    <col min="9994" max="9994" width="11.08984375" style="344" customWidth="1"/>
    <col min="9995" max="9995" width="4.26953125" style="344" customWidth="1"/>
    <col min="9996" max="9996" width="11.08984375" style="344" customWidth="1"/>
    <col min="9997" max="9997" width="2.6328125" style="344" customWidth="1"/>
    <col min="9998" max="9998" width="11.08984375" style="344" customWidth="1"/>
    <col min="9999" max="10240" width="10.6328125" style="344"/>
    <col min="10241" max="10241" width="4.6328125" style="344" customWidth="1"/>
    <col min="10242" max="10242" width="26" style="344" customWidth="1"/>
    <col min="10243" max="10243" width="2.6328125" style="344" customWidth="1"/>
    <col min="10244" max="10244" width="11.08984375" style="344" customWidth="1"/>
    <col min="10245" max="10245" width="2.6328125" style="344" customWidth="1"/>
    <col min="10246" max="10246" width="11.08984375" style="344" customWidth="1"/>
    <col min="10247" max="10247" width="2.6328125" style="344" customWidth="1"/>
    <col min="10248" max="10248" width="11.08984375" style="344" customWidth="1"/>
    <col min="10249" max="10249" width="2.6328125" style="344" customWidth="1"/>
    <col min="10250" max="10250" width="11.08984375" style="344" customWidth="1"/>
    <col min="10251" max="10251" width="4.26953125" style="344" customWidth="1"/>
    <col min="10252" max="10252" width="11.08984375" style="344" customWidth="1"/>
    <col min="10253" max="10253" width="2.6328125" style="344" customWidth="1"/>
    <col min="10254" max="10254" width="11.08984375" style="344" customWidth="1"/>
    <col min="10255" max="10496" width="10.6328125" style="344"/>
    <col min="10497" max="10497" width="4.6328125" style="344" customWidth="1"/>
    <col min="10498" max="10498" width="26" style="344" customWidth="1"/>
    <col min="10499" max="10499" width="2.6328125" style="344" customWidth="1"/>
    <col min="10500" max="10500" width="11.08984375" style="344" customWidth="1"/>
    <col min="10501" max="10501" width="2.6328125" style="344" customWidth="1"/>
    <col min="10502" max="10502" width="11.08984375" style="344" customWidth="1"/>
    <col min="10503" max="10503" width="2.6328125" style="344" customWidth="1"/>
    <col min="10504" max="10504" width="11.08984375" style="344" customWidth="1"/>
    <col min="10505" max="10505" width="2.6328125" style="344" customWidth="1"/>
    <col min="10506" max="10506" width="11.08984375" style="344" customWidth="1"/>
    <col min="10507" max="10507" width="4.26953125" style="344" customWidth="1"/>
    <col min="10508" max="10508" width="11.08984375" style="344" customWidth="1"/>
    <col min="10509" max="10509" width="2.6328125" style="344" customWidth="1"/>
    <col min="10510" max="10510" width="11.08984375" style="344" customWidth="1"/>
    <col min="10511" max="10752" width="10.6328125" style="344"/>
    <col min="10753" max="10753" width="4.6328125" style="344" customWidth="1"/>
    <col min="10754" max="10754" width="26" style="344" customWidth="1"/>
    <col min="10755" max="10755" width="2.6328125" style="344" customWidth="1"/>
    <col min="10756" max="10756" width="11.08984375" style="344" customWidth="1"/>
    <col min="10757" max="10757" width="2.6328125" style="344" customWidth="1"/>
    <col min="10758" max="10758" width="11.08984375" style="344" customWidth="1"/>
    <col min="10759" max="10759" width="2.6328125" style="344" customWidth="1"/>
    <col min="10760" max="10760" width="11.08984375" style="344" customWidth="1"/>
    <col min="10761" max="10761" width="2.6328125" style="344" customWidth="1"/>
    <col min="10762" max="10762" width="11.08984375" style="344" customWidth="1"/>
    <col min="10763" max="10763" width="4.26953125" style="344" customWidth="1"/>
    <col min="10764" max="10764" width="11.08984375" style="344" customWidth="1"/>
    <col min="10765" max="10765" width="2.6328125" style="344" customWidth="1"/>
    <col min="10766" max="10766" width="11.08984375" style="344" customWidth="1"/>
    <col min="10767" max="11008" width="10.6328125" style="344"/>
    <col min="11009" max="11009" width="4.6328125" style="344" customWidth="1"/>
    <col min="11010" max="11010" width="26" style="344" customWidth="1"/>
    <col min="11011" max="11011" width="2.6328125" style="344" customWidth="1"/>
    <col min="11012" max="11012" width="11.08984375" style="344" customWidth="1"/>
    <col min="11013" max="11013" width="2.6328125" style="344" customWidth="1"/>
    <col min="11014" max="11014" width="11.08984375" style="344" customWidth="1"/>
    <col min="11015" max="11015" width="2.6328125" style="344" customWidth="1"/>
    <col min="11016" max="11016" width="11.08984375" style="344" customWidth="1"/>
    <col min="11017" max="11017" width="2.6328125" style="344" customWidth="1"/>
    <col min="11018" max="11018" width="11.08984375" style="344" customWidth="1"/>
    <col min="11019" max="11019" width="4.26953125" style="344" customWidth="1"/>
    <col min="11020" max="11020" width="11.08984375" style="344" customWidth="1"/>
    <col min="11021" max="11021" width="2.6328125" style="344" customWidth="1"/>
    <col min="11022" max="11022" width="11.08984375" style="344" customWidth="1"/>
    <col min="11023" max="11264" width="10.6328125" style="344"/>
    <col min="11265" max="11265" width="4.6328125" style="344" customWidth="1"/>
    <col min="11266" max="11266" width="26" style="344" customWidth="1"/>
    <col min="11267" max="11267" width="2.6328125" style="344" customWidth="1"/>
    <col min="11268" max="11268" width="11.08984375" style="344" customWidth="1"/>
    <col min="11269" max="11269" width="2.6328125" style="344" customWidth="1"/>
    <col min="11270" max="11270" width="11.08984375" style="344" customWidth="1"/>
    <col min="11271" max="11271" width="2.6328125" style="344" customWidth="1"/>
    <col min="11272" max="11272" width="11.08984375" style="344" customWidth="1"/>
    <col min="11273" max="11273" width="2.6328125" style="344" customWidth="1"/>
    <col min="11274" max="11274" width="11.08984375" style="344" customWidth="1"/>
    <col min="11275" max="11275" width="4.26953125" style="344" customWidth="1"/>
    <col min="11276" max="11276" width="11.08984375" style="344" customWidth="1"/>
    <col min="11277" max="11277" width="2.6328125" style="344" customWidth="1"/>
    <col min="11278" max="11278" width="11.08984375" style="344" customWidth="1"/>
    <col min="11279" max="11520" width="10.6328125" style="344"/>
    <col min="11521" max="11521" width="4.6328125" style="344" customWidth="1"/>
    <col min="11522" max="11522" width="26" style="344" customWidth="1"/>
    <col min="11523" max="11523" width="2.6328125" style="344" customWidth="1"/>
    <col min="11524" max="11524" width="11.08984375" style="344" customWidth="1"/>
    <col min="11525" max="11525" width="2.6328125" style="344" customWidth="1"/>
    <col min="11526" max="11526" width="11.08984375" style="344" customWidth="1"/>
    <col min="11527" max="11527" width="2.6328125" style="344" customWidth="1"/>
    <col min="11528" max="11528" width="11.08984375" style="344" customWidth="1"/>
    <col min="11529" max="11529" width="2.6328125" style="344" customWidth="1"/>
    <col min="11530" max="11530" width="11.08984375" style="344" customWidth="1"/>
    <col min="11531" max="11531" width="4.26953125" style="344" customWidth="1"/>
    <col min="11532" max="11532" width="11.08984375" style="344" customWidth="1"/>
    <col min="11533" max="11533" width="2.6328125" style="344" customWidth="1"/>
    <col min="11534" max="11534" width="11.08984375" style="344" customWidth="1"/>
    <col min="11535" max="11776" width="10.6328125" style="344"/>
    <col min="11777" max="11777" width="4.6328125" style="344" customWidth="1"/>
    <col min="11778" max="11778" width="26" style="344" customWidth="1"/>
    <col min="11779" max="11779" width="2.6328125" style="344" customWidth="1"/>
    <col min="11780" max="11780" width="11.08984375" style="344" customWidth="1"/>
    <col min="11781" max="11781" width="2.6328125" style="344" customWidth="1"/>
    <col min="11782" max="11782" width="11.08984375" style="344" customWidth="1"/>
    <col min="11783" max="11783" width="2.6328125" style="344" customWidth="1"/>
    <col min="11784" max="11784" width="11.08984375" style="344" customWidth="1"/>
    <col min="11785" max="11785" width="2.6328125" style="344" customWidth="1"/>
    <col min="11786" max="11786" width="11.08984375" style="344" customWidth="1"/>
    <col min="11787" max="11787" width="4.26953125" style="344" customWidth="1"/>
    <col min="11788" max="11788" width="11.08984375" style="344" customWidth="1"/>
    <col min="11789" max="11789" width="2.6328125" style="344" customWidth="1"/>
    <col min="11790" max="11790" width="11.08984375" style="344" customWidth="1"/>
    <col min="11791" max="12032" width="10.6328125" style="344"/>
    <col min="12033" max="12033" width="4.6328125" style="344" customWidth="1"/>
    <col min="12034" max="12034" width="26" style="344" customWidth="1"/>
    <col min="12035" max="12035" width="2.6328125" style="344" customWidth="1"/>
    <col min="12036" max="12036" width="11.08984375" style="344" customWidth="1"/>
    <col min="12037" max="12037" width="2.6328125" style="344" customWidth="1"/>
    <col min="12038" max="12038" width="11.08984375" style="344" customWidth="1"/>
    <col min="12039" max="12039" width="2.6328125" style="344" customWidth="1"/>
    <col min="12040" max="12040" width="11.08984375" style="344" customWidth="1"/>
    <col min="12041" max="12041" width="2.6328125" style="344" customWidth="1"/>
    <col min="12042" max="12042" width="11.08984375" style="344" customWidth="1"/>
    <col min="12043" max="12043" width="4.26953125" style="344" customWidth="1"/>
    <col min="12044" max="12044" width="11.08984375" style="344" customWidth="1"/>
    <col min="12045" max="12045" width="2.6328125" style="344" customWidth="1"/>
    <col min="12046" max="12046" width="11.08984375" style="344" customWidth="1"/>
    <col min="12047" max="12288" width="10.6328125" style="344"/>
    <col min="12289" max="12289" width="4.6328125" style="344" customWidth="1"/>
    <col min="12290" max="12290" width="26" style="344" customWidth="1"/>
    <col min="12291" max="12291" width="2.6328125" style="344" customWidth="1"/>
    <col min="12292" max="12292" width="11.08984375" style="344" customWidth="1"/>
    <col min="12293" max="12293" width="2.6328125" style="344" customWidth="1"/>
    <col min="12294" max="12294" width="11.08984375" style="344" customWidth="1"/>
    <col min="12295" max="12295" width="2.6328125" style="344" customWidth="1"/>
    <col min="12296" max="12296" width="11.08984375" style="344" customWidth="1"/>
    <col min="12297" max="12297" width="2.6328125" style="344" customWidth="1"/>
    <col min="12298" max="12298" width="11.08984375" style="344" customWidth="1"/>
    <col min="12299" max="12299" width="4.26953125" style="344" customWidth="1"/>
    <col min="12300" max="12300" width="11.08984375" style="344" customWidth="1"/>
    <col min="12301" max="12301" width="2.6328125" style="344" customWidth="1"/>
    <col min="12302" max="12302" width="11.08984375" style="344" customWidth="1"/>
    <col min="12303" max="12544" width="10.6328125" style="344"/>
    <col min="12545" max="12545" width="4.6328125" style="344" customWidth="1"/>
    <col min="12546" max="12546" width="26" style="344" customWidth="1"/>
    <col min="12547" max="12547" width="2.6328125" style="344" customWidth="1"/>
    <col min="12548" max="12548" width="11.08984375" style="344" customWidth="1"/>
    <col min="12549" max="12549" width="2.6328125" style="344" customWidth="1"/>
    <col min="12550" max="12550" width="11.08984375" style="344" customWidth="1"/>
    <col min="12551" max="12551" width="2.6328125" style="344" customWidth="1"/>
    <col min="12552" max="12552" width="11.08984375" style="344" customWidth="1"/>
    <col min="12553" max="12553" width="2.6328125" style="344" customWidth="1"/>
    <col min="12554" max="12554" width="11.08984375" style="344" customWidth="1"/>
    <col min="12555" max="12555" width="4.26953125" style="344" customWidth="1"/>
    <col min="12556" max="12556" width="11.08984375" style="344" customWidth="1"/>
    <col min="12557" max="12557" width="2.6328125" style="344" customWidth="1"/>
    <col min="12558" max="12558" width="11.08984375" style="344" customWidth="1"/>
    <col min="12559" max="12800" width="10.6328125" style="344"/>
    <col min="12801" max="12801" width="4.6328125" style="344" customWidth="1"/>
    <col min="12802" max="12802" width="26" style="344" customWidth="1"/>
    <col min="12803" max="12803" width="2.6328125" style="344" customWidth="1"/>
    <col min="12804" max="12804" width="11.08984375" style="344" customWidth="1"/>
    <col min="12805" max="12805" width="2.6328125" style="344" customWidth="1"/>
    <col min="12806" max="12806" width="11.08984375" style="344" customWidth="1"/>
    <col min="12807" max="12807" width="2.6328125" style="344" customWidth="1"/>
    <col min="12808" max="12808" width="11.08984375" style="344" customWidth="1"/>
    <col min="12809" max="12809" width="2.6328125" style="344" customWidth="1"/>
    <col min="12810" max="12810" width="11.08984375" style="344" customWidth="1"/>
    <col min="12811" max="12811" width="4.26953125" style="344" customWidth="1"/>
    <col min="12812" max="12812" width="11.08984375" style="344" customWidth="1"/>
    <col min="12813" max="12813" width="2.6328125" style="344" customWidth="1"/>
    <col min="12814" max="12814" width="11.08984375" style="344" customWidth="1"/>
    <col min="12815" max="13056" width="10.6328125" style="344"/>
    <col min="13057" max="13057" width="4.6328125" style="344" customWidth="1"/>
    <col min="13058" max="13058" width="26" style="344" customWidth="1"/>
    <col min="13059" max="13059" width="2.6328125" style="344" customWidth="1"/>
    <col min="13060" max="13060" width="11.08984375" style="344" customWidth="1"/>
    <col min="13061" max="13061" width="2.6328125" style="344" customWidth="1"/>
    <col min="13062" max="13062" width="11.08984375" style="344" customWidth="1"/>
    <col min="13063" max="13063" width="2.6328125" style="344" customWidth="1"/>
    <col min="13064" max="13064" width="11.08984375" style="344" customWidth="1"/>
    <col min="13065" max="13065" width="2.6328125" style="344" customWidth="1"/>
    <col min="13066" max="13066" width="11.08984375" style="344" customWidth="1"/>
    <col min="13067" max="13067" width="4.26953125" style="344" customWidth="1"/>
    <col min="13068" max="13068" width="11.08984375" style="344" customWidth="1"/>
    <col min="13069" max="13069" width="2.6328125" style="344" customWidth="1"/>
    <col min="13070" max="13070" width="11.08984375" style="344" customWidth="1"/>
    <col min="13071" max="13312" width="10.6328125" style="344"/>
    <col min="13313" max="13313" width="4.6328125" style="344" customWidth="1"/>
    <col min="13314" max="13314" width="26" style="344" customWidth="1"/>
    <col min="13315" max="13315" width="2.6328125" style="344" customWidth="1"/>
    <col min="13316" max="13316" width="11.08984375" style="344" customWidth="1"/>
    <col min="13317" max="13317" width="2.6328125" style="344" customWidth="1"/>
    <col min="13318" max="13318" width="11.08984375" style="344" customWidth="1"/>
    <col min="13319" max="13319" width="2.6328125" style="344" customWidth="1"/>
    <col min="13320" max="13320" width="11.08984375" style="344" customWidth="1"/>
    <col min="13321" max="13321" width="2.6328125" style="344" customWidth="1"/>
    <col min="13322" max="13322" width="11.08984375" style="344" customWidth="1"/>
    <col min="13323" max="13323" width="4.26953125" style="344" customWidth="1"/>
    <col min="13324" max="13324" width="11.08984375" style="344" customWidth="1"/>
    <col min="13325" max="13325" width="2.6328125" style="344" customWidth="1"/>
    <col min="13326" max="13326" width="11.08984375" style="344" customWidth="1"/>
    <col min="13327" max="13568" width="10.6328125" style="344"/>
    <col min="13569" max="13569" width="4.6328125" style="344" customWidth="1"/>
    <col min="13570" max="13570" width="26" style="344" customWidth="1"/>
    <col min="13571" max="13571" width="2.6328125" style="344" customWidth="1"/>
    <col min="13572" max="13572" width="11.08984375" style="344" customWidth="1"/>
    <col min="13573" max="13573" width="2.6328125" style="344" customWidth="1"/>
    <col min="13574" max="13574" width="11.08984375" style="344" customWidth="1"/>
    <col min="13575" max="13575" width="2.6328125" style="344" customWidth="1"/>
    <col min="13576" max="13576" width="11.08984375" style="344" customWidth="1"/>
    <col min="13577" max="13577" width="2.6328125" style="344" customWidth="1"/>
    <col min="13578" max="13578" width="11.08984375" style="344" customWidth="1"/>
    <col min="13579" max="13579" width="4.26953125" style="344" customWidth="1"/>
    <col min="13580" max="13580" width="11.08984375" style="344" customWidth="1"/>
    <col min="13581" max="13581" width="2.6328125" style="344" customWidth="1"/>
    <col min="13582" max="13582" width="11.08984375" style="344" customWidth="1"/>
    <col min="13583" max="13824" width="10.6328125" style="344"/>
    <col min="13825" max="13825" width="4.6328125" style="344" customWidth="1"/>
    <col min="13826" max="13826" width="26" style="344" customWidth="1"/>
    <col min="13827" max="13827" width="2.6328125" style="344" customWidth="1"/>
    <col min="13828" max="13828" width="11.08984375" style="344" customWidth="1"/>
    <col min="13829" max="13829" width="2.6328125" style="344" customWidth="1"/>
    <col min="13830" max="13830" width="11.08984375" style="344" customWidth="1"/>
    <col min="13831" max="13831" width="2.6328125" style="344" customWidth="1"/>
    <col min="13832" max="13832" width="11.08984375" style="344" customWidth="1"/>
    <col min="13833" max="13833" width="2.6328125" style="344" customWidth="1"/>
    <col min="13834" max="13834" width="11.08984375" style="344" customWidth="1"/>
    <col min="13835" max="13835" width="4.26953125" style="344" customWidth="1"/>
    <col min="13836" max="13836" width="11.08984375" style="344" customWidth="1"/>
    <col min="13837" max="13837" width="2.6328125" style="344" customWidth="1"/>
    <col min="13838" max="13838" width="11.08984375" style="344" customWidth="1"/>
    <col min="13839" max="14080" width="10.6328125" style="344"/>
    <col min="14081" max="14081" width="4.6328125" style="344" customWidth="1"/>
    <col min="14082" max="14082" width="26" style="344" customWidth="1"/>
    <col min="14083" max="14083" width="2.6328125" style="344" customWidth="1"/>
    <col min="14084" max="14084" width="11.08984375" style="344" customWidth="1"/>
    <col min="14085" max="14085" width="2.6328125" style="344" customWidth="1"/>
    <col min="14086" max="14086" width="11.08984375" style="344" customWidth="1"/>
    <col min="14087" max="14087" width="2.6328125" style="344" customWidth="1"/>
    <col min="14088" max="14088" width="11.08984375" style="344" customWidth="1"/>
    <col min="14089" max="14089" width="2.6328125" style="344" customWidth="1"/>
    <col min="14090" max="14090" width="11.08984375" style="344" customWidth="1"/>
    <col min="14091" max="14091" width="4.26953125" style="344" customWidth="1"/>
    <col min="14092" max="14092" width="11.08984375" style="344" customWidth="1"/>
    <col min="14093" max="14093" width="2.6328125" style="344" customWidth="1"/>
    <col min="14094" max="14094" width="11.08984375" style="344" customWidth="1"/>
    <col min="14095" max="14336" width="10.6328125" style="344"/>
    <col min="14337" max="14337" width="4.6328125" style="344" customWidth="1"/>
    <col min="14338" max="14338" width="26" style="344" customWidth="1"/>
    <col min="14339" max="14339" width="2.6328125" style="344" customWidth="1"/>
    <col min="14340" max="14340" width="11.08984375" style="344" customWidth="1"/>
    <col min="14341" max="14341" width="2.6328125" style="344" customWidth="1"/>
    <col min="14342" max="14342" width="11.08984375" style="344" customWidth="1"/>
    <col min="14343" max="14343" width="2.6328125" style="344" customWidth="1"/>
    <col min="14344" max="14344" width="11.08984375" style="344" customWidth="1"/>
    <col min="14345" max="14345" width="2.6328125" style="344" customWidth="1"/>
    <col min="14346" max="14346" width="11.08984375" style="344" customWidth="1"/>
    <col min="14347" max="14347" width="4.26953125" style="344" customWidth="1"/>
    <col min="14348" max="14348" width="11.08984375" style="344" customWidth="1"/>
    <col min="14349" max="14349" width="2.6328125" style="344" customWidth="1"/>
    <col min="14350" max="14350" width="11.08984375" style="344" customWidth="1"/>
    <col min="14351" max="14592" width="10.6328125" style="344"/>
    <col min="14593" max="14593" width="4.6328125" style="344" customWidth="1"/>
    <col min="14594" max="14594" width="26" style="344" customWidth="1"/>
    <col min="14595" max="14595" width="2.6328125" style="344" customWidth="1"/>
    <col min="14596" max="14596" width="11.08984375" style="344" customWidth="1"/>
    <col min="14597" max="14597" width="2.6328125" style="344" customWidth="1"/>
    <col min="14598" max="14598" width="11.08984375" style="344" customWidth="1"/>
    <col min="14599" max="14599" width="2.6328125" style="344" customWidth="1"/>
    <col min="14600" max="14600" width="11.08984375" style="344" customWidth="1"/>
    <col min="14601" max="14601" width="2.6328125" style="344" customWidth="1"/>
    <col min="14602" max="14602" width="11.08984375" style="344" customWidth="1"/>
    <col min="14603" max="14603" width="4.26953125" style="344" customWidth="1"/>
    <col min="14604" max="14604" width="11.08984375" style="344" customWidth="1"/>
    <col min="14605" max="14605" width="2.6328125" style="344" customWidth="1"/>
    <col min="14606" max="14606" width="11.08984375" style="344" customWidth="1"/>
    <col min="14607" max="14848" width="10.6328125" style="344"/>
    <col min="14849" max="14849" width="4.6328125" style="344" customWidth="1"/>
    <col min="14850" max="14850" width="26" style="344" customWidth="1"/>
    <col min="14851" max="14851" width="2.6328125" style="344" customWidth="1"/>
    <col min="14852" max="14852" width="11.08984375" style="344" customWidth="1"/>
    <col min="14853" max="14853" width="2.6328125" style="344" customWidth="1"/>
    <col min="14854" max="14854" width="11.08984375" style="344" customWidth="1"/>
    <col min="14855" max="14855" width="2.6328125" style="344" customWidth="1"/>
    <col min="14856" max="14856" width="11.08984375" style="344" customWidth="1"/>
    <col min="14857" max="14857" width="2.6328125" style="344" customWidth="1"/>
    <col min="14858" max="14858" width="11.08984375" style="344" customWidth="1"/>
    <col min="14859" max="14859" width="4.26953125" style="344" customWidth="1"/>
    <col min="14860" max="14860" width="11.08984375" style="344" customWidth="1"/>
    <col min="14861" max="14861" width="2.6328125" style="344" customWidth="1"/>
    <col min="14862" max="14862" width="11.08984375" style="344" customWidth="1"/>
    <col min="14863" max="15104" width="10.6328125" style="344"/>
    <col min="15105" max="15105" width="4.6328125" style="344" customWidth="1"/>
    <col min="15106" max="15106" width="26" style="344" customWidth="1"/>
    <col min="15107" max="15107" width="2.6328125" style="344" customWidth="1"/>
    <col min="15108" max="15108" width="11.08984375" style="344" customWidth="1"/>
    <col min="15109" max="15109" width="2.6328125" style="344" customWidth="1"/>
    <col min="15110" max="15110" width="11.08984375" style="344" customWidth="1"/>
    <col min="15111" max="15111" width="2.6328125" style="344" customWidth="1"/>
    <col min="15112" max="15112" width="11.08984375" style="344" customWidth="1"/>
    <col min="15113" max="15113" width="2.6328125" style="344" customWidth="1"/>
    <col min="15114" max="15114" width="11.08984375" style="344" customWidth="1"/>
    <col min="15115" max="15115" width="4.26953125" style="344" customWidth="1"/>
    <col min="15116" max="15116" width="11.08984375" style="344" customWidth="1"/>
    <col min="15117" max="15117" width="2.6328125" style="344" customWidth="1"/>
    <col min="15118" max="15118" width="11.08984375" style="344" customWidth="1"/>
    <col min="15119" max="15360" width="10.6328125" style="344"/>
    <col min="15361" max="15361" width="4.6328125" style="344" customWidth="1"/>
    <col min="15362" max="15362" width="26" style="344" customWidth="1"/>
    <col min="15363" max="15363" width="2.6328125" style="344" customWidth="1"/>
    <col min="15364" max="15364" width="11.08984375" style="344" customWidth="1"/>
    <col min="15365" max="15365" width="2.6328125" style="344" customWidth="1"/>
    <col min="15366" max="15366" width="11.08984375" style="344" customWidth="1"/>
    <col min="15367" max="15367" width="2.6328125" style="344" customWidth="1"/>
    <col min="15368" max="15368" width="11.08984375" style="344" customWidth="1"/>
    <col min="15369" max="15369" width="2.6328125" style="344" customWidth="1"/>
    <col min="15370" max="15370" width="11.08984375" style="344" customWidth="1"/>
    <col min="15371" max="15371" width="4.26953125" style="344" customWidth="1"/>
    <col min="15372" max="15372" width="11.08984375" style="344" customWidth="1"/>
    <col min="15373" max="15373" width="2.6328125" style="344" customWidth="1"/>
    <col min="15374" max="15374" width="11.08984375" style="344" customWidth="1"/>
    <col min="15375" max="15616" width="10.6328125" style="344"/>
    <col min="15617" max="15617" width="4.6328125" style="344" customWidth="1"/>
    <col min="15618" max="15618" width="26" style="344" customWidth="1"/>
    <col min="15619" max="15619" width="2.6328125" style="344" customWidth="1"/>
    <col min="15620" max="15620" width="11.08984375" style="344" customWidth="1"/>
    <col min="15621" max="15621" width="2.6328125" style="344" customWidth="1"/>
    <col min="15622" max="15622" width="11.08984375" style="344" customWidth="1"/>
    <col min="15623" max="15623" width="2.6328125" style="344" customWidth="1"/>
    <col min="15624" max="15624" width="11.08984375" style="344" customWidth="1"/>
    <col min="15625" max="15625" width="2.6328125" style="344" customWidth="1"/>
    <col min="15626" max="15626" width="11.08984375" style="344" customWidth="1"/>
    <col min="15627" max="15627" width="4.26953125" style="344" customWidth="1"/>
    <col min="15628" max="15628" width="11.08984375" style="344" customWidth="1"/>
    <col min="15629" max="15629" width="2.6328125" style="344" customWidth="1"/>
    <col min="15630" max="15630" width="11.08984375" style="344" customWidth="1"/>
    <col min="15631" max="15872" width="10.6328125" style="344"/>
    <col min="15873" max="15873" width="4.6328125" style="344" customWidth="1"/>
    <col min="15874" max="15874" width="26" style="344" customWidth="1"/>
    <col min="15875" max="15875" width="2.6328125" style="344" customWidth="1"/>
    <col min="15876" max="15876" width="11.08984375" style="344" customWidth="1"/>
    <col min="15877" max="15877" width="2.6328125" style="344" customWidth="1"/>
    <col min="15878" max="15878" width="11.08984375" style="344" customWidth="1"/>
    <col min="15879" max="15879" width="2.6328125" style="344" customWidth="1"/>
    <col min="15880" max="15880" width="11.08984375" style="344" customWidth="1"/>
    <col min="15881" max="15881" width="2.6328125" style="344" customWidth="1"/>
    <col min="15882" max="15882" width="11.08984375" style="344" customWidth="1"/>
    <col min="15883" max="15883" width="4.26953125" style="344" customWidth="1"/>
    <col min="15884" max="15884" width="11.08984375" style="344" customWidth="1"/>
    <col min="15885" max="15885" width="2.6328125" style="344" customWidth="1"/>
    <col min="15886" max="15886" width="11.08984375" style="344" customWidth="1"/>
    <col min="15887" max="16128" width="10.6328125" style="344"/>
    <col min="16129" max="16129" width="4.6328125" style="344" customWidth="1"/>
    <col min="16130" max="16130" width="26" style="344" customWidth="1"/>
    <col min="16131" max="16131" width="2.6328125" style="344" customWidth="1"/>
    <col min="16132" max="16132" width="11.08984375" style="344" customWidth="1"/>
    <col min="16133" max="16133" width="2.6328125" style="344" customWidth="1"/>
    <col min="16134" max="16134" width="11.08984375" style="344" customWidth="1"/>
    <col min="16135" max="16135" width="2.6328125" style="344" customWidth="1"/>
    <col min="16136" max="16136" width="11.08984375" style="344" customWidth="1"/>
    <col min="16137" max="16137" width="2.6328125" style="344" customWidth="1"/>
    <col min="16138" max="16138" width="11.08984375" style="344" customWidth="1"/>
    <col min="16139" max="16139" width="4.26953125" style="344" customWidth="1"/>
    <col min="16140" max="16140" width="11.08984375" style="344" customWidth="1"/>
    <col min="16141" max="16141" width="2.6328125" style="344" customWidth="1"/>
    <col min="16142" max="16142" width="11.08984375" style="344" customWidth="1"/>
    <col min="16143" max="16384" width="10.6328125" style="344"/>
  </cols>
  <sheetData>
    <row r="1" spans="1:14" ht="14" thickTop="1" thickBot="1">
      <c r="C1" s="46"/>
      <c r="D1" s="414" t="s">
        <v>341</v>
      </c>
      <c r="E1" s="415"/>
      <c r="F1" s="415"/>
      <c r="G1" s="415"/>
      <c r="H1" s="415"/>
      <c r="I1" s="415"/>
      <c r="J1" s="416"/>
      <c r="K1" s="46"/>
      <c r="L1" s="417" t="s">
        <v>199</v>
      </c>
      <c r="M1" s="46"/>
      <c r="N1" s="417" t="s">
        <v>200</v>
      </c>
    </row>
    <row r="2" spans="1:14" ht="15.25" customHeight="1" thickTop="1">
      <c r="A2" s="379" t="s">
        <v>287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</row>
    <row r="3" spans="1:14" s="345" customFormat="1" ht="26.25" customHeight="1">
      <c r="A3" s="418" t="s">
        <v>342</v>
      </c>
      <c r="C3" s="298"/>
      <c r="D3" s="298"/>
      <c r="E3" s="298"/>
      <c r="F3" s="298"/>
      <c r="G3" s="298"/>
      <c r="H3" s="298"/>
      <c r="I3" s="298"/>
      <c r="J3" s="298"/>
      <c r="K3" s="298"/>
      <c r="L3" s="419" t="s">
        <v>343</v>
      </c>
      <c r="M3" s="298"/>
      <c r="N3" s="419" t="s">
        <v>344</v>
      </c>
    </row>
    <row r="4" spans="1:14" ht="13.5" thickBot="1">
      <c r="B4" s="315" t="str">
        <f>"単位："&amp;入力シート!L24</f>
        <v>単位：億円</v>
      </c>
      <c r="C4" s="46"/>
      <c r="D4" s="316"/>
      <c r="E4" s="46"/>
      <c r="F4" s="46"/>
      <c r="G4" s="46"/>
      <c r="H4" s="46"/>
      <c r="I4" s="46"/>
      <c r="J4" s="46"/>
      <c r="K4" s="317"/>
      <c r="L4" s="318" t="s">
        <v>296</v>
      </c>
      <c r="M4" s="46"/>
      <c r="N4" s="318" t="s">
        <v>296</v>
      </c>
    </row>
    <row r="5" spans="1:14">
      <c r="A5" s="346"/>
      <c r="B5" s="347"/>
      <c r="C5" s="46"/>
      <c r="D5" s="386" t="str">
        <f>'１次効果'!L5</f>
        <v>直接効果</v>
      </c>
      <c r="E5" s="46"/>
      <c r="F5" s="387" t="str">
        <f>'１次効果'!AD5</f>
        <v>生産誘発額</v>
      </c>
      <c r="G5" s="46"/>
      <c r="H5" s="420" t="str">
        <f>'２次効果'!R5</f>
        <v>生産誘発額</v>
      </c>
      <c r="I5" s="46"/>
      <c r="J5" s="421" t="s">
        <v>196</v>
      </c>
      <c r="K5" s="46"/>
      <c r="L5" s="422" t="s">
        <v>199</v>
      </c>
      <c r="M5" s="46"/>
      <c r="N5" s="422" t="s">
        <v>200</v>
      </c>
    </row>
    <row r="6" spans="1:14">
      <c r="A6" s="325" t="s">
        <v>350</v>
      </c>
      <c r="B6" s="348"/>
      <c r="C6" s="46"/>
      <c r="D6" s="391" t="str">
        <f>'１次効果'!L6</f>
        <v>(県内需要計)</v>
      </c>
      <c r="E6" s="283" t="s">
        <v>280</v>
      </c>
      <c r="F6" s="392" t="str">
        <f>'１次効果'!AD6</f>
        <v>(間接1次)</v>
      </c>
      <c r="G6" s="283" t="s">
        <v>280</v>
      </c>
      <c r="H6" s="423" t="str">
        <f>'２次効果'!R6</f>
        <v>(間接2次)</v>
      </c>
      <c r="I6" s="283" t="s">
        <v>283</v>
      </c>
      <c r="J6" s="424" t="s">
        <v>345</v>
      </c>
      <c r="K6" s="46"/>
      <c r="L6" s="425" t="s">
        <v>346</v>
      </c>
      <c r="M6" s="46"/>
      <c r="N6" s="425" t="s">
        <v>346</v>
      </c>
    </row>
    <row r="7" spans="1:14" ht="13.5" thickBot="1">
      <c r="A7" s="349"/>
      <c r="B7" s="350"/>
      <c r="C7" s="46"/>
      <c r="D7" s="397" t="str">
        <f>'１次効果'!L7</f>
        <v>F</v>
      </c>
      <c r="E7" s="46"/>
      <c r="F7" s="398" t="str">
        <f>'１次効果'!AD7</f>
        <v>X1</v>
      </c>
      <c r="G7" s="46"/>
      <c r="H7" s="426" t="str">
        <f>'２次効果'!R7</f>
        <v>X2</v>
      </c>
      <c r="I7" s="46"/>
      <c r="J7" s="427" t="s">
        <v>347</v>
      </c>
      <c r="K7" s="46"/>
      <c r="L7" s="428" t="s">
        <v>348</v>
      </c>
      <c r="M7" s="46"/>
      <c r="N7" s="428" t="s">
        <v>349</v>
      </c>
    </row>
    <row r="8" spans="1:14" ht="15.25" customHeight="1">
      <c r="A8" s="338" t="s">
        <v>437</v>
      </c>
      <c r="B8" s="602" t="s">
        <v>438</v>
      </c>
      <c r="D8" s="407">
        <f>'１次効果'!L8</f>
        <v>0</v>
      </c>
      <c r="F8" s="407">
        <f>'１次効果'!AD8</f>
        <v>9.0967324125326196E-2</v>
      </c>
      <c r="H8" s="407">
        <f>'２次効果'!R8</f>
        <v>0.13784052017878576</v>
      </c>
      <c r="J8" s="406">
        <f t="shared" ref="J8:J52" si="0">D8+F8+H8</f>
        <v>0.22880784430411194</v>
      </c>
      <c r="L8" s="429">
        <f>各種係数!$G8*J8*入力シート!$L$29</f>
        <v>6.5956146976889594</v>
      </c>
      <c r="N8" s="429">
        <f>各種係数!$H8*J8*入力シート!$L$29</f>
        <v>2.2230575948751827</v>
      </c>
    </row>
    <row r="9" spans="1:14" ht="15.25" customHeight="1">
      <c r="A9" s="338" t="s">
        <v>439</v>
      </c>
      <c r="B9" s="602" t="s">
        <v>440</v>
      </c>
      <c r="D9" s="404">
        <f>'１次効果'!L9</f>
        <v>0</v>
      </c>
      <c r="F9" s="404">
        <f>'１次効果'!AD9</f>
        <v>3.706808260080771E-3</v>
      </c>
      <c r="H9" s="404">
        <f>'２次効果'!R9</f>
        <v>5.9503892618699818E-4</v>
      </c>
      <c r="J9" s="408">
        <f t="shared" si="0"/>
        <v>4.3018471862677696E-3</v>
      </c>
      <c r="L9" s="430">
        <f>各種係数!$G9*J9*入力シート!$L$29</f>
        <v>4.0066223793670405E-2</v>
      </c>
      <c r="N9" s="430">
        <f>各種係数!$H9*J9*入力シート!$L$29</f>
        <v>3.9433599207454553E-2</v>
      </c>
    </row>
    <row r="10" spans="1:14" ht="15.25" customHeight="1">
      <c r="A10" s="338" t="s">
        <v>441</v>
      </c>
      <c r="B10" s="602" t="s">
        <v>442</v>
      </c>
      <c r="D10" s="404">
        <f>'１次効果'!L10</f>
        <v>0</v>
      </c>
      <c r="F10" s="404">
        <f>'１次効果'!AD10</f>
        <v>5.6734433352410175E-3</v>
      </c>
      <c r="H10" s="404">
        <f>'２次効果'!R10</f>
        <v>0.34441486420543105</v>
      </c>
      <c r="J10" s="408">
        <f t="shared" si="0"/>
        <v>0.35008830754067205</v>
      </c>
      <c r="L10" s="430">
        <f>各種係数!$G10*J10*入力シート!$L$29</f>
        <v>1.8412872652373065</v>
      </c>
      <c r="N10" s="430">
        <f>各種係数!$H10*J10*入力シート!$L$29</f>
        <v>1.7647581818657059</v>
      </c>
    </row>
    <row r="11" spans="1:14" ht="15.25" customHeight="1">
      <c r="A11" s="338" t="s">
        <v>443</v>
      </c>
      <c r="B11" s="602" t="s">
        <v>444</v>
      </c>
      <c r="D11" s="404">
        <f>'１次効果'!L11</f>
        <v>0</v>
      </c>
      <c r="F11" s="404">
        <f>'１次効果'!AD11</f>
        <v>8.6818129834368915E-3</v>
      </c>
      <c r="H11" s="404">
        <f>'２次効果'!R11</f>
        <v>5.8234043950071163E-3</v>
      </c>
      <c r="J11" s="408">
        <f t="shared" si="0"/>
        <v>1.4505217378444008E-2</v>
      </c>
      <c r="L11" s="430">
        <f>各種係数!$G11*J11*入力シート!$L$29</f>
        <v>0.13580628683077806</v>
      </c>
      <c r="N11" s="430">
        <f>各種係数!$H11*J11*入力シート!$L$29</f>
        <v>0.12774601031770222</v>
      </c>
    </row>
    <row r="12" spans="1:14" ht="15.25" customHeight="1">
      <c r="A12" s="339" t="s">
        <v>445</v>
      </c>
      <c r="B12" s="602" t="s">
        <v>446</v>
      </c>
      <c r="D12" s="409">
        <f>'１次効果'!L12</f>
        <v>0</v>
      </c>
      <c r="F12" s="409">
        <f>'１次効果'!AD12</f>
        <v>2.7323726076293603E-2</v>
      </c>
      <c r="H12" s="409">
        <f>'２次効果'!R12</f>
        <v>4.2899110484912926E-2</v>
      </c>
      <c r="J12" s="410">
        <f t="shared" si="0"/>
        <v>7.0222836561206536E-2</v>
      </c>
      <c r="L12" s="431">
        <f>各種係数!$G12*J12*入力シート!$L$29</f>
        <v>0.72195623960116706</v>
      </c>
      <c r="N12" s="431">
        <f>各種係数!$H12*J12*入力シート!$L$29</f>
        <v>0.58192316393384513</v>
      </c>
    </row>
    <row r="13" spans="1:14" ht="15.25" customHeight="1">
      <c r="A13" s="338" t="s">
        <v>447</v>
      </c>
      <c r="B13" s="603" t="s">
        <v>448</v>
      </c>
      <c r="D13" s="404">
        <f>'１次効果'!L13</f>
        <v>0</v>
      </c>
      <c r="F13" s="404">
        <f>'１次効果'!AD13</f>
        <v>4.8841513083670823E-2</v>
      </c>
      <c r="H13" s="404">
        <f>'２次効果'!R13</f>
        <v>7.7609279219948701E-3</v>
      </c>
      <c r="J13" s="408">
        <f t="shared" si="0"/>
        <v>5.6602441005665693E-2</v>
      </c>
      <c r="L13" s="430">
        <f>各種係数!$G13*J13*入力シート!$L$29</f>
        <v>0.17993780385321201</v>
      </c>
      <c r="N13" s="430">
        <f>各種係数!$H13*J13*入力シート!$L$29</f>
        <v>0.16123443427061182</v>
      </c>
    </row>
    <row r="14" spans="1:14" ht="15.25" customHeight="1">
      <c r="A14" s="338" t="s">
        <v>449</v>
      </c>
      <c r="B14" s="602" t="s">
        <v>450</v>
      </c>
      <c r="D14" s="404">
        <f>'１次効果'!L14</f>
        <v>0</v>
      </c>
      <c r="F14" s="404">
        <f>'１次効果'!AD14</f>
        <v>1.4104415484165468E-2</v>
      </c>
      <c r="H14" s="404">
        <f>'２次効果'!R14</f>
        <v>7.8365771729497578E-3</v>
      </c>
      <c r="J14" s="408">
        <f t="shared" si="0"/>
        <v>2.1940992657115226E-2</v>
      </c>
      <c r="L14" s="430">
        <f>各種係数!$G14*J14*入力シート!$L$29</f>
        <v>0.21428156025986742</v>
      </c>
      <c r="N14" s="430">
        <f>各種係数!$H14*J14*入力シート!$L$29</f>
        <v>0.17903547550454493</v>
      </c>
    </row>
    <row r="15" spans="1:14" ht="15.25" customHeight="1">
      <c r="A15" s="338" t="s">
        <v>451</v>
      </c>
      <c r="B15" s="602" t="s">
        <v>452</v>
      </c>
      <c r="D15" s="404">
        <f>'１次効果'!L15</f>
        <v>0</v>
      </c>
      <c r="F15" s="404">
        <f>'１次効果'!AD15</f>
        <v>7.3204719023395162E-2</v>
      </c>
      <c r="H15" s="404">
        <f>'２次効果'!R15</f>
        <v>2.5837646745353715E-2</v>
      </c>
      <c r="J15" s="408">
        <f t="shared" si="0"/>
        <v>9.9042365768748877E-2</v>
      </c>
      <c r="L15" s="430">
        <f>各種係数!$G15*J15*入力シート!$L$29</f>
        <v>0.2627299500577428</v>
      </c>
      <c r="N15" s="430">
        <f>各種係数!$H15*J15*入力シート!$L$29</f>
        <v>0.25455869292093042</v>
      </c>
    </row>
    <row r="16" spans="1:14" ht="15.25" customHeight="1">
      <c r="A16" s="338" t="s">
        <v>453</v>
      </c>
      <c r="B16" s="602" t="s">
        <v>454</v>
      </c>
      <c r="D16" s="404">
        <f>'１次効果'!L16</f>
        <v>0</v>
      </c>
      <c r="F16" s="404">
        <f>'１次効果'!AD16</f>
        <v>8.3864374533868122E-2</v>
      </c>
      <c r="H16" s="404">
        <f>'２次効果'!R16</f>
        <v>3.7855782020478949E-2</v>
      </c>
      <c r="J16" s="408">
        <f t="shared" si="0"/>
        <v>0.12172015655434706</v>
      </c>
      <c r="L16" s="430">
        <f>各種係数!$G16*J16*入力シート!$L$29</f>
        <v>1.053159500016009</v>
      </c>
      <c r="N16" s="430">
        <f>各種係数!$H16*J16*入力シート!$L$29</f>
        <v>0.95842908404145766</v>
      </c>
    </row>
    <row r="17" spans="1:14" ht="15.25" customHeight="1">
      <c r="A17" s="339" t="s">
        <v>455</v>
      </c>
      <c r="B17" s="604" t="s">
        <v>456</v>
      </c>
      <c r="D17" s="409">
        <f>'１次効果'!L17</f>
        <v>0</v>
      </c>
      <c r="F17" s="409">
        <f>'１次効果'!AD17</f>
        <v>2.5276623342381458E-2</v>
      </c>
      <c r="H17" s="409">
        <f>'２次効果'!R17</f>
        <v>2.8486315795167576E-2</v>
      </c>
      <c r="J17" s="410">
        <f t="shared" si="0"/>
        <v>5.3762939137549037E-2</v>
      </c>
      <c r="L17" s="431">
        <f>各種係数!$G17*J17*入力シート!$L$29</f>
        <v>0.11020037555778969</v>
      </c>
      <c r="N17" s="431">
        <f>各種係数!$H17*J17*入力シート!$L$29</f>
        <v>0.10899679707246548</v>
      </c>
    </row>
    <row r="18" spans="1:14" ht="15.25" customHeight="1">
      <c r="A18" s="338" t="s">
        <v>457</v>
      </c>
      <c r="B18" s="602" t="s">
        <v>458</v>
      </c>
      <c r="D18" s="404">
        <f>'１次効果'!L18</f>
        <v>0</v>
      </c>
      <c r="F18" s="404">
        <f>'１次効果'!AD18</f>
        <v>0.35860933996165834</v>
      </c>
      <c r="H18" s="404">
        <f>'２次効果'!R18</f>
        <v>4.9011052275159853E-2</v>
      </c>
      <c r="J18" s="408">
        <f t="shared" si="0"/>
        <v>0.40762039223681817</v>
      </c>
      <c r="L18" s="430">
        <f>各種係数!$G18*J18*入力シート!$L$29</f>
        <v>0.17294841953246104</v>
      </c>
      <c r="N18" s="430">
        <f>各種係数!$H18*J18*入力シート!$L$29</f>
        <v>0.17253466733262263</v>
      </c>
    </row>
    <row r="19" spans="1:14" ht="15.25" customHeight="1">
      <c r="A19" s="338" t="s">
        <v>459</v>
      </c>
      <c r="B19" s="602" t="s">
        <v>460</v>
      </c>
      <c r="D19" s="404">
        <f>'１次効果'!L19</f>
        <v>0</v>
      </c>
      <c r="F19" s="404">
        <f>'１次効果'!AD19</f>
        <v>0.180012786382544</v>
      </c>
      <c r="H19" s="404">
        <f>'２次効果'!R19</f>
        <v>3.7171749389017766E-2</v>
      </c>
      <c r="J19" s="408">
        <f t="shared" si="0"/>
        <v>0.21718453577156177</v>
      </c>
      <c r="L19" s="430">
        <f>各種係数!$G19*J19*入力シート!$L$29</f>
        <v>0.57367967078711035</v>
      </c>
      <c r="N19" s="430">
        <f>各種係数!$H19*J19*入力シート!$L$29</f>
        <v>0.5669662160827591</v>
      </c>
    </row>
    <row r="20" spans="1:14" ht="15.25" customHeight="1">
      <c r="A20" s="338" t="s">
        <v>461</v>
      </c>
      <c r="B20" s="602" t="s">
        <v>462</v>
      </c>
      <c r="D20" s="404">
        <f>'１次効果'!L20</f>
        <v>0</v>
      </c>
      <c r="F20" s="404">
        <f>'１次効果'!AD20</f>
        <v>2.6059641451474755E-2</v>
      </c>
      <c r="H20" s="404">
        <f>'２次効果'!R20</f>
        <v>6.5907182257380166E-3</v>
      </c>
      <c r="J20" s="408">
        <f t="shared" si="0"/>
        <v>3.2650359677212769E-2</v>
      </c>
      <c r="L20" s="430">
        <f>各種係数!$G20*J20*入力シート!$L$29</f>
        <v>0.1908389896535683</v>
      </c>
      <c r="N20" s="430">
        <f>各種係数!$H20*J20*入力シート!$L$29</f>
        <v>0.18828990426545247</v>
      </c>
    </row>
    <row r="21" spans="1:14" ht="15.25" customHeight="1">
      <c r="A21" s="338" t="s">
        <v>463</v>
      </c>
      <c r="B21" s="602" t="s">
        <v>464</v>
      </c>
      <c r="D21" s="404">
        <f>'１次効果'!L21</f>
        <v>0</v>
      </c>
      <c r="F21" s="404">
        <f>'１次効果'!AD21</f>
        <v>2.1427717743053857E-4</v>
      </c>
      <c r="H21" s="404">
        <f>'２次効果'!R21</f>
        <v>3.1810411799758367E-3</v>
      </c>
      <c r="J21" s="408">
        <f t="shared" si="0"/>
        <v>3.3953183574063754E-3</v>
      </c>
      <c r="L21" s="430">
        <f>各種係数!$G21*J21*入力シート!$L$29</f>
        <v>3.8050981591623172E-2</v>
      </c>
      <c r="N21" s="430">
        <f>各種係数!$H21*J21*入力シート!$L$29</f>
        <v>3.6474905431023399E-2</v>
      </c>
    </row>
    <row r="22" spans="1:14" ht="15.25" customHeight="1">
      <c r="A22" s="339" t="s">
        <v>465</v>
      </c>
      <c r="B22" s="602" t="s">
        <v>466</v>
      </c>
      <c r="D22" s="409">
        <f>'１次効果'!L22</f>
        <v>0</v>
      </c>
      <c r="F22" s="409">
        <f>'１次効果'!AD22</f>
        <v>1.5516417030872141</v>
      </c>
      <c r="H22" s="409">
        <f>'２次効果'!R22</f>
        <v>6.5242056187261553E-3</v>
      </c>
      <c r="J22" s="410">
        <f t="shared" si="0"/>
        <v>1.5581659087059403</v>
      </c>
      <c r="L22" s="431">
        <f>各種係数!$G22*J22*入力シート!$L$29</f>
        <v>4.7246142912710178</v>
      </c>
      <c r="N22" s="431">
        <f>各種係数!$H22*J22*入力シート!$L$29</f>
        <v>4.5674964423180695</v>
      </c>
    </row>
    <row r="23" spans="1:14" ht="15.25" customHeight="1">
      <c r="A23" s="338" t="s">
        <v>467</v>
      </c>
      <c r="B23" s="603" t="s">
        <v>468</v>
      </c>
      <c r="D23" s="404">
        <f>'１次効果'!L23</f>
        <v>0</v>
      </c>
      <c r="F23" s="404">
        <f>'１次効果'!AD23</f>
        <v>1.4163834795118333</v>
      </c>
      <c r="H23" s="404">
        <f>'２次効果'!R23</f>
        <v>1.7596655603745893E-2</v>
      </c>
      <c r="J23" s="408">
        <f t="shared" si="0"/>
        <v>1.4339801351155792</v>
      </c>
      <c r="L23" s="430">
        <f>各種係数!$G23*J23*入力シート!$L$29</f>
        <v>1.0349987729848091</v>
      </c>
      <c r="N23" s="430">
        <f>各種係数!$H23*J23*入力シート!$L$29</f>
        <v>1.0247740549788746</v>
      </c>
    </row>
    <row r="24" spans="1:14" ht="15.25" customHeight="1">
      <c r="A24" s="338" t="s">
        <v>469</v>
      </c>
      <c r="B24" s="602" t="s">
        <v>470</v>
      </c>
      <c r="D24" s="404">
        <f>'１次効果'!L24</f>
        <v>0</v>
      </c>
      <c r="F24" s="404">
        <f>'１次効果'!AD24</f>
        <v>1.6931857552562813E-2</v>
      </c>
      <c r="H24" s="404">
        <f>'２次効果'!R24</f>
        <v>3.9113371052407614E-3</v>
      </c>
      <c r="J24" s="408">
        <f t="shared" si="0"/>
        <v>2.0843194657803574E-2</v>
      </c>
      <c r="L24" s="430">
        <f>各種係数!$G24*J24*入力シート!$L$29</f>
        <v>6.3334991784751521E-2</v>
      </c>
      <c r="N24" s="430">
        <f>各種係数!$H24*J24*入力シート!$L$29</f>
        <v>6.0733965428088212E-2</v>
      </c>
    </row>
    <row r="25" spans="1:14" ht="15.25" customHeight="1">
      <c r="A25" s="338" t="s">
        <v>471</v>
      </c>
      <c r="B25" s="602" t="s">
        <v>472</v>
      </c>
      <c r="D25" s="404">
        <f>'１次効果'!L25</f>
        <v>0</v>
      </c>
      <c r="F25" s="404">
        <f>'１次効果'!AD25</f>
        <v>0.50288403869422749</v>
      </c>
      <c r="H25" s="404">
        <f>'２次効果'!R25</f>
        <v>1.4281201518714303E-2</v>
      </c>
      <c r="J25" s="408">
        <f t="shared" si="0"/>
        <v>0.51716524021294175</v>
      </c>
      <c r="L25" s="430">
        <f>各種係数!$G25*J25*入力シート!$L$29</f>
        <v>3.9327881089494863</v>
      </c>
      <c r="N25" s="430">
        <f>各種係数!$H25*J25*入力シート!$L$29</f>
        <v>3.8309309075167732</v>
      </c>
    </row>
    <row r="26" spans="1:14" ht="15.25" customHeight="1">
      <c r="A26" s="338" t="s">
        <v>473</v>
      </c>
      <c r="B26" s="602" t="s">
        <v>474</v>
      </c>
      <c r="D26" s="404">
        <f>'１次効果'!L26</f>
        <v>0</v>
      </c>
      <c r="F26" s="404">
        <f>'１次効果'!AD26</f>
        <v>2.4379858883470065E-2</v>
      </c>
      <c r="H26" s="404">
        <f>'２次効果'!R26</f>
        <v>1.5505844343946817E-3</v>
      </c>
      <c r="J26" s="408">
        <f t="shared" si="0"/>
        <v>2.5930443317864746E-2</v>
      </c>
      <c r="L26" s="430">
        <f>各種係数!$G26*J26*入力シート!$L$29</f>
        <v>6.0510053905249613E-2</v>
      </c>
      <c r="N26" s="430">
        <f>各種係数!$H26*J26*入力シート!$L$29</f>
        <v>5.8760277391837069E-2</v>
      </c>
    </row>
    <row r="27" spans="1:14" ht="15.25" customHeight="1">
      <c r="A27" s="339" t="s">
        <v>475</v>
      </c>
      <c r="B27" s="604" t="s">
        <v>476</v>
      </c>
      <c r="D27" s="409">
        <f>'１次効果'!L27</f>
        <v>0</v>
      </c>
      <c r="F27" s="409">
        <f>'１次効果'!AD27</f>
        <v>5.5905591616778126E-2</v>
      </c>
      <c r="H27" s="409">
        <f>'２次効果'!R27</f>
        <v>2.916660247134916E-3</v>
      </c>
      <c r="J27" s="410">
        <f t="shared" si="0"/>
        <v>5.8822251863913044E-2</v>
      </c>
      <c r="L27" s="431">
        <f>各種係数!$G27*J27*入力シート!$L$29</f>
        <v>0.15377362710901835</v>
      </c>
      <c r="N27" s="431">
        <f>各種係数!$H27*J27*入力シート!$L$29</f>
        <v>0.15004596233860679</v>
      </c>
    </row>
    <row r="28" spans="1:14" ht="15.25" customHeight="1">
      <c r="A28" s="338" t="s">
        <v>477</v>
      </c>
      <c r="B28" s="602" t="s">
        <v>478</v>
      </c>
      <c r="D28" s="404">
        <f>'１次効果'!L28</f>
        <v>0</v>
      </c>
      <c r="F28" s="404">
        <f>'１次効果'!AD28</f>
        <v>1.0675386666457457E-2</v>
      </c>
      <c r="H28" s="404">
        <f>'２次効果'!R28</f>
        <v>2.3183576397552827E-3</v>
      </c>
      <c r="J28" s="408">
        <f t="shared" si="0"/>
        <v>1.2993744306212741E-2</v>
      </c>
      <c r="L28" s="430">
        <f>各種係数!$G28*J28*入力シート!$L$29</f>
        <v>5.3282119081273373E-2</v>
      </c>
      <c r="N28" s="430">
        <f>各種係数!$H28*J28*入力シート!$L$29</f>
        <v>5.3039927630903941E-2</v>
      </c>
    </row>
    <row r="29" spans="1:14" ht="15.25" customHeight="1">
      <c r="A29" s="338" t="s">
        <v>479</v>
      </c>
      <c r="B29" s="602" t="s">
        <v>480</v>
      </c>
      <c r="D29" s="404">
        <f>'１次効果'!L29</f>
        <v>0</v>
      </c>
      <c r="F29" s="404">
        <f>'１次効果'!AD29</f>
        <v>5.7929083830929172E-2</v>
      </c>
      <c r="H29" s="404">
        <f>'２次効果'!R29</f>
        <v>4.1890121298069861E-3</v>
      </c>
      <c r="J29" s="408">
        <f t="shared" si="0"/>
        <v>6.2118095960736155E-2</v>
      </c>
      <c r="L29" s="430">
        <f>各種係数!$G29*J29*入力シート!$L$29</f>
        <v>0.1793700115339423</v>
      </c>
      <c r="N29" s="430">
        <f>各種係数!$H29*J29*入力シート!$L$29</f>
        <v>0.17894796444798008</v>
      </c>
    </row>
    <row r="30" spans="1:14" ht="15.25" customHeight="1">
      <c r="A30" s="338" t="s">
        <v>481</v>
      </c>
      <c r="B30" s="602" t="s">
        <v>482</v>
      </c>
      <c r="D30" s="404">
        <f>'１次効果'!L30</f>
        <v>0</v>
      </c>
      <c r="F30" s="404">
        <f>'１次効果'!AD30</f>
        <v>1.1745272003673342E-2</v>
      </c>
      <c r="H30" s="404">
        <f>'２次効果'!R30</f>
        <v>1.1911153145362079E-2</v>
      </c>
      <c r="J30" s="408">
        <f t="shared" si="0"/>
        <v>2.3656425149035421E-2</v>
      </c>
      <c r="L30" s="430">
        <f>各種係数!$G30*J30*入力シート!$L$29</f>
        <v>9.1267385670684237E-2</v>
      </c>
      <c r="N30" s="430">
        <f>各種係数!$H30*J30*入力シート!$L$29</f>
        <v>9.0094254029385132E-2</v>
      </c>
    </row>
    <row r="31" spans="1:14" ht="15.25" customHeight="1">
      <c r="A31" s="338" t="s">
        <v>483</v>
      </c>
      <c r="B31" s="602" t="s">
        <v>484</v>
      </c>
      <c r="D31" s="404">
        <f>'１次効果'!L31</f>
        <v>0</v>
      </c>
      <c r="F31" s="404">
        <f>'１次効果'!AD31</f>
        <v>3.566622136835311E-4</v>
      </c>
      <c r="H31" s="404">
        <f>'２次効果'!R31</f>
        <v>1.3445225747708378E-3</v>
      </c>
      <c r="J31" s="408">
        <f t="shared" si="0"/>
        <v>1.701184788454369E-3</v>
      </c>
      <c r="L31" s="430">
        <f>各種係数!$G31*J31*入力シート!$L$29</f>
        <v>8.8357798491981894E-3</v>
      </c>
      <c r="N31" s="430">
        <f>各種係数!$H31*J31*入力シート!$L$29</f>
        <v>8.7367240212923806E-3</v>
      </c>
    </row>
    <row r="32" spans="1:14" ht="15.25" customHeight="1">
      <c r="A32" s="339" t="s">
        <v>485</v>
      </c>
      <c r="B32" s="602" t="s">
        <v>486</v>
      </c>
      <c r="D32" s="409">
        <f>'１次効果'!L32</f>
        <v>0</v>
      </c>
      <c r="F32" s="409">
        <f>'１次効果'!AD32</f>
        <v>0.14096401584703303</v>
      </c>
      <c r="H32" s="409">
        <f>'２次効果'!R32</f>
        <v>0.13043863910343345</v>
      </c>
      <c r="J32" s="410">
        <f t="shared" si="0"/>
        <v>0.27140265495046645</v>
      </c>
      <c r="L32" s="431">
        <f>各種係数!$G32*J32*入力シート!$L$29</f>
        <v>0.42246995215840072</v>
      </c>
      <c r="N32" s="431">
        <f>各種係数!$H32*J32*入力シート!$L$29</f>
        <v>0.4194063464005921</v>
      </c>
    </row>
    <row r="33" spans="1:14" ht="15.25" customHeight="1">
      <c r="A33" s="338" t="s">
        <v>487</v>
      </c>
      <c r="B33" s="603" t="s">
        <v>488</v>
      </c>
      <c r="D33" s="404">
        <f>'１次効果'!L33</f>
        <v>0</v>
      </c>
      <c r="F33" s="404">
        <f>'１次効果'!AD33</f>
        <v>9.0874160932425379E-3</v>
      </c>
      <c r="H33" s="404">
        <f>'２次効果'!R33</f>
        <v>2.9099130471744589E-3</v>
      </c>
      <c r="J33" s="408">
        <f t="shared" si="0"/>
        <v>1.1997329140416997E-2</v>
      </c>
      <c r="L33" s="430">
        <f>各種係数!$G33*J33*入力シート!$L$29</f>
        <v>4.9039992518015579E-2</v>
      </c>
      <c r="N33" s="430">
        <f>各種係数!$H33*J33*入力シート!$L$29</f>
        <v>4.7908578884801857E-2</v>
      </c>
    </row>
    <row r="34" spans="1:14" ht="15.25" customHeight="1">
      <c r="A34" s="338" t="s">
        <v>489</v>
      </c>
      <c r="B34" s="602" t="s">
        <v>490</v>
      </c>
      <c r="D34" s="404">
        <f>'１次効果'!L34</f>
        <v>0</v>
      </c>
      <c r="F34" s="404">
        <f>'１次効果'!AD34</f>
        <v>1.1900332513490685E-2</v>
      </c>
      <c r="H34" s="404">
        <f>'２次効果'!R34</f>
        <v>3.3937352217631748E-3</v>
      </c>
      <c r="J34" s="408">
        <f t="shared" si="0"/>
        <v>1.5294067735253859E-2</v>
      </c>
      <c r="L34" s="430">
        <f>各種係数!$G34*J34*入力シート!$L$29</f>
        <v>6.8749408872308931E-2</v>
      </c>
      <c r="N34" s="430">
        <f>各種係数!$H34*J34*入力シート!$L$29</f>
        <v>6.7565252111341692E-2</v>
      </c>
    </row>
    <row r="35" spans="1:14" ht="15.25" customHeight="1">
      <c r="A35" s="338" t="s">
        <v>491</v>
      </c>
      <c r="B35" s="602" t="s">
        <v>492</v>
      </c>
      <c r="D35" s="404">
        <f>'１次効果'!L35</f>
        <v>0</v>
      </c>
      <c r="F35" s="404">
        <f>'１次効果'!AD35</f>
        <v>0.12724930503507884</v>
      </c>
      <c r="H35" s="404">
        <f>'２次効果'!R35</f>
        <v>3.9018091357682784E-2</v>
      </c>
      <c r="J35" s="408">
        <f t="shared" si="0"/>
        <v>0.16626739639276161</v>
      </c>
      <c r="L35" s="430">
        <f>各種係数!$G35*J35*入力シート!$L$29</f>
        <v>1.1840109104384087</v>
      </c>
      <c r="N35" s="430">
        <f>各種係数!$H35*J35*入力シート!$L$29</f>
        <v>1.0473646076315271</v>
      </c>
    </row>
    <row r="36" spans="1:14" ht="15.25" customHeight="1">
      <c r="A36" s="338" t="s">
        <v>493</v>
      </c>
      <c r="B36" s="602" t="s">
        <v>8</v>
      </c>
      <c r="D36" s="404">
        <f>'１次効果'!L36</f>
        <v>50</v>
      </c>
      <c r="F36" s="404">
        <f>'１次効果'!AD36</f>
        <v>0.1663883247272904</v>
      </c>
      <c r="H36" s="404">
        <f>'２次効果'!R36</f>
        <v>0.10617894985048214</v>
      </c>
      <c r="J36" s="408">
        <f t="shared" si="0"/>
        <v>50.272567274577774</v>
      </c>
      <c r="L36" s="430">
        <f>各種係数!$G36*J36*入力シート!$L$29</f>
        <v>406.11238350323947</v>
      </c>
      <c r="N36" s="430">
        <f>各種係数!$H36*J36*入力シート!$L$29</f>
        <v>325.85597672266783</v>
      </c>
    </row>
    <row r="37" spans="1:14" ht="15.25" customHeight="1">
      <c r="A37" s="339" t="s">
        <v>494</v>
      </c>
      <c r="B37" s="604" t="s">
        <v>495</v>
      </c>
      <c r="D37" s="409">
        <f>'１次効果'!L37</f>
        <v>0</v>
      </c>
      <c r="F37" s="409">
        <f>'１次効果'!AD37</f>
        <v>0.33925052047484594</v>
      </c>
      <c r="H37" s="409">
        <f>'２次効果'!R37</f>
        <v>0.39422245524492222</v>
      </c>
      <c r="J37" s="410">
        <f t="shared" si="0"/>
        <v>0.73347297571976822</v>
      </c>
      <c r="L37" s="431">
        <f>各種係数!$G37*J37*入力シート!$L$29</f>
        <v>1.1060943381412223</v>
      </c>
      <c r="N37" s="431">
        <f>各種係数!$H37*J37*入力シート!$L$29</f>
        <v>1.1060943381412223</v>
      </c>
    </row>
    <row r="38" spans="1:14" ht="15.25" customHeight="1">
      <c r="A38" s="338" t="s">
        <v>496</v>
      </c>
      <c r="B38" s="602" t="s">
        <v>497</v>
      </c>
      <c r="D38" s="404">
        <f>'１次効果'!L38</f>
        <v>0</v>
      </c>
      <c r="F38" s="404">
        <f>'１次効果'!AD38</f>
        <v>8.9744041948706402E-2</v>
      </c>
      <c r="H38" s="404">
        <f>'２次効果'!R38</f>
        <v>0.16951523894989748</v>
      </c>
      <c r="J38" s="408">
        <f t="shared" si="0"/>
        <v>0.25925928089860389</v>
      </c>
      <c r="L38" s="430">
        <f>各種係数!$G38*J38*入力シート!$L$29</f>
        <v>0.51382245818914818</v>
      </c>
      <c r="N38" s="430">
        <f>各種係数!$H38*J38*入力シート!$L$29</f>
        <v>0.51382245818914818</v>
      </c>
    </row>
    <row r="39" spans="1:14" ht="15.25" customHeight="1">
      <c r="A39" s="338" t="s">
        <v>498</v>
      </c>
      <c r="B39" s="602" t="s">
        <v>499</v>
      </c>
      <c r="D39" s="404">
        <f>'１次効果'!L39</f>
        <v>0</v>
      </c>
      <c r="F39" s="404">
        <f>'１次効果'!AD39</f>
        <v>0.33250000541439717</v>
      </c>
      <c r="H39" s="404">
        <f>'２次効果'!R39</f>
        <v>0.10788263364153595</v>
      </c>
      <c r="J39" s="408">
        <f t="shared" si="0"/>
        <v>0.44038263905593311</v>
      </c>
      <c r="L39" s="430">
        <f>各種係数!$G39*J39*入力シート!$L$29</f>
        <v>3.1209025052948101</v>
      </c>
      <c r="N39" s="430">
        <f>各種係数!$H39*J39*入力シート!$L$29</f>
        <v>3.0904660967660527</v>
      </c>
    </row>
    <row r="40" spans="1:14" ht="15.25" customHeight="1">
      <c r="A40" s="338" t="s">
        <v>500</v>
      </c>
      <c r="B40" s="602" t="s">
        <v>501</v>
      </c>
      <c r="D40" s="404">
        <f>'１次効果'!L40</f>
        <v>0</v>
      </c>
      <c r="F40" s="404">
        <f>'１次効果'!AD40</f>
        <v>2.1443780479030714</v>
      </c>
      <c r="H40" s="404">
        <f>'２次効果'!R40</f>
        <v>2.1957911038249831</v>
      </c>
      <c r="J40" s="408">
        <f t="shared" si="0"/>
        <v>4.3401691517280545</v>
      </c>
      <c r="L40" s="430">
        <f>各種係数!$G40*J40*入力シート!$L$29</f>
        <v>47.592262286719318</v>
      </c>
      <c r="N40" s="430">
        <f>各種係数!$H40*J40*入力シート!$L$29</f>
        <v>44.06433207924551</v>
      </c>
    </row>
    <row r="41" spans="1:14" ht="15.25" customHeight="1">
      <c r="A41" s="338" t="s">
        <v>502</v>
      </c>
      <c r="B41" s="602" t="s">
        <v>503</v>
      </c>
      <c r="D41" s="404">
        <f>'１次効果'!L41</f>
        <v>0</v>
      </c>
      <c r="F41" s="404">
        <f>'１次効果'!AD41</f>
        <v>1.1500722751975923</v>
      </c>
      <c r="H41" s="404">
        <f>'２次効果'!R41</f>
        <v>1.1449484063697779</v>
      </c>
      <c r="J41" s="408">
        <f t="shared" si="0"/>
        <v>2.2950206815673702</v>
      </c>
      <c r="L41" s="430">
        <f>各種係数!$G41*J41*入力シート!$L$29</f>
        <v>9.576418926009783</v>
      </c>
      <c r="N41" s="430">
        <f>各種係数!$H41*J41*入力シート!$L$29</f>
        <v>9.2723476029262226</v>
      </c>
    </row>
    <row r="42" spans="1:14" ht="15.25" customHeight="1">
      <c r="A42" s="339" t="s">
        <v>504</v>
      </c>
      <c r="B42" s="602" t="s">
        <v>505</v>
      </c>
      <c r="D42" s="409">
        <f>'１次効果'!L42</f>
        <v>0</v>
      </c>
      <c r="F42" s="409">
        <f>'１次効果'!AD42</f>
        <v>0.63007573104045089</v>
      </c>
      <c r="H42" s="409">
        <f>'２次効果'!R42</f>
        <v>3.6240276998101248</v>
      </c>
      <c r="J42" s="410">
        <f t="shared" si="0"/>
        <v>4.2541034308505754</v>
      </c>
      <c r="L42" s="431">
        <f>各種係数!$G42*J42*入力シート!$L$29</f>
        <v>7.9381219957008708</v>
      </c>
      <c r="N42" s="431">
        <f>各種係数!$H42*J42*入力シート!$L$29</f>
        <v>6.2895794754080194</v>
      </c>
    </row>
    <row r="43" spans="1:14" ht="15.25" customHeight="1">
      <c r="A43" s="338" t="s">
        <v>506</v>
      </c>
      <c r="B43" s="603" t="s">
        <v>507</v>
      </c>
      <c r="D43" s="404">
        <f>'１次効果'!L43</f>
        <v>0</v>
      </c>
      <c r="F43" s="404">
        <f>'１次効果'!AD43</f>
        <v>3.0152506116453495</v>
      </c>
      <c r="H43" s="404">
        <f>'２次効果'!R43</f>
        <v>0.75009281460920096</v>
      </c>
      <c r="J43" s="408">
        <f t="shared" si="0"/>
        <v>3.7653434262545504</v>
      </c>
      <c r="L43" s="430">
        <f>各種係数!$G43*J43*入力シート!$L$29</f>
        <v>31.44334171077568</v>
      </c>
      <c r="N43" s="430">
        <f>各種係数!$H43*J43*入力シート!$L$29</f>
        <v>29.848239084270933</v>
      </c>
    </row>
    <row r="44" spans="1:14" ht="15.25" customHeight="1">
      <c r="A44" s="338" t="s">
        <v>508</v>
      </c>
      <c r="B44" s="602" t="s">
        <v>509</v>
      </c>
      <c r="D44" s="404">
        <f>'１次効果'!L44</f>
        <v>0</v>
      </c>
      <c r="F44" s="404">
        <f>'１次効果'!AD44</f>
        <v>1.5079956029089687</v>
      </c>
      <c r="H44" s="404">
        <f>'２次効果'!R44</f>
        <v>0.91241882940035246</v>
      </c>
      <c r="J44" s="408">
        <f t="shared" si="0"/>
        <v>2.4204144323093213</v>
      </c>
      <c r="L44" s="430">
        <f>各種係数!$G44*J44*入力シート!$L$29</f>
        <v>7.7458135512445399</v>
      </c>
      <c r="N44" s="430">
        <f>各種係数!$H44*J44*入力シート!$L$29</f>
        <v>7.4218092232518869</v>
      </c>
    </row>
    <row r="45" spans="1:14" ht="15.25" customHeight="1">
      <c r="A45" s="338" t="s">
        <v>510</v>
      </c>
      <c r="B45" s="602" t="s">
        <v>511</v>
      </c>
      <c r="D45" s="404">
        <f>'１次効果'!L45</f>
        <v>0</v>
      </c>
      <c r="F45" s="404">
        <f>'１次効果'!AD45</f>
        <v>6.7721708070761763E-2</v>
      </c>
      <c r="H45" s="404">
        <f>'２次効果'!R45</f>
        <v>6.3091347769275233E-2</v>
      </c>
      <c r="J45" s="408">
        <f t="shared" si="0"/>
        <v>0.130813055840037</v>
      </c>
      <c r="L45" s="430">
        <f>各種係数!$G45*J45*入力シート!$L$29</f>
        <v>0.65775656148569994</v>
      </c>
      <c r="N45" s="430">
        <f>各種係数!$H45*J45*入力シート!$L$29</f>
        <v>0.65775656148569994</v>
      </c>
    </row>
    <row r="46" spans="1:14" ht="15.25" customHeight="1">
      <c r="A46" s="338" t="s">
        <v>512</v>
      </c>
      <c r="B46" s="602" t="s">
        <v>513</v>
      </c>
      <c r="D46" s="404">
        <f>'１次効果'!L46</f>
        <v>0</v>
      </c>
      <c r="F46" s="404">
        <f>'１次効果'!AD46</f>
        <v>4.7597635179407273E-2</v>
      </c>
      <c r="H46" s="404">
        <f>'２次効果'!R46</f>
        <v>0.47320102870415709</v>
      </c>
      <c r="J46" s="408">
        <f t="shared" si="0"/>
        <v>0.52079866388356433</v>
      </c>
      <c r="L46" s="430">
        <f>各種係数!$G46*J46*入力シート!$L$29</f>
        <v>3.7928136238428714</v>
      </c>
      <c r="N46" s="430">
        <f>各種係数!$H46*J46*入力シート!$L$29</f>
        <v>3.778518583340861</v>
      </c>
    </row>
    <row r="47" spans="1:14" ht="15.25" customHeight="1">
      <c r="A47" s="339" t="s">
        <v>514</v>
      </c>
      <c r="B47" s="604" t="s">
        <v>515</v>
      </c>
      <c r="D47" s="409">
        <f>'１次効果'!L47</f>
        <v>0</v>
      </c>
      <c r="F47" s="409">
        <f>'１次効果'!AD47</f>
        <v>3.1487968773633249E-3</v>
      </c>
      <c r="H47" s="409">
        <f>'２次効果'!R47</f>
        <v>0.86289103391860689</v>
      </c>
      <c r="J47" s="410">
        <f t="shared" si="0"/>
        <v>0.86603983079597024</v>
      </c>
      <c r="L47" s="431">
        <f>各種係数!$G47*J47*入力シート!$L$29</f>
        <v>10.737259853681548</v>
      </c>
      <c r="N47" s="431">
        <f>各種係数!$H47*J47*入力シート!$L$29</f>
        <v>10.339958402695796</v>
      </c>
    </row>
    <row r="48" spans="1:14" ht="15.25" customHeight="1">
      <c r="A48" s="338" t="s">
        <v>516</v>
      </c>
      <c r="B48" s="602" t="s">
        <v>517</v>
      </c>
      <c r="D48" s="404">
        <f>'１次効果'!L48</f>
        <v>0</v>
      </c>
      <c r="F48" s="404">
        <f>'１次効果'!AD48</f>
        <v>8.7492574407068466E-2</v>
      </c>
      <c r="H48" s="404">
        <f>'２次効果'!R48</f>
        <v>0.19930795858671771</v>
      </c>
      <c r="J48" s="408">
        <f t="shared" si="0"/>
        <v>0.28680053299378616</v>
      </c>
      <c r="L48" s="430">
        <f>各種係数!$G48*J48*入力シート!$L$29</f>
        <v>3.9013914900766897</v>
      </c>
      <c r="N48" s="430">
        <f>各種係数!$H48*J48*入力シート!$L$29</f>
        <v>3.8786146295931356</v>
      </c>
    </row>
    <row r="49" spans="1:14" ht="15.25" customHeight="1">
      <c r="A49" s="338" t="s">
        <v>518</v>
      </c>
      <c r="B49" s="602" t="s">
        <v>519</v>
      </c>
      <c r="D49" s="404">
        <f>'１次効果'!L49</f>
        <v>9.2620732838015787</v>
      </c>
      <c r="F49" s="404">
        <f>'１次効果'!AD49</f>
        <v>11.248256472606126</v>
      </c>
      <c r="H49" s="404">
        <f>'２次効果'!R49</f>
        <v>1.0761099966694712</v>
      </c>
      <c r="J49" s="408">
        <f t="shared" si="0"/>
        <v>21.58643975307718</v>
      </c>
      <c r="L49" s="430">
        <f>各種係数!$G49*J49*入力シート!$L$29</f>
        <v>177.42227356668795</v>
      </c>
      <c r="N49" s="430">
        <f>各種係数!$H49*J49*入力シート!$L$29</f>
        <v>160.5213064195664</v>
      </c>
    </row>
    <row r="50" spans="1:14" ht="15.25" customHeight="1">
      <c r="A50" s="338" t="s">
        <v>520</v>
      </c>
      <c r="B50" s="602" t="s">
        <v>521</v>
      </c>
      <c r="D50" s="404">
        <f>'１次効果'!L50</f>
        <v>0</v>
      </c>
      <c r="F50" s="404">
        <f>'１次効果'!AD50</f>
        <v>0.12150797515523315</v>
      </c>
      <c r="H50" s="404">
        <f>'２次効果'!R50</f>
        <v>1.6074350213300277</v>
      </c>
      <c r="J50" s="408">
        <f t="shared" si="0"/>
        <v>1.728942996485261</v>
      </c>
      <c r="L50" s="430">
        <f>各種係数!$G50*J50*入力シート!$L$29</f>
        <v>32.902332986526538</v>
      </c>
      <c r="N50" s="430">
        <f>各種係数!$H50*J50*入力シート!$L$29</f>
        <v>26.597995988467655</v>
      </c>
    </row>
    <row r="51" spans="1:14" ht="15.25" customHeight="1">
      <c r="A51" s="338" t="s">
        <v>522</v>
      </c>
      <c r="B51" s="602" t="s">
        <v>523</v>
      </c>
      <c r="D51" s="404">
        <f>'１次効果'!L51</f>
        <v>0</v>
      </c>
      <c r="F51" s="404">
        <f>'１次効果'!AD51</f>
        <v>0.18888597124116355</v>
      </c>
      <c r="H51" s="404">
        <f>'２次効果'!R51</f>
        <v>2.3881937190966467E-2</v>
      </c>
      <c r="J51" s="408">
        <f t="shared" si="0"/>
        <v>0.21276790843213</v>
      </c>
      <c r="L51" s="430">
        <f>各種係数!$G51*J51*入力シート!$L$29</f>
        <v>0</v>
      </c>
      <c r="N51" s="430">
        <f>各種係数!$H51*J51*入力シート!$L$29</f>
        <v>0</v>
      </c>
    </row>
    <row r="52" spans="1:14" ht="15.25" customHeight="1" thickBot="1">
      <c r="A52" s="341" t="s">
        <v>524</v>
      </c>
      <c r="B52" s="605" t="s">
        <v>525</v>
      </c>
      <c r="D52" s="411">
        <f>'１次効果'!L52</f>
        <v>0</v>
      </c>
      <c r="F52" s="411">
        <f>'１次効果'!AD52</f>
        <v>0.64114415083097753</v>
      </c>
      <c r="H52" s="411">
        <f>'２次効果'!R52</f>
        <v>5.7224743857466724E-2</v>
      </c>
      <c r="J52" s="408">
        <f t="shared" si="0"/>
        <v>0.69836889468844421</v>
      </c>
      <c r="L52" s="432">
        <f>各種係数!$G52*J52*入力シート!$L$29</f>
        <v>0.13683656854070003</v>
      </c>
      <c r="N52" s="432">
        <f>各種係数!$H52*J52*入力シート!$L$29</f>
        <v>0.13353133741652853</v>
      </c>
    </row>
    <row r="53" spans="1:14" ht="15.25" customHeight="1" thickBot="1">
      <c r="A53" s="342"/>
      <c r="B53" s="343" t="s">
        <v>314</v>
      </c>
      <c r="D53" s="412">
        <f>SUM(D8:D52)</f>
        <v>59.262073283801577</v>
      </c>
      <c r="F53" s="412">
        <f>SUM(F8:F52)</f>
        <v>26.665985254399416</v>
      </c>
      <c r="H53" s="412">
        <f>SUM(H8:H52)</f>
        <v>14.745830017391828</v>
      </c>
      <c r="J53" s="413">
        <f>SUM(J8:J52)</f>
        <v>100.67388855559282</v>
      </c>
      <c r="L53" s="433">
        <f>SUM(L8:L52)</f>
        <v>768.85742929674473</v>
      </c>
      <c r="N53" s="433">
        <f>SUM(N8:N52)</f>
        <v>652.33959299568494</v>
      </c>
    </row>
  </sheetData>
  <phoneticPr fontId="2"/>
  <pageMargins left="0.7" right="0.7" top="0.75" bottom="0.75" header="0.3" footer="0.3"/>
  <pageSetup paperSize="9" scale="67" fitToWidth="0" orientation="landscape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B2:R53"/>
  <sheetViews>
    <sheetView showGridLines="0" zoomScale="70" zoomScaleNormal="70" workbookViewId="0"/>
  </sheetViews>
  <sheetFormatPr defaultRowHeight="13"/>
  <cols>
    <col min="1" max="1" width="2.6328125" style="435" customWidth="1"/>
    <col min="2" max="2" width="3.36328125" style="435" customWidth="1"/>
    <col min="3" max="3" width="25" style="435" customWidth="1"/>
    <col min="4" max="4" width="14.08984375" style="435" customWidth="1"/>
    <col min="5" max="6" width="12.90625" style="435" customWidth="1"/>
    <col min="7" max="7" width="13.90625" style="435" customWidth="1"/>
    <col min="8" max="8" width="14.26953125" style="435" customWidth="1"/>
    <col min="9" max="11" width="12.90625" style="435" customWidth="1"/>
    <col min="12" max="12" width="13.90625" style="435" bestFit="1" customWidth="1"/>
    <col min="13" max="13" width="11.6328125" style="435" customWidth="1"/>
    <col min="14" max="14" width="10.6328125" style="435" customWidth="1"/>
    <col min="15" max="17" width="9" style="435"/>
    <col min="18" max="18" width="13.453125" style="435" customWidth="1"/>
    <col min="19" max="19" width="9.453125" style="435" bestFit="1" customWidth="1"/>
    <col min="20" max="256" width="9" style="435"/>
    <col min="257" max="257" width="2.6328125" style="435" customWidth="1"/>
    <col min="258" max="258" width="3.36328125" style="435" customWidth="1"/>
    <col min="259" max="259" width="25" style="435" customWidth="1"/>
    <col min="260" max="260" width="14.08984375" style="435" customWidth="1"/>
    <col min="261" max="262" width="12.90625" style="435" customWidth="1"/>
    <col min="263" max="264" width="14.26953125" style="435" customWidth="1"/>
    <col min="265" max="267" width="12.90625" style="435" customWidth="1"/>
    <col min="268" max="268" width="13.90625" style="435" bestFit="1" customWidth="1"/>
    <col min="269" max="269" width="11.6328125" style="435" customWidth="1"/>
    <col min="270" max="270" width="10.6328125" style="435" customWidth="1"/>
    <col min="271" max="273" width="9" style="435"/>
    <col min="274" max="274" width="13.453125" style="435" customWidth="1"/>
    <col min="275" max="275" width="9.453125" style="435" bestFit="1" customWidth="1"/>
    <col min="276" max="512" width="9" style="435"/>
    <col min="513" max="513" width="2.6328125" style="435" customWidth="1"/>
    <col min="514" max="514" width="3.36328125" style="435" customWidth="1"/>
    <col min="515" max="515" width="25" style="435" customWidth="1"/>
    <col min="516" max="516" width="14.08984375" style="435" customWidth="1"/>
    <col min="517" max="518" width="12.90625" style="435" customWidth="1"/>
    <col min="519" max="520" width="14.26953125" style="435" customWidth="1"/>
    <col min="521" max="523" width="12.90625" style="435" customWidth="1"/>
    <col min="524" max="524" width="13.90625" style="435" bestFit="1" customWidth="1"/>
    <col min="525" max="525" width="11.6328125" style="435" customWidth="1"/>
    <col min="526" max="526" width="10.6328125" style="435" customWidth="1"/>
    <col min="527" max="529" width="9" style="435"/>
    <col min="530" max="530" width="13.453125" style="435" customWidth="1"/>
    <col min="531" max="531" width="9.453125" style="435" bestFit="1" customWidth="1"/>
    <col min="532" max="768" width="9" style="435"/>
    <col min="769" max="769" width="2.6328125" style="435" customWidth="1"/>
    <col min="770" max="770" width="3.36328125" style="435" customWidth="1"/>
    <col min="771" max="771" width="25" style="435" customWidth="1"/>
    <col min="772" max="772" width="14.08984375" style="435" customWidth="1"/>
    <col min="773" max="774" width="12.90625" style="435" customWidth="1"/>
    <col min="775" max="776" width="14.26953125" style="435" customWidth="1"/>
    <col min="777" max="779" width="12.90625" style="435" customWidth="1"/>
    <col min="780" max="780" width="13.90625" style="435" bestFit="1" customWidth="1"/>
    <col min="781" max="781" width="11.6328125" style="435" customWidth="1"/>
    <col min="782" max="782" width="10.6328125" style="435" customWidth="1"/>
    <col min="783" max="785" width="9" style="435"/>
    <col min="786" max="786" width="13.453125" style="435" customWidth="1"/>
    <col min="787" max="787" width="9.453125" style="435" bestFit="1" customWidth="1"/>
    <col min="788" max="1024" width="9" style="435"/>
    <col min="1025" max="1025" width="2.6328125" style="435" customWidth="1"/>
    <col min="1026" max="1026" width="3.36328125" style="435" customWidth="1"/>
    <col min="1027" max="1027" width="25" style="435" customWidth="1"/>
    <col min="1028" max="1028" width="14.08984375" style="435" customWidth="1"/>
    <col min="1029" max="1030" width="12.90625" style="435" customWidth="1"/>
    <col min="1031" max="1032" width="14.26953125" style="435" customWidth="1"/>
    <col min="1033" max="1035" width="12.90625" style="435" customWidth="1"/>
    <col min="1036" max="1036" width="13.90625" style="435" bestFit="1" customWidth="1"/>
    <col min="1037" max="1037" width="11.6328125" style="435" customWidth="1"/>
    <col min="1038" max="1038" width="10.6328125" style="435" customWidth="1"/>
    <col min="1039" max="1041" width="9" style="435"/>
    <col min="1042" max="1042" width="13.453125" style="435" customWidth="1"/>
    <col min="1043" max="1043" width="9.453125" style="435" bestFit="1" customWidth="1"/>
    <col min="1044" max="1280" width="9" style="435"/>
    <col min="1281" max="1281" width="2.6328125" style="435" customWidth="1"/>
    <col min="1282" max="1282" width="3.36328125" style="435" customWidth="1"/>
    <col min="1283" max="1283" width="25" style="435" customWidth="1"/>
    <col min="1284" max="1284" width="14.08984375" style="435" customWidth="1"/>
    <col min="1285" max="1286" width="12.90625" style="435" customWidth="1"/>
    <col min="1287" max="1288" width="14.26953125" style="435" customWidth="1"/>
    <col min="1289" max="1291" width="12.90625" style="435" customWidth="1"/>
    <col min="1292" max="1292" width="13.90625" style="435" bestFit="1" customWidth="1"/>
    <col min="1293" max="1293" width="11.6328125" style="435" customWidth="1"/>
    <col min="1294" max="1294" width="10.6328125" style="435" customWidth="1"/>
    <col min="1295" max="1297" width="9" style="435"/>
    <col min="1298" max="1298" width="13.453125" style="435" customWidth="1"/>
    <col min="1299" max="1299" width="9.453125" style="435" bestFit="1" customWidth="1"/>
    <col min="1300" max="1536" width="9" style="435"/>
    <col min="1537" max="1537" width="2.6328125" style="435" customWidth="1"/>
    <col min="1538" max="1538" width="3.36328125" style="435" customWidth="1"/>
    <col min="1539" max="1539" width="25" style="435" customWidth="1"/>
    <col min="1540" max="1540" width="14.08984375" style="435" customWidth="1"/>
    <col min="1541" max="1542" width="12.90625" style="435" customWidth="1"/>
    <col min="1543" max="1544" width="14.26953125" style="435" customWidth="1"/>
    <col min="1545" max="1547" width="12.90625" style="435" customWidth="1"/>
    <col min="1548" max="1548" width="13.90625" style="435" bestFit="1" customWidth="1"/>
    <col min="1549" max="1549" width="11.6328125" style="435" customWidth="1"/>
    <col min="1550" max="1550" width="10.6328125" style="435" customWidth="1"/>
    <col min="1551" max="1553" width="9" style="435"/>
    <col min="1554" max="1554" width="13.453125" style="435" customWidth="1"/>
    <col min="1555" max="1555" width="9.453125" style="435" bestFit="1" customWidth="1"/>
    <col min="1556" max="1792" width="9" style="435"/>
    <col min="1793" max="1793" width="2.6328125" style="435" customWidth="1"/>
    <col min="1794" max="1794" width="3.36328125" style="435" customWidth="1"/>
    <col min="1795" max="1795" width="25" style="435" customWidth="1"/>
    <col min="1796" max="1796" width="14.08984375" style="435" customWidth="1"/>
    <col min="1797" max="1798" width="12.90625" style="435" customWidth="1"/>
    <col min="1799" max="1800" width="14.26953125" style="435" customWidth="1"/>
    <col min="1801" max="1803" width="12.90625" style="435" customWidth="1"/>
    <col min="1804" max="1804" width="13.90625" style="435" bestFit="1" customWidth="1"/>
    <col min="1805" max="1805" width="11.6328125" style="435" customWidth="1"/>
    <col min="1806" max="1806" width="10.6328125" style="435" customWidth="1"/>
    <col min="1807" max="1809" width="9" style="435"/>
    <col min="1810" max="1810" width="13.453125" style="435" customWidth="1"/>
    <col min="1811" max="1811" width="9.453125" style="435" bestFit="1" customWidth="1"/>
    <col min="1812" max="2048" width="9" style="435"/>
    <col min="2049" max="2049" width="2.6328125" style="435" customWidth="1"/>
    <col min="2050" max="2050" width="3.36328125" style="435" customWidth="1"/>
    <col min="2051" max="2051" width="25" style="435" customWidth="1"/>
    <col min="2052" max="2052" width="14.08984375" style="435" customWidth="1"/>
    <col min="2053" max="2054" width="12.90625" style="435" customWidth="1"/>
    <col min="2055" max="2056" width="14.26953125" style="435" customWidth="1"/>
    <col min="2057" max="2059" width="12.90625" style="435" customWidth="1"/>
    <col min="2060" max="2060" width="13.90625" style="435" bestFit="1" customWidth="1"/>
    <col min="2061" max="2061" width="11.6328125" style="435" customWidth="1"/>
    <col min="2062" max="2062" width="10.6328125" style="435" customWidth="1"/>
    <col min="2063" max="2065" width="9" style="435"/>
    <col min="2066" max="2066" width="13.453125" style="435" customWidth="1"/>
    <col min="2067" max="2067" width="9.453125" style="435" bestFit="1" customWidth="1"/>
    <col min="2068" max="2304" width="9" style="435"/>
    <col min="2305" max="2305" width="2.6328125" style="435" customWidth="1"/>
    <col min="2306" max="2306" width="3.36328125" style="435" customWidth="1"/>
    <col min="2307" max="2307" width="25" style="435" customWidth="1"/>
    <col min="2308" max="2308" width="14.08984375" style="435" customWidth="1"/>
    <col min="2309" max="2310" width="12.90625" style="435" customWidth="1"/>
    <col min="2311" max="2312" width="14.26953125" style="435" customWidth="1"/>
    <col min="2313" max="2315" width="12.90625" style="435" customWidth="1"/>
    <col min="2316" max="2316" width="13.90625" style="435" bestFit="1" customWidth="1"/>
    <col min="2317" max="2317" width="11.6328125" style="435" customWidth="1"/>
    <col min="2318" max="2318" width="10.6328125" style="435" customWidth="1"/>
    <col min="2319" max="2321" width="9" style="435"/>
    <col min="2322" max="2322" width="13.453125" style="435" customWidth="1"/>
    <col min="2323" max="2323" width="9.453125" style="435" bestFit="1" customWidth="1"/>
    <col min="2324" max="2560" width="9" style="435"/>
    <col min="2561" max="2561" width="2.6328125" style="435" customWidth="1"/>
    <col min="2562" max="2562" width="3.36328125" style="435" customWidth="1"/>
    <col min="2563" max="2563" width="25" style="435" customWidth="1"/>
    <col min="2564" max="2564" width="14.08984375" style="435" customWidth="1"/>
    <col min="2565" max="2566" width="12.90625" style="435" customWidth="1"/>
    <col min="2567" max="2568" width="14.26953125" style="435" customWidth="1"/>
    <col min="2569" max="2571" width="12.90625" style="435" customWidth="1"/>
    <col min="2572" max="2572" width="13.90625" style="435" bestFit="1" customWidth="1"/>
    <col min="2573" max="2573" width="11.6328125" style="435" customWidth="1"/>
    <col min="2574" max="2574" width="10.6328125" style="435" customWidth="1"/>
    <col min="2575" max="2577" width="9" style="435"/>
    <col min="2578" max="2578" width="13.453125" style="435" customWidth="1"/>
    <col min="2579" max="2579" width="9.453125" style="435" bestFit="1" customWidth="1"/>
    <col min="2580" max="2816" width="9" style="435"/>
    <col min="2817" max="2817" width="2.6328125" style="435" customWidth="1"/>
    <col min="2818" max="2818" width="3.36328125" style="435" customWidth="1"/>
    <col min="2819" max="2819" width="25" style="435" customWidth="1"/>
    <col min="2820" max="2820" width="14.08984375" style="435" customWidth="1"/>
    <col min="2821" max="2822" width="12.90625" style="435" customWidth="1"/>
    <col min="2823" max="2824" width="14.26953125" style="435" customWidth="1"/>
    <col min="2825" max="2827" width="12.90625" style="435" customWidth="1"/>
    <col min="2828" max="2828" width="13.90625" style="435" bestFit="1" customWidth="1"/>
    <col min="2829" max="2829" width="11.6328125" style="435" customWidth="1"/>
    <col min="2830" max="2830" width="10.6328125" style="435" customWidth="1"/>
    <col min="2831" max="2833" width="9" style="435"/>
    <col min="2834" max="2834" width="13.453125" style="435" customWidth="1"/>
    <col min="2835" max="2835" width="9.453125" style="435" bestFit="1" customWidth="1"/>
    <col min="2836" max="3072" width="9" style="435"/>
    <col min="3073" max="3073" width="2.6328125" style="435" customWidth="1"/>
    <col min="3074" max="3074" width="3.36328125" style="435" customWidth="1"/>
    <col min="3075" max="3075" width="25" style="435" customWidth="1"/>
    <col min="3076" max="3076" width="14.08984375" style="435" customWidth="1"/>
    <col min="3077" max="3078" width="12.90625" style="435" customWidth="1"/>
    <col min="3079" max="3080" width="14.26953125" style="435" customWidth="1"/>
    <col min="3081" max="3083" width="12.90625" style="435" customWidth="1"/>
    <col min="3084" max="3084" width="13.90625" style="435" bestFit="1" customWidth="1"/>
    <col min="3085" max="3085" width="11.6328125" style="435" customWidth="1"/>
    <col min="3086" max="3086" width="10.6328125" style="435" customWidth="1"/>
    <col min="3087" max="3089" width="9" style="435"/>
    <col min="3090" max="3090" width="13.453125" style="435" customWidth="1"/>
    <col min="3091" max="3091" width="9.453125" style="435" bestFit="1" customWidth="1"/>
    <col min="3092" max="3328" width="9" style="435"/>
    <col min="3329" max="3329" width="2.6328125" style="435" customWidth="1"/>
    <col min="3330" max="3330" width="3.36328125" style="435" customWidth="1"/>
    <col min="3331" max="3331" width="25" style="435" customWidth="1"/>
    <col min="3332" max="3332" width="14.08984375" style="435" customWidth="1"/>
    <col min="3333" max="3334" width="12.90625" style="435" customWidth="1"/>
    <col min="3335" max="3336" width="14.26953125" style="435" customWidth="1"/>
    <col min="3337" max="3339" width="12.90625" style="435" customWidth="1"/>
    <col min="3340" max="3340" width="13.90625" style="435" bestFit="1" customWidth="1"/>
    <col min="3341" max="3341" width="11.6328125" style="435" customWidth="1"/>
    <col min="3342" max="3342" width="10.6328125" style="435" customWidth="1"/>
    <col min="3343" max="3345" width="9" style="435"/>
    <col min="3346" max="3346" width="13.453125" style="435" customWidth="1"/>
    <col min="3347" max="3347" width="9.453125" style="435" bestFit="1" customWidth="1"/>
    <col min="3348" max="3584" width="9" style="435"/>
    <col min="3585" max="3585" width="2.6328125" style="435" customWidth="1"/>
    <col min="3586" max="3586" width="3.36328125" style="435" customWidth="1"/>
    <col min="3587" max="3587" width="25" style="435" customWidth="1"/>
    <col min="3588" max="3588" width="14.08984375" style="435" customWidth="1"/>
    <col min="3589" max="3590" width="12.90625" style="435" customWidth="1"/>
    <col min="3591" max="3592" width="14.26953125" style="435" customWidth="1"/>
    <col min="3593" max="3595" width="12.90625" style="435" customWidth="1"/>
    <col min="3596" max="3596" width="13.90625" style="435" bestFit="1" customWidth="1"/>
    <col min="3597" max="3597" width="11.6328125" style="435" customWidth="1"/>
    <col min="3598" max="3598" width="10.6328125" style="435" customWidth="1"/>
    <col min="3599" max="3601" width="9" style="435"/>
    <col min="3602" max="3602" width="13.453125" style="435" customWidth="1"/>
    <col min="3603" max="3603" width="9.453125" style="435" bestFit="1" customWidth="1"/>
    <col min="3604" max="3840" width="9" style="435"/>
    <col min="3841" max="3841" width="2.6328125" style="435" customWidth="1"/>
    <col min="3842" max="3842" width="3.36328125" style="435" customWidth="1"/>
    <col min="3843" max="3843" width="25" style="435" customWidth="1"/>
    <col min="3844" max="3844" width="14.08984375" style="435" customWidth="1"/>
    <col min="3845" max="3846" width="12.90625" style="435" customWidth="1"/>
    <col min="3847" max="3848" width="14.26953125" style="435" customWidth="1"/>
    <col min="3849" max="3851" width="12.90625" style="435" customWidth="1"/>
    <col min="3852" max="3852" width="13.90625" style="435" bestFit="1" customWidth="1"/>
    <col min="3853" max="3853" width="11.6328125" style="435" customWidth="1"/>
    <col min="3854" max="3854" width="10.6328125" style="435" customWidth="1"/>
    <col min="3855" max="3857" width="9" style="435"/>
    <col min="3858" max="3858" width="13.453125" style="435" customWidth="1"/>
    <col min="3859" max="3859" width="9.453125" style="435" bestFit="1" customWidth="1"/>
    <col min="3860" max="4096" width="9" style="435"/>
    <col min="4097" max="4097" width="2.6328125" style="435" customWidth="1"/>
    <col min="4098" max="4098" width="3.36328125" style="435" customWidth="1"/>
    <col min="4099" max="4099" width="25" style="435" customWidth="1"/>
    <col min="4100" max="4100" width="14.08984375" style="435" customWidth="1"/>
    <col min="4101" max="4102" width="12.90625" style="435" customWidth="1"/>
    <col min="4103" max="4104" width="14.26953125" style="435" customWidth="1"/>
    <col min="4105" max="4107" width="12.90625" style="435" customWidth="1"/>
    <col min="4108" max="4108" width="13.90625" style="435" bestFit="1" customWidth="1"/>
    <col min="4109" max="4109" width="11.6328125" style="435" customWidth="1"/>
    <col min="4110" max="4110" width="10.6328125" style="435" customWidth="1"/>
    <col min="4111" max="4113" width="9" style="435"/>
    <col min="4114" max="4114" width="13.453125" style="435" customWidth="1"/>
    <col min="4115" max="4115" width="9.453125" style="435" bestFit="1" customWidth="1"/>
    <col min="4116" max="4352" width="9" style="435"/>
    <col min="4353" max="4353" width="2.6328125" style="435" customWidth="1"/>
    <col min="4354" max="4354" width="3.36328125" style="435" customWidth="1"/>
    <col min="4355" max="4355" width="25" style="435" customWidth="1"/>
    <col min="4356" max="4356" width="14.08984375" style="435" customWidth="1"/>
    <col min="4357" max="4358" width="12.90625" style="435" customWidth="1"/>
    <col min="4359" max="4360" width="14.26953125" style="435" customWidth="1"/>
    <col min="4361" max="4363" width="12.90625" style="435" customWidth="1"/>
    <col min="4364" max="4364" width="13.90625" style="435" bestFit="1" customWidth="1"/>
    <col min="4365" max="4365" width="11.6328125" style="435" customWidth="1"/>
    <col min="4366" max="4366" width="10.6328125" style="435" customWidth="1"/>
    <col min="4367" max="4369" width="9" style="435"/>
    <col min="4370" max="4370" width="13.453125" style="435" customWidth="1"/>
    <col min="4371" max="4371" width="9.453125" style="435" bestFit="1" customWidth="1"/>
    <col min="4372" max="4608" width="9" style="435"/>
    <col min="4609" max="4609" width="2.6328125" style="435" customWidth="1"/>
    <col min="4610" max="4610" width="3.36328125" style="435" customWidth="1"/>
    <col min="4611" max="4611" width="25" style="435" customWidth="1"/>
    <col min="4612" max="4612" width="14.08984375" style="435" customWidth="1"/>
    <col min="4613" max="4614" width="12.90625" style="435" customWidth="1"/>
    <col min="4615" max="4616" width="14.26953125" style="435" customWidth="1"/>
    <col min="4617" max="4619" width="12.90625" style="435" customWidth="1"/>
    <col min="4620" max="4620" width="13.90625" style="435" bestFit="1" customWidth="1"/>
    <col min="4621" max="4621" width="11.6328125" style="435" customWidth="1"/>
    <col min="4622" max="4622" width="10.6328125" style="435" customWidth="1"/>
    <col min="4623" max="4625" width="9" style="435"/>
    <col min="4626" max="4626" width="13.453125" style="435" customWidth="1"/>
    <col min="4627" max="4627" width="9.453125" style="435" bestFit="1" customWidth="1"/>
    <col min="4628" max="4864" width="9" style="435"/>
    <col min="4865" max="4865" width="2.6328125" style="435" customWidth="1"/>
    <col min="4866" max="4866" width="3.36328125" style="435" customWidth="1"/>
    <col min="4867" max="4867" width="25" style="435" customWidth="1"/>
    <col min="4868" max="4868" width="14.08984375" style="435" customWidth="1"/>
    <col min="4869" max="4870" width="12.90625" style="435" customWidth="1"/>
    <col min="4871" max="4872" width="14.26953125" style="435" customWidth="1"/>
    <col min="4873" max="4875" width="12.90625" style="435" customWidth="1"/>
    <col min="4876" max="4876" width="13.90625" style="435" bestFit="1" customWidth="1"/>
    <col min="4877" max="4877" width="11.6328125" style="435" customWidth="1"/>
    <col min="4878" max="4878" width="10.6328125" style="435" customWidth="1"/>
    <col min="4879" max="4881" width="9" style="435"/>
    <col min="4882" max="4882" width="13.453125" style="435" customWidth="1"/>
    <col min="4883" max="4883" width="9.453125" style="435" bestFit="1" customWidth="1"/>
    <col min="4884" max="5120" width="9" style="435"/>
    <col min="5121" max="5121" width="2.6328125" style="435" customWidth="1"/>
    <col min="5122" max="5122" width="3.36328125" style="435" customWidth="1"/>
    <col min="5123" max="5123" width="25" style="435" customWidth="1"/>
    <col min="5124" max="5124" width="14.08984375" style="435" customWidth="1"/>
    <col min="5125" max="5126" width="12.90625" style="435" customWidth="1"/>
    <col min="5127" max="5128" width="14.26953125" style="435" customWidth="1"/>
    <col min="5129" max="5131" width="12.90625" style="435" customWidth="1"/>
    <col min="5132" max="5132" width="13.90625" style="435" bestFit="1" customWidth="1"/>
    <col min="5133" max="5133" width="11.6328125" style="435" customWidth="1"/>
    <col min="5134" max="5134" width="10.6328125" style="435" customWidth="1"/>
    <col min="5135" max="5137" width="9" style="435"/>
    <col min="5138" max="5138" width="13.453125" style="435" customWidth="1"/>
    <col min="5139" max="5139" width="9.453125" style="435" bestFit="1" customWidth="1"/>
    <col min="5140" max="5376" width="9" style="435"/>
    <col min="5377" max="5377" width="2.6328125" style="435" customWidth="1"/>
    <col min="5378" max="5378" width="3.36328125" style="435" customWidth="1"/>
    <col min="5379" max="5379" width="25" style="435" customWidth="1"/>
    <col min="5380" max="5380" width="14.08984375" style="435" customWidth="1"/>
    <col min="5381" max="5382" width="12.90625" style="435" customWidth="1"/>
    <col min="5383" max="5384" width="14.26953125" style="435" customWidth="1"/>
    <col min="5385" max="5387" width="12.90625" style="435" customWidth="1"/>
    <col min="5388" max="5388" width="13.90625" style="435" bestFit="1" customWidth="1"/>
    <col min="5389" max="5389" width="11.6328125" style="435" customWidth="1"/>
    <col min="5390" max="5390" width="10.6328125" style="435" customWidth="1"/>
    <col min="5391" max="5393" width="9" style="435"/>
    <col min="5394" max="5394" width="13.453125" style="435" customWidth="1"/>
    <col min="5395" max="5395" width="9.453125" style="435" bestFit="1" customWidth="1"/>
    <col min="5396" max="5632" width="9" style="435"/>
    <col min="5633" max="5633" width="2.6328125" style="435" customWidth="1"/>
    <col min="5634" max="5634" width="3.36328125" style="435" customWidth="1"/>
    <col min="5635" max="5635" width="25" style="435" customWidth="1"/>
    <col min="5636" max="5636" width="14.08984375" style="435" customWidth="1"/>
    <col min="5637" max="5638" width="12.90625" style="435" customWidth="1"/>
    <col min="5639" max="5640" width="14.26953125" style="435" customWidth="1"/>
    <col min="5641" max="5643" width="12.90625" style="435" customWidth="1"/>
    <col min="5644" max="5644" width="13.90625" style="435" bestFit="1" customWidth="1"/>
    <col min="5645" max="5645" width="11.6328125" style="435" customWidth="1"/>
    <col min="5646" max="5646" width="10.6328125" style="435" customWidth="1"/>
    <col min="5647" max="5649" width="9" style="435"/>
    <col min="5650" max="5650" width="13.453125" style="435" customWidth="1"/>
    <col min="5651" max="5651" width="9.453125" style="435" bestFit="1" customWidth="1"/>
    <col min="5652" max="5888" width="9" style="435"/>
    <col min="5889" max="5889" width="2.6328125" style="435" customWidth="1"/>
    <col min="5890" max="5890" width="3.36328125" style="435" customWidth="1"/>
    <col min="5891" max="5891" width="25" style="435" customWidth="1"/>
    <col min="5892" max="5892" width="14.08984375" style="435" customWidth="1"/>
    <col min="5893" max="5894" width="12.90625" style="435" customWidth="1"/>
    <col min="5895" max="5896" width="14.26953125" style="435" customWidth="1"/>
    <col min="5897" max="5899" width="12.90625" style="435" customWidth="1"/>
    <col min="5900" max="5900" width="13.90625" style="435" bestFit="1" customWidth="1"/>
    <col min="5901" max="5901" width="11.6328125" style="435" customWidth="1"/>
    <col min="5902" max="5902" width="10.6328125" style="435" customWidth="1"/>
    <col min="5903" max="5905" width="9" style="435"/>
    <col min="5906" max="5906" width="13.453125" style="435" customWidth="1"/>
    <col min="5907" max="5907" width="9.453125" style="435" bestFit="1" customWidth="1"/>
    <col min="5908" max="6144" width="9" style="435"/>
    <col min="6145" max="6145" width="2.6328125" style="435" customWidth="1"/>
    <col min="6146" max="6146" width="3.36328125" style="435" customWidth="1"/>
    <col min="6147" max="6147" width="25" style="435" customWidth="1"/>
    <col min="6148" max="6148" width="14.08984375" style="435" customWidth="1"/>
    <col min="6149" max="6150" width="12.90625" style="435" customWidth="1"/>
    <col min="6151" max="6152" width="14.26953125" style="435" customWidth="1"/>
    <col min="6153" max="6155" width="12.90625" style="435" customWidth="1"/>
    <col min="6156" max="6156" width="13.90625" style="435" bestFit="1" customWidth="1"/>
    <col min="6157" max="6157" width="11.6328125" style="435" customWidth="1"/>
    <col min="6158" max="6158" width="10.6328125" style="435" customWidth="1"/>
    <col min="6159" max="6161" width="9" style="435"/>
    <col min="6162" max="6162" width="13.453125" style="435" customWidth="1"/>
    <col min="6163" max="6163" width="9.453125" style="435" bestFit="1" customWidth="1"/>
    <col min="6164" max="6400" width="9" style="435"/>
    <col min="6401" max="6401" width="2.6328125" style="435" customWidth="1"/>
    <col min="6402" max="6402" width="3.36328125" style="435" customWidth="1"/>
    <col min="6403" max="6403" width="25" style="435" customWidth="1"/>
    <col min="6404" max="6404" width="14.08984375" style="435" customWidth="1"/>
    <col min="6405" max="6406" width="12.90625" style="435" customWidth="1"/>
    <col min="6407" max="6408" width="14.26953125" style="435" customWidth="1"/>
    <col min="6409" max="6411" width="12.90625" style="435" customWidth="1"/>
    <col min="6412" max="6412" width="13.90625" style="435" bestFit="1" customWidth="1"/>
    <col min="6413" max="6413" width="11.6328125" style="435" customWidth="1"/>
    <col min="6414" max="6414" width="10.6328125" style="435" customWidth="1"/>
    <col min="6415" max="6417" width="9" style="435"/>
    <col min="6418" max="6418" width="13.453125" style="435" customWidth="1"/>
    <col min="6419" max="6419" width="9.453125" style="435" bestFit="1" customWidth="1"/>
    <col min="6420" max="6656" width="9" style="435"/>
    <col min="6657" max="6657" width="2.6328125" style="435" customWidth="1"/>
    <col min="6658" max="6658" width="3.36328125" style="435" customWidth="1"/>
    <col min="6659" max="6659" width="25" style="435" customWidth="1"/>
    <col min="6660" max="6660" width="14.08984375" style="435" customWidth="1"/>
    <col min="6661" max="6662" width="12.90625" style="435" customWidth="1"/>
    <col min="6663" max="6664" width="14.26953125" style="435" customWidth="1"/>
    <col min="6665" max="6667" width="12.90625" style="435" customWidth="1"/>
    <col min="6668" max="6668" width="13.90625" style="435" bestFit="1" customWidth="1"/>
    <col min="6669" max="6669" width="11.6328125" style="435" customWidth="1"/>
    <col min="6670" max="6670" width="10.6328125" style="435" customWidth="1"/>
    <col min="6671" max="6673" width="9" style="435"/>
    <col min="6674" max="6674" width="13.453125" style="435" customWidth="1"/>
    <col min="6675" max="6675" width="9.453125" style="435" bestFit="1" customWidth="1"/>
    <col min="6676" max="6912" width="9" style="435"/>
    <col min="6913" max="6913" width="2.6328125" style="435" customWidth="1"/>
    <col min="6914" max="6914" width="3.36328125" style="435" customWidth="1"/>
    <col min="6915" max="6915" width="25" style="435" customWidth="1"/>
    <col min="6916" max="6916" width="14.08984375" style="435" customWidth="1"/>
    <col min="6917" max="6918" width="12.90625" style="435" customWidth="1"/>
    <col min="6919" max="6920" width="14.26953125" style="435" customWidth="1"/>
    <col min="6921" max="6923" width="12.90625" style="435" customWidth="1"/>
    <col min="6924" max="6924" width="13.90625" style="435" bestFit="1" customWidth="1"/>
    <col min="6925" max="6925" width="11.6328125" style="435" customWidth="1"/>
    <col min="6926" max="6926" width="10.6328125" style="435" customWidth="1"/>
    <col min="6927" max="6929" width="9" style="435"/>
    <col min="6930" max="6930" width="13.453125" style="435" customWidth="1"/>
    <col min="6931" max="6931" width="9.453125" style="435" bestFit="1" customWidth="1"/>
    <col min="6932" max="7168" width="9" style="435"/>
    <col min="7169" max="7169" width="2.6328125" style="435" customWidth="1"/>
    <col min="7170" max="7170" width="3.36328125" style="435" customWidth="1"/>
    <col min="7171" max="7171" width="25" style="435" customWidth="1"/>
    <col min="7172" max="7172" width="14.08984375" style="435" customWidth="1"/>
    <col min="7173" max="7174" width="12.90625" style="435" customWidth="1"/>
    <col min="7175" max="7176" width="14.26953125" style="435" customWidth="1"/>
    <col min="7177" max="7179" width="12.90625" style="435" customWidth="1"/>
    <col min="7180" max="7180" width="13.90625" style="435" bestFit="1" customWidth="1"/>
    <col min="7181" max="7181" width="11.6328125" style="435" customWidth="1"/>
    <col min="7182" max="7182" width="10.6328125" style="435" customWidth="1"/>
    <col min="7183" max="7185" width="9" style="435"/>
    <col min="7186" max="7186" width="13.453125" style="435" customWidth="1"/>
    <col min="7187" max="7187" width="9.453125" style="435" bestFit="1" customWidth="1"/>
    <col min="7188" max="7424" width="9" style="435"/>
    <col min="7425" max="7425" width="2.6328125" style="435" customWidth="1"/>
    <col min="7426" max="7426" width="3.36328125" style="435" customWidth="1"/>
    <col min="7427" max="7427" width="25" style="435" customWidth="1"/>
    <col min="7428" max="7428" width="14.08984375" style="435" customWidth="1"/>
    <col min="7429" max="7430" width="12.90625" style="435" customWidth="1"/>
    <col min="7431" max="7432" width="14.26953125" style="435" customWidth="1"/>
    <col min="7433" max="7435" width="12.90625" style="435" customWidth="1"/>
    <col min="7436" max="7436" width="13.90625" style="435" bestFit="1" customWidth="1"/>
    <col min="7437" max="7437" width="11.6328125" style="435" customWidth="1"/>
    <col min="7438" max="7438" width="10.6328125" style="435" customWidth="1"/>
    <col min="7439" max="7441" width="9" style="435"/>
    <col min="7442" max="7442" width="13.453125" style="435" customWidth="1"/>
    <col min="7443" max="7443" width="9.453125" style="435" bestFit="1" customWidth="1"/>
    <col min="7444" max="7680" width="9" style="435"/>
    <col min="7681" max="7681" width="2.6328125" style="435" customWidth="1"/>
    <col min="7682" max="7682" width="3.36328125" style="435" customWidth="1"/>
    <col min="7683" max="7683" width="25" style="435" customWidth="1"/>
    <col min="7684" max="7684" width="14.08984375" style="435" customWidth="1"/>
    <col min="7685" max="7686" width="12.90625" style="435" customWidth="1"/>
    <col min="7687" max="7688" width="14.26953125" style="435" customWidth="1"/>
    <col min="7689" max="7691" width="12.90625" style="435" customWidth="1"/>
    <col min="7692" max="7692" width="13.90625" style="435" bestFit="1" customWidth="1"/>
    <col min="7693" max="7693" width="11.6328125" style="435" customWidth="1"/>
    <col min="7694" max="7694" width="10.6328125" style="435" customWidth="1"/>
    <col min="7695" max="7697" width="9" style="435"/>
    <col min="7698" max="7698" width="13.453125" style="435" customWidth="1"/>
    <col min="7699" max="7699" width="9.453125" style="435" bestFit="1" customWidth="1"/>
    <col min="7700" max="7936" width="9" style="435"/>
    <col min="7937" max="7937" width="2.6328125" style="435" customWidth="1"/>
    <col min="7938" max="7938" width="3.36328125" style="435" customWidth="1"/>
    <col min="7939" max="7939" width="25" style="435" customWidth="1"/>
    <col min="7940" max="7940" width="14.08984375" style="435" customWidth="1"/>
    <col min="7941" max="7942" width="12.90625" style="435" customWidth="1"/>
    <col min="7943" max="7944" width="14.26953125" style="435" customWidth="1"/>
    <col min="7945" max="7947" width="12.90625" style="435" customWidth="1"/>
    <col min="7948" max="7948" width="13.90625" style="435" bestFit="1" customWidth="1"/>
    <col min="7949" max="7949" width="11.6328125" style="435" customWidth="1"/>
    <col min="7950" max="7950" width="10.6328125" style="435" customWidth="1"/>
    <col min="7951" max="7953" width="9" style="435"/>
    <col min="7954" max="7954" width="13.453125" style="435" customWidth="1"/>
    <col min="7955" max="7955" width="9.453125" style="435" bestFit="1" customWidth="1"/>
    <col min="7956" max="8192" width="9" style="435"/>
    <col min="8193" max="8193" width="2.6328125" style="435" customWidth="1"/>
    <col min="8194" max="8194" width="3.36328125" style="435" customWidth="1"/>
    <col min="8195" max="8195" width="25" style="435" customWidth="1"/>
    <col min="8196" max="8196" width="14.08984375" style="435" customWidth="1"/>
    <col min="8197" max="8198" width="12.90625" style="435" customWidth="1"/>
    <col min="8199" max="8200" width="14.26953125" style="435" customWidth="1"/>
    <col min="8201" max="8203" width="12.90625" style="435" customWidth="1"/>
    <col min="8204" max="8204" width="13.90625" style="435" bestFit="1" customWidth="1"/>
    <col min="8205" max="8205" width="11.6328125" style="435" customWidth="1"/>
    <col min="8206" max="8206" width="10.6328125" style="435" customWidth="1"/>
    <col min="8207" max="8209" width="9" style="435"/>
    <col min="8210" max="8210" width="13.453125" style="435" customWidth="1"/>
    <col min="8211" max="8211" width="9.453125" style="435" bestFit="1" customWidth="1"/>
    <col min="8212" max="8448" width="9" style="435"/>
    <col min="8449" max="8449" width="2.6328125" style="435" customWidth="1"/>
    <col min="8450" max="8450" width="3.36328125" style="435" customWidth="1"/>
    <col min="8451" max="8451" width="25" style="435" customWidth="1"/>
    <col min="8452" max="8452" width="14.08984375" style="435" customWidth="1"/>
    <col min="8453" max="8454" width="12.90625" style="435" customWidth="1"/>
    <col min="8455" max="8456" width="14.26953125" style="435" customWidth="1"/>
    <col min="8457" max="8459" width="12.90625" style="435" customWidth="1"/>
    <col min="8460" max="8460" width="13.90625" style="435" bestFit="1" customWidth="1"/>
    <col min="8461" max="8461" width="11.6328125" style="435" customWidth="1"/>
    <col min="8462" max="8462" width="10.6328125" style="435" customWidth="1"/>
    <col min="8463" max="8465" width="9" style="435"/>
    <col min="8466" max="8466" width="13.453125" style="435" customWidth="1"/>
    <col min="8467" max="8467" width="9.453125" style="435" bestFit="1" customWidth="1"/>
    <col min="8468" max="8704" width="9" style="435"/>
    <col min="8705" max="8705" width="2.6328125" style="435" customWidth="1"/>
    <col min="8706" max="8706" width="3.36328125" style="435" customWidth="1"/>
    <col min="8707" max="8707" width="25" style="435" customWidth="1"/>
    <col min="8708" max="8708" width="14.08984375" style="435" customWidth="1"/>
    <col min="8709" max="8710" width="12.90625" style="435" customWidth="1"/>
    <col min="8711" max="8712" width="14.26953125" style="435" customWidth="1"/>
    <col min="8713" max="8715" width="12.90625" style="435" customWidth="1"/>
    <col min="8716" max="8716" width="13.90625" style="435" bestFit="1" customWidth="1"/>
    <col min="8717" max="8717" width="11.6328125" style="435" customWidth="1"/>
    <col min="8718" max="8718" width="10.6328125" style="435" customWidth="1"/>
    <col min="8719" max="8721" width="9" style="435"/>
    <col min="8722" max="8722" width="13.453125" style="435" customWidth="1"/>
    <col min="8723" max="8723" width="9.453125" style="435" bestFit="1" customWidth="1"/>
    <col min="8724" max="8960" width="9" style="435"/>
    <col min="8961" max="8961" width="2.6328125" style="435" customWidth="1"/>
    <col min="8962" max="8962" width="3.36328125" style="435" customWidth="1"/>
    <col min="8963" max="8963" width="25" style="435" customWidth="1"/>
    <col min="8964" max="8964" width="14.08984375" style="435" customWidth="1"/>
    <col min="8965" max="8966" width="12.90625" style="435" customWidth="1"/>
    <col min="8967" max="8968" width="14.26953125" style="435" customWidth="1"/>
    <col min="8969" max="8971" width="12.90625" style="435" customWidth="1"/>
    <col min="8972" max="8972" width="13.90625" style="435" bestFit="1" customWidth="1"/>
    <col min="8973" max="8973" width="11.6328125" style="435" customWidth="1"/>
    <col min="8974" max="8974" width="10.6328125" style="435" customWidth="1"/>
    <col min="8975" max="8977" width="9" style="435"/>
    <col min="8978" max="8978" width="13.453125" style="435" customWidth="1"/>
    <col min="8979" max="8979" width="9.453125" style="435" bestFit="1" customWidth="1"/>
    <col min="8980" max="9216" width="9" style="435"/>
    <col min="9217" max="9217" width="2.6328125" style="435" customWidth="1"/>
    <col min="9218" max="9218" width="3.36328125" style="435" customWidth="1"/>
    <col min="9219" max="9219" width="25" style="435" customWidth="1"/>
    <col min="9220" max="9220" width="14.08984375" style="435" customWidth="1"/>
    <col min="9221" max="9222" width="12.90625" style="435" customWidth="1"/>
    <col min="9223" max="9224" width="14.26953125" style="435" customWidth="1"/>
    <col min="9225" max="9227" width="12.90625" style="435" customWidth="1"/>
    <col min="9228" max="9228" width="13.90625" style="435" bestFit="1" customWidth="1"/>
    <col min="9229" max="9229" width="11.6328125" style="435" customWidth="1"/>
    <col min="9230" max="9230" width="10.6328125" style="435" customWidth="1"/>
    <col min="9231" max="9233" width="9" style="435"/>
    <col min="9234" max="9234" width="13.453125" style="435" customWidth="1"/>
    <col min="9235" max="9235" width="9.453125" style="435" bestFit="1" customWidth="1"/>
    <col min="9236" max="9472" width="9" style="435"/>
    <col min="9473" max="9473" width="2.6328125" style="435" customWidth="1"/>
    <col min="9474" max="9474" width="3.36328125" style="435" customWidth="1"/>
    <col min="9475" max="9475" width="25" style="435" customWidth="1"/>
    <col min="9476" max="9476" width="14.08984375" style="435" customWidth="1"/>
    <col min="9477" max="9478" width="12.90625" style="435" customWidth="1"/>
    <col min="9479" max="9480" width="14.26953125" style="435" customWidth="1"/>
    <col min="9481" max="9483" width="12.90625" style="435" customWidth="1"/>
    <col min="9484" max="9484" width="13.90625" style="435" bestFit="1" customWidth="1"/>
    <col min="9485" max="9485" width="11.6328125" style="435" customWidth="1"/>
    <col min="9486" max="9486" width="10.6328125" style="435" customWidth="1"/>
    <col min="9487" max="9489" width="9" style="435"/>
    <col min="9490" max="9490" width="13.453125" style="435" customWidth="1"/>
    <col min="9491" max="9491" width="9.453125" style="435" bestFit="1" customWidth="1"/>
    <col min="9492" max="9728" width="9" style="435"/>
    <col min="9729" max="9729" width="2.6328125" style="435" customWidth="1"/>
    <col min="9730" max="9730" width="3.36328125" style="435" customWidth="1"/>
    <col min="9731" max="9731" width="25" style="435" customWidth="1"/>
    <col min="9732" max="9732" width="14.08984375" style="435" customWidth="1"/>
    <col min="9733" max="9734" width="12.90625" style="435" customWidth="1"/>
    <col min="9735" max="9736" width="14.26953125" style="435" customWidth="1"/>
    <col min="9737" max="9739" width="12.90625" style="435" customWidth="1"/>
    <col min="9740" max="9740" width="13.90625" style="435" bestFit="1" customWidth="1"/>
    <col min="9741" max="9741" width="11.6328125" style="435" customWidth="1"/>
    <col min="9742" max="9742" width="10.6328125" style="435" customWidth="1"/>
    <col min="9743" max="9745" width="9" style="435"/>
    <col min="9746" max="9746" width="13.453125" style="435" customWidth="1"/>
    <col min="9747" max="9747" width="9.453125" style="435" bestFit="1" customWidth="1"/>
    <col min="9748" max="9984" width="9" style="435"/>
    <col min="9985" max="9985" width="2.6328125" style="435" customWidth="1"/>
    <col min="9986" max="9986" width="3.36328125" style="435" customWidth="1"/>
    <col min="9987" max="9987" width="25" style="435" customWidth="1"/>
    <col min="9988" max="9988" width="14.08984375" style="435" customWidth="1"/>
    <col min="9989" max="9990" width="12.90625" style="435" customWidth="1"/>
    <col min="9991" max="9992" width="14.26953125" style="435" customWidth="1"/>
    <col min="9993" max="9995" width="12.90625" style="435" customWidth="1"/>
    <col min="9996" max="9996" width="13.90625" style="435" bestFit="1" customWidth="1"/>
    <col min="9997" max="9997" width="11.6328125" style="435" customWidth="1"/>
    <col min="9998" max="9998" width="10.6328125" style="435" customWidth="1"/>
    <col min="9999" max="10001" width="9" style="435"/>
    <col min="10002" max="10002" width="13.453125" style="435" customWidth="1"/>
    <col min="10003" max="10003" width="9.453125" style="435" bestFit="1" customWidth="1"/>
    <col min="10004" max="10240" width="9" style="435"/>
    <col min="10241" max="10241" width="2.6328125" style="435" customWidth="1"/>
    <col min="10242" max="10242" width="3.36328125" style="435" customWidth="1"/>
    <col min="10243" max="10243" width="25" style="435" customWidth="1"/>
    <col min="10244" max="10244" width="14.08984375" style="435" customWidth="1"/>
    <col min="10245" max="10246" width="12.90625" style="435" customWidth="1"/>
    <col min="10247" max="10248" width="14.26953125" style="435" customWidth="1"/>
    <col min="10249" max="10251" width="12.90625" style="435" customWidth="1"/>
    <col min="10252" max="10252" width="13.90625" style="435" bestFit="1" customWidth="1"/>
    <col min="10253" max="10253" width="11.6328125" style="435" customWidth="1"/>
    <col min="10254" max="10254" width="10.6328125" style="435" customWidth="1"/>
    <col min="10255" max="10257" width="9" style="435"/>
    <col min="10258" max="10258" width="13.453125" style="435" customWidth="1"/>
    <col min="10259" max="10259" width="9.453125" style="435" bestFit="1" customWidth="1"/>
    <col min="10260" max="10496" width="9" style="435"/>
    <col min="10497" max="10497" width="2.6328125" style="435" customWidth="1"/>
    <col min="10498" max="10498" width="3.36328125" style="435" customWidth="1"/>
    <col min="10499" max="10499" width="25" style="435" customWidth="1"/>
    <col min="10500" max="10500" width="14.08984375" style="435" customWidth="1"/>
    <col min="10501" max="10502" width="12.90625" style="435" customWidth="1"/>
    <col min="10503" max="10504" width="14.26953125" style="435" customWidth="1"/>
    <col min="10505" max="10507" width="12.90625" style="435" customWidth="1"/>
    <col min="10508" max="10508" width="13.90625" style="435" bestFit="1" customWidth="1"/>
    <col min="10509" max="10509" width="11.6328125" style="435" customWidth="1"/>
    <col min="10510" max="10510" width="10.6328125" style="435" customWidth="1"/>
    <col min="10511" max="10513" width="9" style="435"/>
    <col min="10514" max="10514" width="13.453125" style="435" customWidth="1"/>
    <col min="10515" max="10515" width="9.453125" style="435" bestFit="1" customWidth="1"/>
    <col min="10516" max="10752" width="9" style="435"/>
    <col min="10753" max="10753" width="2.6328125" style="435" customWidth="1"/>
    <col min="10754" max="10754" width="3.36328125" style="435" customWidth="1"/>
    <col min="10755" max="10755" width="25" style="435" customWidth="1"/>
    <col min="10756" max="10756" width="14.08984375" style="435" customWidth="1"/>
    <col min="10757" max="10758" width="12.90625" style="435" customWidth="1"/>
    <col min="10759" max="10760" width="14.26953125" style="435" customWidth="1"/>
    <col min="10761" max="10763" width="12.90625" style="435" customWidth="1"/>
    <col min="10764" max="10764" width="13.90625" style="435" bestFit="1" customWidth="1"/>
    <col min="10765" max="10765" width="11.6328125" style="435" customWidth="1"/>
    <col min="10766" max="10766" width="10.6328125" style="435" customWidth="1"/>
    <col min="10767" max="10769" width="9" style="435"/>
    <col min="10770" max="10770" width="13.453125" style="435" customWidth="1"/>
    <col min="10771" max="10771" width="9.453125" style="435" bestFit="1" customWidth="1"/>
    <col min="10772" max="11008" width="9" style="435"/>
    <col min="11009" max="11009" width="2.6328125" style="435" customWidth="1"/>
    <col min="11010" max="11010" width="3.36328125" style="435" customWidth="1"/>
    <col min="11011" max="11011" width="25" style="435" customWidth="1"/>
    <col min="11012" max="11012" width="14.08984375" style="435" customWidth="1"/>
    <col min="11013" max="11014" width="12.90625" style="435" customWidth="1"/>
    <col min="11015" max="11016" width="14.26953125" style="435" customWidth="1"/>
    <col min="11017" max="11019" width="12.90625" style="435" customWidth="1"/>
    <col min="11020" max="11020" width="13.90625" style="435" bestFit="1" customWidth="1"/>
    <col min="11021" max="11021" width="11.6328125" style="435" customWidth="1"/>
    <col min="11022" max="11022" width="10.6328125" style="435" customWidth="1"/>
    <col min="11023" max="11025" width="9" style="435"/>
    <col min="11026" max="11026" width="13.453125" style="435" customWidth="1"/>
    <col min="11027" max="11027" width="9.453125" style="435" bestFit="1" customWidth="1"/>
    <col min="11028" max="11264" width="9" style="435"/>
    <col min="11265" max="11265" width="2.6328125" style="435" customWidth="1"/>
    <col min="11266" max="11266" width="3.36328125" style="435" customWidth="1"/>
    <col min="11267" max="11267" width="25" style="435" customWidth="1"/>
    <col min="11268" max="11268" width="14.08984375" style="435" customWidth="1"/>
    <col min="11269" max="11270" width="12.90625" style="435" customWidth="1"/>
    <col min="11271" max="11272" width="14.26953125" style="435" customWidth="1"/>
    <col min="11273" max="11275" width="12.90625" style="435" customWidth="1"/>
    <col min="11276" max="11276" width="13.90625" style="435" bestFit="1" customWidth="1"/>
    <col min="11277" max="11277" width="11.6328125" style="435" customWidth="1"/>
    <col min="11278" max="11278" width="10.6328125" style="435" customWidth="1"/>
    <col min="11279" max="11281" width="9" style="435"/>
    <col min="11282" max="11282" width="13.453125" style="435" customWidth="1"/>
    <col min="11283" max="11283" width="9.453125" style="435" bestFit="1" customWidth="1"/>
    <col min="11284" max="11520" width="9" style="435"/>
    <col min="11521" max="11521" width="2.6328125" style="435" customWidth="1"/>
    <col min="11522" max="11522" width="3.36328125" style="435" customWidth="1"/>
    <col min="11523" max="11523" width="25" style="435" customWidth="1"/>
    <col min="11524" max="11524" width="14.08984375" style="435" customWidth="1"/>
    <col min="11525" max="11526" width="12.90625" style="435" customWidth="1"/>
    <col min="11527" max="11528" width="14.26953125" style="435" customWidth="1"/>
    <col min="11529" max="11531" width="12.90625" style="435" customWidth="1"/>
    <col min="11532" max="11532" width="13.90625" style="435" bestFit="1" customWidth="1"/>
    <col min="11533" max="11533" width="11.6328125" style="435" customWidth="1"/>
    <col min="11534" max="11534" width="10.6328125" style="435" customWidth="1"/>
    <col min="11535" max="11537" width="9" style="435"/>
    <col min="11538" max="11538" width="13.453125" style="435" customWidth="1"/>
    <col min="11539" max="11539" width="9.453125" style="435" bestFit="1" customWidth="1"/>
    <col min="11540" max="11776" width="9" style="435"/>
    <col min="11777" max="11777" width="2.6328125" style="435" customWidth="1"/>
    <col min="11778" max="11778" width="3.36328125" style="435" customWidth="1"/>
    <col min="11779" max="11779" width="25" style="435" customWidth="1"/>
    <col min="11780" max="11780" width="14.08984375" style="435" customWidth="1"/>
    <col min="11781" max="11782" width="12.90625" style="435" customWidth="1"/>
    <col min="11783" max="11784" width="14.26953125" style="435" customWidth="1"/>
    <col min="11785" max="11787" width="12.90625" style="435" customWidth="1"/>
    <col min="11788" max="11788" width="13.90625" style="435" bestFit="1" customWidth="1"/>
    <col min="11789" max="11789" width="11.6328125" style="435" customWidth="1"/>
    <col min="11790" max="11790" width="10.6328125" style="435" customWidth="1"/>
    <col min="11791" max="11793" width="9" style="435"/>
    <col min="11794" max="11794" width="13.453125" style="435" customWidth="1"/>
    <col min="11795" max="11795" width="9.453125" style="435" bestFit="1" customWidth="1"/>
    <col min="11796" max="12032" width="9" style="435"/>
    <col min="12033" max="12033" width="2.6328125" style="435" customWidth="1"/>
    <col min="12034" max="12034" width="3.36328125" style="435" customWidth="1"/>
    <col min="12035" max="12035" width="25" style="435" customWidth="1"/>
    <col min="12036" max="12036" width="14.08984375" style="435" customWidth="1"/>
    <col min="12037" max="12038" width="12.90625" style="435" customWidth="1"/>
    <col min="12039" max="12040" width="14.26953125" style="435" customWidth="1"/>
    <col min="12041" max="12043" width="12.90625" style="435" customWidth="1"/>
    <col min="12044" max="12044" width="13.90625" style="435" bestFit="1" customWidth="1"/>
    <col min="12045" max="12045" width="11.6328125" style="435" customWidth="1"/>
    <col min="12046" max="12046" width="10.6328125" style="435" customWidth="1"/>
    <col min="12047" max="12049" width="9" style="435"/>
    <col min="12050" max="12050" width="13.453125" style="435" customWidth="1"/>
    <col min="12051" max="12051" width="9.453125" style="435" bestFit="1" customWidth="1"/>
    <col min="12052" max="12288" width="9" style="435"/>
    <col min="12289" max="12289" width="2.6328125" style="435" customWidth="1"/>
    <col min="12290" max="12290" width="3.36328125" style="435" customWidth="1"/>
    <col min="12291" max="12291" width="25" style="435" customWidth="1"/>
    <col min="12292" max="12292" width="14.08984375" style="435" customWidth="1"/>
    <col min="12293" max="12294" width="12.90625" style="435" customWidth="1"/>
    <col min="12295" max="12296" width="14.26953125" style="435" customWidth="1"/>
    <col min="12297" max="12299" width="12.90625" style="435" customWidth="1"/>
    <col min="12300" max="12300" width="13.90625" style="435" bestFit="1" customWidth="1"/>
    <col min="12301" max="12301" width="11.6328125" style="435" customWidth="1"/>
    <col min="12302" max="12302" width="10.6328125" style="435" customWidth="1"/>
    <col min="12303" max="12305" width="9" style="435"/>
    <col min="12306" max="12306" width="13.453125" style="435" customWidth="1"/>
    <col min="12307" max="12307" width="9.453125" style="435" bestFit="1" customWidth="1"/>
    <col min="12308" max="12544" width="9" style="435"/>
    <col min="12545" max="12545" width="2.6328125" style="435" customWidth="1"/>
    <col min="12546" max="12546" width="3.36328125" style="435" customWidth="1"/>
    <col min="12547" max="12547" width="25" style="435" customWidth="1"/>
    <col min="12548" max="12548" width="14.08984375" style="435" customWidth="1"/>
    <col min="12549" max="12550" width="12.90625" style="435" customWidth="1"/>
    <col min="12551" max="12552" width="14.26953125" style="435" customWidth="1"/>
    <col min="12553" max="12555" width="12.90625" style="435" customWidth="1"/>
    <col min="12556" max="12556" width="13.90625" style="435" bestFit="1" customWidth="1"/>
    <col min="12557" max="12557" width="11.6328125" style="435" customWidth="1"/>
    <col min="12558" max="12558" width="10.6328125" style="435" customWidth="1"/>
    <col min="12559" max="12561" width="9" style="435"/>
    <col min="12562" max="12562" width="13.453125" style="435" customWidth="1"/>
    <col min="12563" max="12563" width="9.453125" style="435" bestFit="1" customWidth="1"/>
    <col min="12564" max="12800" width="9" style="435"/>
    <col min="12801" max="12801" width="2.6328125" style="435" customWidth="1"/>
    <col min="12802" max="12802" width="3.36328125" style="435" customWidth="1"/>
    <col min="12803" max="12803" width="25" style="435" customWidth="1"/>
    <col min="12804" max="12804" width="14.08984375" style="435" customWidth="1"/>
    <col min="12805" max="12806" width="12.90625" style="435" customWidth="1"/>
    <col min="12807" max="12808" width="14.26953125" style="435" customWidth="1"/>
    <col min="12809" max="12811" width="12.90625" style="435" customWidth="1"/>
    <col min="12812" max="12812" width="13.90625" style="435" bestFit="1" customWidth="1"/>
    <col min="12813" max="12813" width="11.6328125" style="435" customWidth="1"/>
    <col min="12814" max="12814" width="10.6328125" style="435" customWidth="1"/>
    <col min="12815" max="12817" width="9" style="435"/>
    <col min="12818" max="12818" width="13.453125" style="435" customWidth="1"/>
    <col min="12819" max="12819" width="9.453125" style="435" bestFit="1" customWidth="1"/>
    <col min="12820" max="13056" width="9" style="435"/>
    <col min="13057" max="13057" width="2.6328125" style="435" customWidth="1"/>
    <col min="13058" max="13058" width="3.36328125" style="435" customWidth="1"/>
    <col min="13059" max="13059" width="25" style="435" customWidth="1"/>
    <col min="13060" max="13060" width="14.08984375" style="435" customWidth="1"/>
    <col min="13061" max="13062" width="12.90625" style="435" customWidth="1"/>
    <col min="13063" max="13064" width="14.26953125" style="435" customWidth="1"/>
    <col min="13065" max="13067" width="12.90625" style="435" customWidth="1"/>
    <col min="13068" max="13068" width="13.90625" style="435" bestFit="1" customWidth="1"/>
    <col min="13069" max="13069" width="11.6328125" style="435" customWidth="1"/>
    <col min="13070" max="13070" width="10.6328125" style="435" customWidth="1"/>
    <col min="13071" max="13073" width="9" style="435"/>
    <col min="13074" max="13074" width="13.453125" style="435" customWidth="1"/>
    <col min="13075" max="13075" width="9.453125" style="435" bestFit="1" customWidth="1"/>
    <col min="13076" max="13312" width="9" style="435"/>
    <col min="13313" max="13313" width="2.6328125" style="435" customWidth="1"/>
    <col min="13314" max="13314" width="3.36328125" style="435" customWidth="1"/>
    <col min="13315" max="13315" width="25" style="435" customWidth="1"/>
    <col min="13316" max="13316" width="14.08984375" style="435" customWidth="1"/>
    <col min="13317" max="13318" width="12.90625" style="435" customWidth="1"/>
    <col min="13319" max="13320" width="14.26953125" style="435" customWidth="1"/>
    <col min="13321" max="13323" width="12.90625" style="435" customWidth="1"/>
    <col min="13324" max="13324" width="13.90625" style="435" bestFit="1" customWidth="1"/>
    <col min="13325" max="13325" width="11.6328125" style="435" customWidth="1"/>
    <col min="13326" max="13326" width="10.6328125" style="435" customWidth="1"/>
    <col min="13327" max="13329" width="9" style="435"/>
    <col min="13330" max="13330" width="13.453125" style="435" customWidth="1"/>
    <col min="13331" max="13331" width="9.453125" style="435" bestFit="1" customWidth="1"/>
    <col min="13332" max="13568" width="9" style="435"/>
    <col min="13569" max="13569" width="2.6328125" style="435" customWidth="1"/>
    <col min="13570" max="13570" width="3.36328125" style="435" customWidth="1"/>
    <col min="13571" max="13571" width="25" style="435" customWidth="1"/>
    <col min="13572" max="13572" width="14.08984375" style="435" customWidth="1"/>
    <col min="13573" max="13574" width="12.90625" style="435" customWidth="1"/>
    <col min="13575" max="13576" width="14.26953125" style="435" customWidth="1"/>
    <col min="13577" max="13579" width="12.90625" style="435" customWidth="1"/>
    <col min="13580" max="13580" width="13.90625" style="435" bestFit="1" customWidth="1"/>
    <col min="13581" max="13581" width="11.6328125" style="435" customWidth="1"/>
    <col min="13582" max="13582" width="10.6328125" style="435" customWidth="1"/>
    <col min="13583" max="13585" width="9" style="435"/>
    <col min="13586" max="13586" width="13.453125" style="435" customWidth="1"/>
    <col min="13587" max="13587" width="9.453125" style="435" bestFit="1" customWidth="1"/>
    <col min="13588" max="13824" width="9" style="435"/>
    <col min="13825" max="13825" width="2.6328125" style="435" customWidth="1"/>
    <col min="13826" max="13826" width="3.36328125" style="435" customWidth="1"/>
    <col min="13827" max="13827" width="25" style="435" customWidth="1"/>
    <col min="13828" max="13828" width="14.08984375" style="435" customWidth="1"/>
    <col min="13829" max="13830" width="12.90625" style="435" customWidth="1"/>
    <col min="13831" max="13832" width="14.26953125" style="435" customWidth="1"/>
    <col min="13833" max="13835" width="12.90625" style="435" customWidth="1"/>
    <col min="13836" max="13836" width="13.90625" style="435" bestFit="1" customWidth="1"/>
    <col min="13837" max="13837" width="11.6328125" style="435" customWidth="1"/>
    <col min="13838" max="13838" width="10.6328125" style="435" customWidth="1"/>
    <col min="13839" max="13841" width="9" style="435"/>
    <col min="13842" max="13842" width="13.453125" style="435" customWidth="1"/>
    <col min="13843" max="13843" width="9.453125" style="435" bestFit="1" customWidth="1"/>
    <col min="13844" max="14080" width="9" style="435"/>
    <col min="14081" max="14081" width="2.6328125" style="435" customWidth="1"/>
    <col min="14082" max="14082" width="3.36328125" style="435" customWidth="1"/>
    <col min="14083" max="14083" width="25" style="435" customWidth="1"/>
    <col min="14084" max="14084" width="14.08984375" style="435" customWidth="1"/>
    <col min="14085" max="14086" width="12.90625" style="435" customWidth="1"/>
    <col min="14087" max="14088" width="14.26953125" style="435" customWidth="1"/>
    <col min="14089" max="14091" width="12.90625" style="435" customWidth="1"/>
    <col min="14092" max="14092" width="13.90625" style="435" bestFit="1" customWidth="1"/>
    <col min="14093" max="14093" width="11.6328125" style="435" customWidth="1"/>
    <col min="14094" max="14094" width="10.6328125" style="435" customWidth="1"/>
    <col min="14095" max="14097" width="9" style="435"/>
    <col min="14098" max="14098" width="13.453125" style="435" customWidth="1"/>
    <col min="14099" max="14099" width="9.453125" style="435" bestFit="1" customWidth="1"/>
    <col min="14100" max="14336" width="9" style="435"/>
    <col min="14337" max="14337" width="2.6328125" style="435" customWidth="1"/>
    <col min="14338" max="14338" width="3.36328125" style="435" customWidth="1"/>
    <col min="14339" max="14339" width="25" style="435" customWidth="1"/>
    <col min="14340" max="14340" width="14.08984375" style="435" customWidth="1"/>
    <col min="14341" max="14342" width="12.90625" style="435" customWidth="1"/>
    <col min="14343" max="14344" width="14.26953125" style="435" customWidth="1"/>
    <col min="14345" max="14347" width="12.90625" style="435" customWidth="1"/>
    <col min="14348" max="14348" width="13.90625" style="435" bestFit="1" customWidth="1"/>
    <col min="14349" max="14349" width="11.6328125" style="435" customWidth="1"/>
    <col min="14350" max="14350" width="10.6328125" style="435" customWidth="1"/>
    <col min="14351" max="14353" width="9" style="435"/>
    <col min="14354" max="14354" width="13.453125" style="435" customWidth="1"/>
    <col min="14355" max="14355" width="9.453125" style="435" bestFit="1" customWidth="1"/>
    <col min="14356" max="14592" width="9" style="435"/>
    <col min="14593" max="14593" width="2.6328125" style="435" customWidth="1"/>
    <col min="14594" max="14594" width="3.36328125" style="435" customWidth="1"/>
    <col min="14595" max="14595" width="25" style="435" customWidth="1"/>
    <col min="14596" max="14596" width="14.08984375" style="435" customWidth="1"/>
    <col min="14597" max="14598" width="12.90625" style="435" customWidth="1"/>
    <col min="14599" max="14600" width="14.26953125" style="435" customWidth="1"/>
    <col min="14601" max="14603" width="12.90625" style="435" customWidth="1"/>
    <col min="14604" max="14604" width="13.90625" style="435" bestFit="1" customWidth="1"/>
    <col min="14605" max="14605" width="11.6328125" style="435" customWidth="1"/>
    <col min="14606" max="14606" width="10.6328125" style="435" customWidth="1"/>
    <col min="14607" max="14609" width="9" style="435"/>
    <col min="14610" max="14610" width="13.453125" style="435" customWidth="1"/>
    <col min="14611" max="14611" width="9.453125" style="435" bestFit="1" customWidth="1"/>
    <col min="14612" max="14848" width="9" style="435"/>
    <col min="14849" max="14849" width="2.6328125" style="435" customWidth="1"/>
    <col min="14850" max="14850" width="3.36328125" style="435" customWidth="1"/>
    <col min="14851" max="14851" width="25" style="435" customWidth="1"/>
    <col min="14852" max="14852" width="14.08984375" style="435" customWidth="1"/>
    <col min="14853" max="14854" width="12.90625" style="435" customWidth="1"/>
    <col min="14855" max="14856" width="14.26953125" style="435" customWidth="1"/>
    <col min="14857" max="14859" width="12.90625" style="435" customWidth="1"/>
    <col min="14860" max="14860" width="13.90625" style="435" bestFit="1" customWidth="1"/>
    <col min="14861" max="14861" width="11.6328125" style="435" customWidth="1"/>
    <col min="14862" max="14862" width="10.6328125" style="435" customWidth="1"/>
    <col min="14863" max="14865" width="9" style="435"/>
    <col min="14866" max="14866" width="13.453125" style="435" customWidth="1"/>
    <col min="14867" max="14867" width="9.453125" style="435" bestFit="1" customWidth="1"/>
    <col min="14868" max="15104" width="9" style="435"/>
    <col min="15105" max="15105" width="2.6328125" style="435" customWidth="1"/>
    <col min="15106" max="15106" width="3.36328125" style="435" customWidth="1"/>
    <col min="15107" max="15107" width="25" style="435" customWidth="1"/>
    <col min="15108" max="15108" width="14.08984375" style="435" customWidth="1"/>
    <col min="15109" max="15110" width="12.90625" style="435" customWidth="1"/>
    <col min="15111" max="15112" width="14.26953125" style="435" customWidth="1"/>
    <col min="15113" max="15115" width="12.90625" style="435" customWidth="1"/>
    <col min="15116" max="15116" width="13.90625" style="435" bestFit="1" customWidth="1"/>
    <col min="15117" max="15117" width="11.6328125" style="435" customWidth="1"/>
    <col min="15118" max="15118" width="10.6328125" style="435" customWidth="1"/>
    <col min="15119" max="15121" width="9" style="435"/>
    <col min="15122" max="15122" width="13.453125" style="435" customWidth="1"/>
    <col min="15123" max="15123" width="9.453125" style="435" bestFit="1" customWidth="1"/>
    <col min="15124" max="15360" width="9" style="435"/>
    <col min="15361" max="15361" width="2.6328125" style="435" customWidth="1"/>
    <col min="15362" max="15362" width="3.36328125" style="435" customWidth="1"/>
    <col min="15363" max="15363" width="25" style="435" customWidth="1"/>
    <col min="15364" max="15364" width="14.08984375" style="435" customWidth="1"/>
    <col min="15365" max="15366" width="12.90625" style="435" customWidth="1"/>
    <col min="15367" max="15368" width="14.26953125" style="435" customWidth="1"/>
    <col min="15369" max="15371" width="12.90625" style="435" customWidth="1"/>
    <col min="15372" max="15372" width="13.90625" style="435" bestFit="1" customWidth="1"/>
    <col min="15373" max="15373" width="11.6328125" style="435" customWidth="1"/>
    <col min="15374" max="15374" width="10.6328125" style="435" customWidth="1"/>
    <col min="15375" max="15377" width="9" style="435"/>
    <col min="15378" max="15378" width="13.453125" style="435" customWidth="1"/>
    <col min="15379" max="15379" width="9.453125" style="435" bestFit="1" customWidth="1"/>
    <col min="15380" max="15616" width="9" style="435"/>
    <col min="15617" max="15617" width="2.6328125" style="435" customWidth="1"/>
    <col min="15618" max="15618" width="3.36328125" style="435" customWidth="1"/>
    <col min="15619" max="15619" width="25" style="435" customWidth="1"/>
    <col min="15620" max="15620" width="14.08984375" style="435" customWidth="1"/>
    <col min="15621" max="15622" width="12.90625" style="435" customWidth="1"/>
    <col min="15623" max="15624" width="14.26953125" style="435" customWidth="1"/>
    <col min="15625" max="15627" width="12.90625" style="435" customWidth="1"/>
    <col min="15628" max="15628" width="13.90625" style="435" bestFit="1" customWidth="1"/>
    <col min="15629" max="15629" width="11.6328125" style="435" customWidth="1"/>
    <col min="15630" max="15630" width="10.6328125" style="435" customWidth="1"/>
    <col min="15631" max="15633" width="9" style="435"/>
    <col min="15634" max="15634" width="13.453125" style="435" customWidth="1"/>
    <col min="15635" max="15635" width="9.453125" style="435" bestFit="1" customWidth="1"/>
    <col min="15636" max="15872" width="9" style="435"/>
    <col min="15873" max="15873" width="2.6328125" style="435" customWidth="1"/>
    <col min="15874" max="15874" width="3.36328125" style="435" customWidth="1"/>
    <col min="15875" max="15875" width="25" style="435" customWidth="1"/>
    <col min="15876" max="15876" width="14.08984375" style="435" customWidth="1"/>
    <col min="15877" max="15878" width="12.90625" style="435" customWidth="1"/>
    <col min="15879" max="15880" width="14.26953125" style="435" customWidth="1"/>
    <col min="15881" max="15883" width="12.90625" style="435" customWidth="1"/>
    <col min="15884" max="15884" width="13.90625" style="435" bestFit="1" customWidth="1"/>
    <col min="15885" max="15885" width="11.6328125" style="435" customWidth="1"/>
    <col min="15886" max="15886" width="10.6328125" style="435" customWidth="1"/>
    <col min="15887" max="15889" width="9" style="435"/>
    <col min="15890" max="15890" width="13.453125" style="435" customWidth="1"/>
    <col min="15891" max="15891" width="9.453125" style="435" bestFit="1" customWidth="1"/>
    <col min="15892" max="16128" width="9" style="435"/>
    <col min="16129" max="16129" width="2.6328125" style="435" customWidth="1"/>
    <col min="16130" max="16130" width="3.36328125" style="435" customWidth="1"/>
    <col min="16131" max="16131" width="25" style="435" customWidth="1"/>
    <col min="16132" max="16132" width="14.08984375" style="435" customWidth="1"/>
    <col min="16133" max="16134" width="12.90625" style="435" customWidth="1"/>
    <col min="16135" max="16136" width="14.26953125" style="435" customWidth="1"/>
    <col min="16137" max="16139" width="12.90625" style="435" customWidth="1"/>
    <col min="16140" max="16140" width="13.90625" style="435" bestFit="1" customWidth="1"/>
    <col min="16141" max="16141" width="11.6328125" style="435" customWidth="1"/>
    <col min="16142" max="16142" width="10.6328125" style="435" customWidth="1"/>
    <col min="16143" max="16145" width="9" style="435"/>
    <col min="16146" max="16146" width="13.453125" style="435" customWidth="1"/>
    <col min="16147" max="16147" width="9.453125" style="435" bestFit="1" customWidth="1"/>
    <col min="16148" max="16384" width="9" style="435"/>
  </cols>
  <sheetData>
    <row r="2" spans="2:18" ht="14">
      <c r="B2" s="434" t="s">
        <v>351</v>
      </c>
    </row>
    <row r="5" spans="2:18">
      <c r="B5" s="436"/>
      <c r="C5" s="437"/>
      <c r="D5" s="438" t="s">
        <v>371</v>
      </c>
      <c r="E5" s="438" t="s">
        <v>372</v>
      </c>
      <c r="F5" s="438" t="s">
        <v>352</v>
      </c>
      <c r="G5" s="438" t="s">
        <v>353</v>
      </c>
      <c r="H5" s="438" t="s">
        <v>354</v>
      </c>
      <c r="I5" s="438" t="s">
        <v>355</v>
      </c>
      <c r="J5" s="438" t="s">
        <v>356</v>
      </c>
      <c r="K5" s="438" t="s">
        <v>333</v>
      </c>
      <c r="M5" s="678"/>
      <c r="N5" s="679"/>
      <c r="O5" s="679"/>
      <c r="P5" s="679"/>
      <c r="Q5" s="679"/>
      <c r="R5" s="679"/>
    </row>
    <row r="6" spans="2:18">
      <c r="B6" s="439" t="s">
        <v>373</v>
      </c>
      <c r="C6" s="440"/>
      <c r="D6" s="441"/>
      <c r="E6" s="441"/>
      <c r="F6" s="441"/>
      <c r="G6" s="441" t="s">
        <v>357</v>
      </c>
      <c r="H6" s="441" t="s">
        <v>357</v>
      </c>
      <c r="I6" s="441"/>
      <c r="J6" s="441"/>
      <c r="K6" s="441" t="s">
        <v>358</v>
      </c>
      <c r="M6" s="680"/>
      <c r="N6" s="681"/>
      <c r="O6" s="446"/>
      <c r="P6" s="446"/>
      <c r="Q6" s="446"/>
      <c r="R6" s="446"/>
    </row>
    <row r="7" spans="2:18" ht="13.5" thickBot="1">
      <c r="B7" s="444"/>
      <c r="C7" s="445"/>
      <c r="D7" s="575" t="s">
        <v>359</v>
      </c>
      <c r="E7" s="575" t="s">
        <v>360</v>
      </c>
      <c r="F7" s="575" t="s">
        <v>361</v>
      </c>
      <c r="G7" s="575" t="s">
        <v>362</v>
      </c>
      <c r="H7" s="575" t="s">
        <v>363</v>
      </c>
      <c r="I7" s="575" t="s">
        <v>364</v>
      </c>
      <c r="J7" s="575" t="s">
        <v>365</v>
      </c>
      <c r="K7" s="575" t="s">
        <v>366</v>
      </c>
      <c r="M7" s="446"/>
      <c r="N7" s="446"/>
      <c r="O7" s="446"/>
      <c r="P7" s="446"/>
      <c r="Q7" s="446"/>
      <c r="R7" s="446"/>
    </row>
    <row r="8" spans="2:18" ht="13.5" thickBot="1">
      <c r="B8" s="447" t="s">
        <v>437</v>
      </c>
      <c r="C8" s="606" t="s">
        <v>438</v>
      </c>
      <c r="D8" s="573">
        <v>0.23807384073994797</v>
      </c>
      <c r="E8" s="573">
        <v>5.1045598561826597E-2</v>
      </c>
      <c r="F8" s="573">
        <v>0.46350358772539901</v>
      </c>
      <c r="G8" s="573">
        <v>0.28825999028786042</v>
      </c>
      <c r="H8" s="573">
        <v>9.7158277140205182E-2</v>
      </c>
      <c r="I8" s="573">
        <v>0.47021508086278224</v>
      </c>
      <c r="J8" s="573">
        <v>0.20362299687121579</v>
      </c>
      <c r="K8" s="573">
        <v>1.3319235358916895E-2</v>
      </c>
      <c r="M8" s="448" t="s">
        <v>367</v>
      </c>
      <c r="N8" s="449" t="s">
        <v>368</v>
      </c>
      <c r="O8" s="449"/>
      <c r="P8" s="449"/>
      <c r="Q8" s="449"/>
      <c r="R8" s="450"/>
    </row>
    <row r="9" spans="2:18">
      <c r="B9" s="447" t="s">
        <v>439</v>
      </c>
      <c r="C9" s="606" t="s">
        <v>440</v>
      </c>
      <c r="D9" s="576">
        <v>1.277017230258868E-2</v>
      </c>
      <c r="E9" s="576">
        <v>7.5257662349945367E-2</v>
      </c>
      <c r="F9" s="576">
        <v>5.2516925382900537E-3</v>
      </c>
      <c r="G9" s="576">
        <v>9.3137254901960786E-2</v>
      </c>
      <c r="H9" s="576">
        <v>9.166666666666666E-2</v>
      </c>
      <c r="I9" s="576">
        <v>0.35049019607843135</v>
      </c>
      <c r="J9" s="576">
        <v>0.37990196078431371</v>
      </c>
      <c r="K9" s="576">
        <v>-1.8704050044881588E-5</v>
      </c>
      <c r="M9" s="451" t="s">
        <v>369</v>
      </c>
      <c r="N9" s="452" t="s">
        <v>425</v>
      </c>
      <c r="O9" s="453"/>
      <c r="P9" s="453"/>
      <c r="Q9" s="453"/>
      <c r="R9" s="454"/>
    </row>
    <row r="10" spans="2:18">
      <c r="B10" s="447" t="s">
        <v>441</v>
      </c>
      <c r="C10" s="606" t="s">
        <v>442</v>
      </c>
      <c r="D10" s="576">
        <v>0.31897337124918018</v>
      </c>
      <c r="E10" s="576">
        <v>3.4973973027581803E-2</v>
      </c>
      <c r="F10" s="576">
        <v>0.1896767686270735</v>
      </c>
      <c r="G10" s="576">
        <v>5.259493749368914E-2</v>
      </c>
      <c r="H10" s="576">
        <v>5.0408943796578586E-2</v>
      </c>
      <c r="I10" s="576">
        <v>0.32728081161659017</v>
      </c>
      <c r="J10" s="576">
        <v>0.13915426490204658</v>
      </c>
      <c r="K10" s="576">
        <v>0.10446716146198011</v>
      </c>
      <c r="M10" s="455"/>
      <c r="N10" s="456" t="s">
        <v>431</v>
      </c>
      <c r="O10" s="446"/>
      <c r="P10" s="446"/>
      <c r="Q10" s="446"/>
      <c r="R10" s="457"/>
    </row>
    <row r="11" spans="2:18">
      <c r="B11" s="447" t="s">
        <v>443</v>
      </c>
      <c r="C11" s="606" t="s">
        <v>444</v>
      </c>
      <c r="D11" s="576">
        <v>0.1910474707088515</v>
      </c>
      <c r="E11" s="576">
        <v>2.1675911831183857E-2</v>
      </c>
      <c r="F11" s="576">
        <v>0.33367635708772836</v>
      </c>
      <c r="G11" s="576">
        <v>9.3625819791296486E-2</v>
      </c>
      <c r="H11" s="576">
        <v>8.8069007850612224E-2</v>
      </c>
      <c r="I11" s="576">
        <v>0.39146447840273962</v>
      </c>
      <c r="J11" s="576">
        <v>0.2414628630504313</v>
      </c>
      <c r="K11" s="576">
        <v>2.9959008854497292E-4</v>
      </c>
      <c r="M11" s="458"/>
      <c r="N11" s="459" t="s">
        <v>374</v>
      </c>
      <c r="O11" s="460"/>
      <c r="P11" s="460"/>
      <c r="Q11" s="460"/>
      <c r="R11" s="461"/>
    </row>
    <row r="12" spans="2:18">
      <c r="B12" s="462" t="s">
        <v>445</v>
      </c>
      <c r="C12" s="606" t="s">
        <v>446</v>
      </c>
      <c r="D12" s="576">
        <v>0.4693834722145111</v>
      </c>
      <c r="E12" s="576">
        <v>3.3359447789553291E-2</v>
      </c>
      <c r="F12" s="576">
        <v>0.191777779479678</v>
      </c>
      <c r="G12" s="576">
        <v>0.10280932456664674</v>
      </c>
      <c r="H12" s="576">
        <v>8.2868080019330798E-2</v>
      </c>
      <c r="I12" s="576">
        <v>0.43542623138456843</v>
      </c>
      <c r="J12" s="576">
        <v>0.2648446541440399</v>
      </c>
      <c r="K12" s="576">
        <v>1.3054938999587047E-2</v>
      </c>
      <c r="M12" s="451" t="s">
        <v>370</v>
      </c>
      <c r="N12" s="452" t="s">
        <v>426</v>
      </c>
      <c r="O12" s="453"/>
      <c r="P12" s="453"/>
      <c r="Q12" s="453"/>
      <c r="R12" s="454"/>
    </row>
    <row r="13" spans="2:18">
      <c r="B13" s="447" t="s">
        <v>447</v>
      </c>
      <c r="C13" s="607" t="s">
        <v>448</v>
      </c>
      <c r="D13" s="578">
        <v>0.14443878846590677</v>
      </c>
      <c r="E13" s="578">
        <v>7.0943510398870202E-2</v>
      </c>
      <c r="F13" s="578">
        <v>0.46146651462542765</v>
      </c>
      <c r="G13" s="578">
        <v>3.1789760416021794E-2</v>
      </c>
      <c r="H13" s="578">
        <v>2.8485420664891972E-2</v>
      </c>
      <c r="I13" s="578">
        <v>0.44609360490311395</v>
      </c>
      <c r="J13" s="578">
        <v>0.14815359375967313</v>
      </c>
      <c r="K13" s="578">
        <v>1.8964280306375591E-4</v>
      </c>
      <c r="M13" s="455"/>
      <c r="N13" s="456" t="s">
        <v>431</v>
      </c>
      <c r="O13" s="446"/>
      <c r="P13" s="446"/>
      <c r="Q13" s="446"/>
      <c r="R13" s="457"/>
    </row>
    <row r="14" spans="2:18">
      <c r="B14" s="447" t="s">
        <v>449</v>
      </c>
      <c r="C14" s="606" t="s">
        <v>450</v>
      </c>
      <c r="D14" s="576">
        <v>0.4151449725936297</v>
      </c>
      <c r="E14" s="576">
        <v>2.9128515934745386E-2</v>
      </c>
      <c r="F14" s="576">
        <v>0.26120462380855813</v>
      </c>
      <c r="G14" s="576">
        <v>9.7662655290292097E-2</v>
      </c>
      <c r="H14" s="576">
        <v>8.1598621494677753E-2</v>
      </c>
      <c r="I14" s="576">
        <v>0.43661932686695754</v>
      </c>
      <c r="J14" s="576">
        <v>0.22203385119924404</v>
      </c>
      <c r="K14" s="576">
        <v>3.3667290080786856E-4</v>
      </c>
      <c r="M14" s="458"/>
      <c r="N14" s="459" t="s">
        <v>375</v>
      </c>
      <c r="O14" s="460"/>
      <c r="P14" s="460"/>
      <c r="Q14" s="460"/>
      <c r="R14" s="461"/>
    </row>
    <row r="15" spans="2:18">
      <c r="B15" s="447" t="s">
        <v>451</v>
      </c>
      <c r="C15" s="606" t="s">
        <v>452</v>
      </c>
      <c r="D15" s="576">
        <v>0.18298667963507398</v>
      </c>
      <c r="E15" s="576">
        <v>8.4354021377788788E-2</v>
      </c>
      <c r="F15" s="576">
        <v>0.31699618009493824</v>
      </c>
      <c r="G15" s="576">
        <v>2.6527026895862251E-2</v>
      </c>
      <c r="H15" s="576">
        <v>2.57020004464849E-2</v>
      </c>
      <c r="I15" s="576">
        <v>0.31181146689702699</v>
      </c>
      <c r="J15" s="576">
        <v>0.11975501567550254</v>
      </c>
      <c r="K15" s="576">
        <v>8.9063806996323108E-4</v>
      </c>
      <c r="M15" s="451" t="s">
        <v>352</v>
      </c>
      <c r="N15" s="452" t="s">
        <v>427</v>
      </c>
      <c r="O15" s="453"/>
      <c r="P15" s="453"/>
      <c r="Q15" s="453"/>
      <c r="R15" s="454"/>
    </row>
    <row r="16" spans="2:18">
      <c r="B16" s="447" t="s">
        <v>453</v>
      </c>
      <c r="C16" s="606" t="s">
        <v>454</v>
      </c>
      <c r="D16" s="576">
        <v>5.7291039147747663E-2</v>
      </c>
      <c r="E16" s="576">
        <v>4.8159365973106855E-2</v>
      </c>
      <c r="F16" s="576">
        <v>0.56935025011123552</v>
      </c>
      <c r="G16" s="576">
        <v>8.6523015565280012E-2</v>
      </c>
      <c r="H16" s="576">
        <v>7.8740375560848619E-2</v>
      </c>
      <c r="I16" s="576">
        <v>0.60348695507671857</v>
      </c>
      <c r="J16" s="576">
        <v>0.26224173267600953</v>
      </c>
      <c r="K16" s="576">
        <v>1.3564502380374995E-4</v>
      </c>
      <c r="M16" s="458"/>
      <c r="N16" s="459" t="s">
        <v>376</v>
      </c>
      <c r="O16" s="460"/>
      <c r="P16" s="460"/>
      <c r="Q16" s="460"/>
      <c r="R16" s="461"/>
    </row>
    <row r="17" spans="2:18">
      <c r="B17" s="462" t="s">
        <v>455</v>
      </c>
      <c r="C17" s="608" t="s">
        <v>456</v>
      </c>
      <c r="D17" s="579">
        <v>0.21020511769673969</v>
      </c>
      <c r="E17" s="579">
        <v>2.985913057786839E-2</v>
      </c>
      <c r="F17" s="579">
        <v>8.3049373972198803E-2</v>
      </c>
      <c r="G17" s="579">
        <v>2.049746113690866E-2</v>
      </c>
      <c r="H17" s="579">
        <v>2.0273593449495787E-2</v>
      </c>
      <c r="I17" s="579">
        <v>0.34993911477289302</v>
      </c>
      <c r="J17" s="579">
        <v>0.10339295223816808</v>
      </c>
      <c r="K17" s="579">
        <v>1.0079368603316537E-2</v>
      </c>
      <c r="M17" s="451" t="s">
        <v>353</v>
      </c>
      <c r="N17" s="452" t="s">
        <v>428</v>
      </c>
      <c r="O17" s="453"/>
      <c r="P17" s="453"/>
      <c r="Q17" s="453"/>
      <c r="R17" s="457"/>
    </row>
    <row r="18" spans="2:18">
      <c r="B18" s="447" t="s">
        <v>457</v>
      </c>
      <c r="C18" s="606" t="s">
        <v>458</v>
      </c>
      <c r="D18" s="576">
        <v>0.18250341317981927</v>
      </c>
      <c r="E18" s="576">
        <v>2.3246482054168363E-2</v>
      </c>
      <c r="F18" s="576">
        <v>0.1686159872980072</v>
      </c>
      <c r="G18" s="576">
        <v>4.2428794738017415E-3</v>
      </c>
      <c r="H18" s="576">
        <v>4.2327290444385797E-3</v>
      </c>
      <c r="I18" s="576">
        <v>0.26270326234799735</v>
      </c>
      <c r="J18" s="576">
        <v>1.9245214072555267E-2</v>
      </c>
      <c r="K18" s="576">
        <v>1.2120387072996702E-2</v>
      </c>
      <c r="M18" s="458"/>
      <c r="N18" s="459" t="s">
        <v>377</v>
      </c>
      <c r="O18" s="460"/>
      <c r="P18" s="460"/>
      <c r="Q18" s="460"/>
      <c r="R18" s="457"/>
    </row>
    <row r="19" spans="2:18">
      <c r="B19" s="447" t="s">
        <v>459</v>
      </c>
      <c r="C19" s="606" t="s">
        <v>460</v>
      </c>
      <c r="D19" s="576">
        <v>0.18030044961315519</v>
      </c>
      <c r="E19" s="576">
        <v>3.3426086864406367E-2</v>
      </c>
      <c r="F19" s="576">
        <v>0.41224004829328587</v>
      </c>
      <c r="G19" s="576">
        <v>2.6414388517537728E-2</v>
      </c>
      <c r="H19" s="576">
        <v>2.610527559287662E-2</v>
      </c>
      <c r="I19" s="576">
        <v>0.41324657170140083</v>
      </c>
      <c r="J19" s="576">
        <v>0.20422913733867554</v>
      </c>
      <c r="K19" s="576">
        <v>1.5244614006145662E-3</v>
      </c>
      <c r="M19" s="451" t="s">
        <v>354</v>
      </c>
      <c r="N19" s="452" t="s">
        <v>429</v>
      </c>
      <c r="O19" s="453"/>
      <c r="P19" s="453"/>
      <c r="Q19" s="453"/>
      <c r="R19" s="454"/>
    </row>
    <row r="20" spans="2:18">
      <c r="B20" s="447" t="s">
        <v>461</v>
      </c>
      <c r="C20" s="606" t="s">
        <v>462</v>
      </c>
      <c r="D20" s="576">
        <v>0.20166728466968917</v>
      </c>
      <c r="E20" s="576">
        <v>2.8214137262172586E-2</v>
      </c>
      <c r="F20" s="576">
        <v>0.1815583433426754</v>
      </c>
      <c r="G20" s="576">
        <v>5.8449276375585543E-2</v>
      </c>
      <c r="H20" s="576">
        <v>5.7668554382530469E-2</v>
      </c>
      <c r="I20" s="576">
        <v>0.56791116082873061</v>
      </c>
      <c r="J20" s="576">
        <v>0.2574751217693258</v>
      </c>
      <c r="K20" s="576">
        <v>1.2785438035027318E-3</v>
      </c>
      <c r="M20" s="458"/>
      <c r="N20" s="459" t="s">
        <v>378</v>
      </c>
      <c r="O20" s="460"/>
      <c r="P20" s="460"/>
      <c r="Q20" s="460"/>
      <c r="R20" s="461"/>
    </row>
    <row r="21" spans="2:18">
      <c r="B21" s="447" t="s">
        <v>463</v>
      </c>
      <c r="C21" s="606" t="s">
        <v>464</v>
      </c>
      <c r="D21" s="576">
        <v>0.40669137768904479</v>
      </c>
      <c r="E21" s="576">
        <v>2.1375712371627074E-2</v>
      </c>
      <c r="F21" s="576">
        <v>7.52518714470648E-2</v>
      </c>
      <c r="G21" s="576">
        <v>0.11206896551724138</v>
      </c>
      <c r="H21" s="576">
        <v>0.10742705570291777</v>
      </c>
      <c r="I21" s="576">
        <v>0.45954907161803715</v>
      </c>
      <c r="J21" s="576">
        <v>0.37732095490716178</v>
      </c>
      <c r="K21" s="576">
        <v>2.7641333088066311E-3</v>
      </c>
      <c r="M21" s="451" t="s">
        <v>355</v>
      </c>
      <c r="N21" s="452" t="s">
        <v>379</v>
      </c>
      <c r="O21" s="453"/>
      <c r="P21" s="453"/>
      <c r="Q21" s="453"/>
      <c r="R21" s="454"/>
    </row>
    <row r="22" spans="2:18">
      <c r="B22" s="462" t="s">
        <v>465</v>
      </c>
      <c r="C22" s="606" t="s">
        <v>466</v>
      </c>
      <c r="D22" s="576">
        <v>0.17883609489207672</v>
      </c>
      <c r="E22" s="576">
        <v>6.6271205902616259E-2</v>
      </c>
      <c r="F22" s="576">
        <v>0.31817801280888525</v>
      </c>
      <c r="G22" s="576">
        <v>3.0321638182899398E-2</v>
      </c>
      <c r="H22" s="576">
        <v>2.9313286966414148E-2</v>
      </c>
      <c r="I22" s="576">
        <v>0.49038834449414381</v>
      </c>
      <c r="J22" s="576">
        <v>0.19938852548025959</v>
      </c>
      <c r="K22" s="576">
        <v>3.3862462776907364E-4</v>
      </c>
      <c r="M22" s="458"/>
      <c r="N22" s="459" t="s">
        <v>380</v>
      </c>
      <c r="O22" s="460"/>
      <c r="P22" s="460"/>
      <c r="Q22" s="460"/>
      <c r="R22" s="461"/>
    </row>
    <row r="23" spans="2:18">
      <c r="B23" s="447" t="s">
        <v>467</v>
      </c>
      <c r="C23" s="607" t="s">
        <v>468</v>
      </c>
      <c r="D23" s="578">
        <v>4.4136684029070707E-2</v>
      </c>
      <c r="E23" s="578">
        <v>3.2259733117485527E-2</v>
      </c>
      <c r="F23" s="578">
        <v>0.83599621123214118</v>
      </c>
      <c r="G23" s="578">
        <v>7.2176646498759755E-3</v>
      </c>
      <c r="H23" s="578">
        <v>7.1463615839858037E-3</v>
      </c>
      <c r="I23" s="578">
        <v>0.22922282963619853</v>
      </c>
      <c r="J23" s="578">
        <v>5.2642439679258975E-2</v>
      </c>
      <c r="K23" s="578">
        <v>-1.2035649594097718E-4</v>
      </c>
      <c r="M23" s="451" t="s">
        <v>356</v>
      </c>
      <c r="N23" s="452" t="s">
        <v>381</v>
      </c>
      <c r="O23" s="453"/>
      <c r="P23" s="453"/>
      <c r="Q23" s="453"/>
      <c r="R23" s="454"/>
    </row>
    <row r="24" spans="2:18">
      <c r="B24" s="447" t="s">
        <v>469</v>
      </c>
      <c r="C24" s="606" t="s">
        <v>470</v>
      </c>
      <c r="D24" s="576">
        <v>8.3707677576120507E-2</v>
      </c>
      <c r="E24" s="576">
        <v>3.285072636067244E-2</v>
      </c>
      <c r="F24" s="576">
        <v>0.18467515839201754</v>
      </c>
      <c r="G24" s="576">
        <v>3.0386412843407023E-2</v>
      </c>
      <c r="H24" s="576">
        <v>2.9138510878585377E-2</v>
      </c>
      <c r="I24" s="576">
        <v>0.21656714648497213</v>
      </c>
      <c r="J24" s="576">
        <v>0.12650606168379411</v>
      </c>
      <c r="K24" s="576">
        <v>6.1642043191392358E-4</v>
      </c>
      <c r="M24" s="458"/>
      <c r="N24" s="459" t="s">
        <v>382</v>
      </c>
      <c r="O24" s="460"/>
      <c r="P24" s="460"/>
      <c r="Q24" s="460"/>
      <c r="R24" s="461"/>
    </row>
    <row r="25" spans="2:18">
      <c r="B25" s="447" t="s">
        <v>471</v>
      </c>
      <c r="C25" s="606" t="s">
        <v>472</v>
      </c>
      <c r="D25" s="576">
        <v>0.10045191089862339</v>
      </c>
      <c r="E25" s="576">
        <v>4.5402979811794537E-2</v>
      </c>
      <c r="F25" s="576">
        <v>0.29008257647198032</v>
      </c>
      <c r="G25" s="576">
        <v>7.6045097449514765E-2</v>
      </c>
      <c r="H25" s="576">
        <v>7.4075568302683983E-2</v>
      </c>
      <c r="I25" s="576">
        <v>0.53317758037659446</v>
      </c>
      <c r="J25" s="576">
        <v>0.29093649827253587</v>
      </c>
      <c r="K25" s="576">
        <v>1.0041635215399906E-3</v>
      </c>
      <c r="M25" s="451" t="s">
        <v>333</v>
      </c>
      <c r="N25" s="452" t="s">
        <v>430</v>
      </c>
      <c r="O25" s="453"/>
      <c r="P25" s="453"/>
      <c r="Q25" s="453"/>
      <c r="R25" s="454"/>
    </row>
    <row r="26" spans="2:18" ht="13.5" thickBot="1">
      <c r="B26" s="447" t="s">
        <v>473</v>
      </c>
      <c r="C26" s="606" t="s">
        <v>474</v>
      </c>
      <c r="D26" s="576">
        <v>0.1236190709404834</v>
      </c>
      <c r="E26" s="576">
        <v>1.5240610059349222E-2</v>
      </c>
      <c r="F26" s="576">
        <v>0.10231575004347881</v>
      </c>
      <c r="G26" s="576">
        <v>2.3335526185763775E-2</v>
      </c>
      <c r="H26" s="576">
        <v>2.2660729965751976E-2</v>
      </c>
      <c r="I26" s="576">
        <v>0.46817869959145181</v>
      </c>
      <c r="J26" s="576">
        <v>0.19145013425339022</v>
      </c>
      <c r="K26" s="576">
        <v>4.9769037510728401E-5</v>
      </c>
      <c r="M26" s="463" t="s">
        <v>358</v>
      </c>
      <c r="N26" s="464" t="s">
        <v>383</v>
      </c>
      <c r="O26" s="442"/>
      <c r="P26" s="442"/>
      <c r="Q26" s="442"/>
      <c r="R26" s="443"/>
    </row>
    <row r="27" spans="2:18">
      <c r="B27" s="462" t="s">
        <v>475</v>
      </c>
      <c r="C27" s="608" t="s">
        <v>476</v>
      </c>
      <c r="D27" s="579">
        <v>0.13307505497583852</v>
      </c>
      <c r="E27" s="579">
        <v>1.3002631979161374E-2</v>
      </c>
      <c r="F27" s="579">
        <v>0.16404366250948288</v>
      </c>
      <c r="G27" s="579">
        <v>2.6142084370516454E-2</v>
      </c>
      <c r="H27" s="579">
        <v>2.5508367596286927E-2</v>
      </c>
      <c r="I27" s="579">
        <v>0.46344975132953781</v>
      </c>
      <c r="J27" s="579">
        <v>0.24223316721504293</v>
      </c>
      <c r="K27" s="579">
        <v>1.5613815689640281E-5</v>
      </c>
    </row>
    <row r="28" spans="2:18">
      <c r="B28" s="447" t="s">
        <v>477</v>
      </c>
      <c r="C28" s="606" t="s">
        <v>478</v>
      </c>
      <c r="D28" s="576">
        <v>0.20693389562783923</v>
      </c>
      <c r="E28" s="576">
        <v>1.5496284781023193E-2</v>
      </c>
      <c r="F28" s="576">
        <v>9.841031728115468E-2</v>
      </c>
      <c r="G28" s="576">
        <v>4.1005977819493819E-2</v>
      </c>
      <c r="H28" s="576">
        <v>4.0819587011223388E-2</v>
      </c>
      <c r="I28" s="576">
        <v>0.45595185791694959</v>
      </c>
      <c r="J28" s="576">
        <v>0.21630653299782987</v>
      </c>
      <c r="K28" s="576">
        <v>2.3680953795954428E-4</v>
      </c>
    </row>
    <row r="29" spans="2:18">
      <c r="B29" s="447" t="s">
        <v>479</v>
      </c>
      <c r="C29" s="606" t="s">
        <v>480</v>
      </c>
      <c r="D29" s="576">
        <v>6.7976828865455044E-2</v>
      </c>
      <c r="E29" s="576">
        <v>1.0993871975732818E-2</v>
      </c>
      <c r="F29" s="576">
        <v>0.16414003259034404</v>
      </c>
      <c r="G29" s="576">
        <v>2.8875645455604303E-2</v>
      </c>
      <c r="H29" s="576">
        <v>2.8807702760414645E-2</v>
      </c>
      <c r="I29" s="576">
        <v>0.41939569825678458</v>
      </c>
      <c r="J29" s="576">
        <v>0.16414469852855534</v>
      </c>
      <c r="K29" s="576">
        <v>8.1321956716876473E-5</v>
      </c>
    </row>
    <row r="30" spans="2:18">
      <c r="B30" s="447" t="s">
        <v>481</v>
      </c>
      <c r="C30" s="606" t="s">
        <v>482</v>
      </c>
      <c r="D30" s="576">
        <v>0.18806332509313814</v>
      </c>
      <c r="E30" s="576">
        <v>1.1049325330265493E-2</v>
      </c>
      <c r="F30" s="576">
        <v>7.0234342692982898E-2</v>
      </c>
      <c r="G30" s="576">
        <v>3.8580379366577974E-2</v>
      </c>
      <c r="H30" s="576">
        <v>3.8084475343079752E-2</v>
      </c>
      <c r="I30" s="576">
        <v>0.381250059603849</v>
      </c>
      <c r="J30" s="576">
        <v>0.18361800131605299</v>
      </c>
      <c r="K30" s="576">
        <v>1.0163618150475222E-2</v>
      </c>
    </row>
    <row r="31" spans="2:18">
      <c r="B31" s="447" t="s">
        <v>483</v>
      </c>
      <c r="C31" s="606" t="s">
        <v>484</v>
      </c>
      <c r="D31" s="576">
        <v>0.1934627447343559</v>
      </c>
      <c r="E31" s="576">
        <v>8.7390249027079186E-3</v>
      </c>
      <c r="F31" s="576">
        <v>6.8378864714542242E-3</v>
      </c>
      <c r="G31" s="576">
        <v>5.1938977524164431E-2</v>
      </c>
      <c r="H31" s="576">
        <v>5.1356701991382321E-2</v>
      </c>
      <c r="I31" s="576">
        <v>0.37475253289856758</v>
      </c>
      <c r="J31" s="576">
        <v>0.20135087923605449</v>
      </c>
      <c r="K31" s="576">
        <v>1.2846104214738108E-2</v>
      </c>
    </row>
    <row r="32" spans="2:18">
      <c r="B32" s="462" t="s">
        <v>485</v>
      </c>
      <c r="C32" s="606" t="s">
        <v>486</v>
      </c>
      <c r="D32" s="576">
        <v>9.6579444432056141E-2</v>
      </c>
      <c r="E32" s="576">
        <v>1.9914516866221227E-2</v>
      </c>
      <c r="F32" s="576">
        <v>0.34172266829295439</v>
      </c>
      <c r="G32" s="576">
        <v>1.5566168733150584E-2</v>
      </c>
      <c r="H32" s="576">
        <v>1.545328826931106E-2</v>
      </c>
      <c r="I32" s="576">
        <v>0.20662461908747243</v>
      </c>
      <c r="J32" s="576">
        <v>0.12156186888485437</v>
      </c>
      <c r="K32" s="576">
        <v>2.0126533711773191E-2</v>
      </c>
    </row>
    <row r="33" spans="2:11">
      <c r="B33" s="447" t="s">
        <v>487</v>
      </c>
      <c r="C33" s="607" t="s">
        <v>488</v>
      </c>
      <c r="D33" s="578">
        <v>6.1010106339847547E-2</v>
      </c>
      <c r="E33" s="578">
        <v>4.3402673374999179E-3</v>
      </c>
      <c r="F33" s="578">
        <v>0.37925570228091232</v>
      </c>
      <c r="G33" s="578">
        <v>4.0875758215891601E-2</v>
      </c>
      <c r="H33" s="578">
        <v>3.9932703624347407E-2</v>
      </c>
      <c r="I33" s="578">
        <v>0.24820819627606602</v>
      </c>
      <c r="J33" s="578">
        <v>0.1622846063312913</v>
      </c>
      <c r="K33" s="578">
        <v>6.1642043191392361E-5</v>
      </c>
    </row>
    <row r="34" spans="2:11">
      <c r="B34" s="447" t="s">
        <v>489</v>
      </c>
      <c r="C34" s="606" t="s">
        <v>490</v>
      </c>
      <c r="D34" s="576">
        <v>0.10402661646115294</v>
      </c>
      <c r="E34" s="576">
        <v>1.230557089977628E-2</v>
      </c>
      <c r="F34" s="576">
        <v>0.24131408339126637</v>
      </c>
      <c r="G34" s="576">
        <v>4.4951683268563601E-2</v>
      </c>
      <c r="H34" s="576">
        <v>4.4177424398088173E-2</v>
      </c>
      <c r="I34" s="576">
        <v>0.34895251708580871</v>
      </c>
      <c r="J34" s="576">
        <v>0.17673947677967869</v>
      </c>
      <c r="K34" s="576">
        <v>4.4499374715474804E-4</v>
      </c>
    </row>
    <row r="35" spans="2:11">
      <c r="B35" s="447" t="s">
        <v>491</v>
      </c>
      <c r="C35" s="606" t="s">
        <v>492</v>
      </c>
      <c r="D35" s="576">
        <v>0.39907409764036894</v>
      </c>
      <c r="E35" s="576">
        <v>5.3553020814495804E-2</v>
      </c>
      <c r="F35" s="576">
        <v>0.3326295145797844</v>
      </c>
      <c r="G35" s="576">
        <v>7.1211249837671367E-2</v>
      </c>
      <c r="H35" s="576">
        <v>6.2992783333024133E-2</v>
      </c>
      <c r="I35" s="576">
        <v>0.33238409736007274</v>
      </c>
      <c r="J35" s="576">
        <v>0.24493070886592583</v>
      </c>
      <c r="K35" s="576">
        <v>5.8106164513342575E-3</v>
      </c>
    </row>
    <row r="36" spans="2:11">
      <c r="B36" s="447" t="s">
        <v>493</v>
      </c>
      <c r="C36" s="606" t="s">
        <v>8</v>
      </c>
      <c r="D36" s="576">
        <v>0</v>
      </c>
      <c r="E36" s="576">
        <v>0</v>
      </c>
      <c r="F36" s="576">
        <v>1</v>
      </c>
      <c r="G36" s="576">
        <v>8.0782105533847598E-2</v>
      </c>
      <c r="H36" s="576">
        <v>6.4817850845554345E-2</v>
      </c>
      <c r="I36" s="576">
        <v>0.4979689159028764</v>
      </c>
      <c r="J36" s="576">
        <v>0.4024545428421325</v>
      </c>
      <c r="K36" s="576">
        <v>0</v>
      </c>
    </row>
    <row r="37" spans="2:11">
      <c r="B37" s="462" t="s">
        <v>494</v>
      </c>
      <c r="C37" s="608" t="s">
        <v>495</v>
      </c>
      <c r="D37" s="579">
        <v>0</v>
      </c>
      <c r="E37" s="579">
        <v>0</v>
      </c>
      <c r="F37" s="579">
        <v>0.67433763256159929</v>
      </c>
      <c r="G37" s="579">
        <v>1.5080233011390706E-2</v>
      </c>
      <c r="H37" s="579">
        <v>1.5080233011390706E-2</v>
      </c>
      <c r="I37" s="579">
        <v>0.44365823552340944</v>
      </c>
      <c r="J37" s="579">
        <v>9.1355732166832695E-2</v>
      </c>
      <c r="K37" s="579">
        <v>2.4280133973044373E-2</v>
      </c>
    </row>
    <row r="38" spans="2:11">
      <c r="B38" s="447" t="s">
        <v>496</v>
      </c>
      <c r="C38" s="607" t="s">
        <v>497</v>
      </c>
      <c r="D38" s="576">
        <v>0</v>
      </c>
      <c r="E38" s="576">
        <v>0</v>
      </c>
      <c r="F38" s="576">
        <v>1</v>
      </c>
      <c r="G38" s="576">
        <v>1.9818864590236358E-2</v>
      </c>
      <c r="H38" s="576">
        <v>1.9818864590236358E-2</v>
      </c>
      <c r="I38" s="576">
        <v>0.53017009056770492</v>
      </c>
      <c r="J38" s="576">
        <v>0.13707090788601722</v>
      </c>
      <c r="K38" s="576">
        <v>7.5561109303052942E-3</v>
      </c>
    </row>
    <row r="39" spans="2:11">
      <c r="B39" s="447" t="s">
        <v>498</v>
      </c>
      <c r="C39" s="606" t="s">
        <v>499</v>
      </c>
      <c r="D39" s="576">
        <v>0</v>
      </c>
      <c r="E39" s="576">
        <v>0</v>
      </c>
      <c r="F39" s="576">
        <v>0.99994663215546054</v>
      </c>
      <c r="G39" s="576">
        <v>7.086797317862531E-2</v>
      </c>
      <c r="H39" s="576">
        <v>7.0176837656253113E-2</v>
      </c>
      <c r="I39" s="576">
        <v>0.6925709576878859</v>
      </c>
      <c r="J39" s="576">
        <v>0.5031200781514783</v>
      </c>
      <c r="K39" s="576">
        <v>1.7664755438039908E-3</v>
      </c>
    </row>
    <row r="40" spans="2:11">
      <c r="B40" s="447" t="s">
        <v>500</v>
      </c>
      <c r="C40" s="606" t="s">
        <v>501</v>
      </c>
      <c r="D40" s="576">
        <v>0</v>
      </c>
      <c r="E40" s="576">
        <v>0</v>
      </c>
      <c r="F40" s="576">
        <v>0.7404836567247125</v>
      </c>
      <c r="G40" s="576">
        <v>0.10965531670066427</v>
      </c>
      <c r="H40" s="576">
        <v>0.10152676206571611</v>
      </c>
      <c r="I40" s="576">
        <v>0.72110354561036616</v>
      </c>
      <c r="J40" s="576">
        <v>0.44344566687159542</v>
      </c>
      <c r="K40" s="576">
        <v>0.17828489065693665</v>
      </c>
    </row>
    <row r="41" spans="2:11">
      <c r="B41" s="447" t="s">
        <v>502</v>
      </c>
      <c r="C41" s="606" t="s">
        <v>503</v>
      </c>
      <c r="D41" s="576">
        <v>0</v>
      </c>
      <c r="E41" s="576">
        <v>0</v>
      </c>
      <c r="F41" s="576">
        <v>0.90277512848321684</v>
      </c>
      <c r="G41" s="576">
        <v>4.1726939556246734E-2</v>
      </c>
      <c r="H41" s="576">
        <v>4.0402021983495726E-2</v>
      </c>
      <c r="I41" s="576">
        <v>0.641775592267115</v>
      </c>
      <c r="J41" s="576">
        <v>0.22250506437072207</v>
      </c>
      <c r="K41" s="576">
        <v>5.0938935180057383E-2</v>
      </c>
    </row>
    <row r="42" spans="2:11">
      <c r="B42" s="462" t="s">
        <v>504</v>
      </c>
      <c r="C42" s="608" t="s">
        <v>505</v>
      </c>
      <c r="D42" s="576">
        <v>0</v>
      </c>
      <c r="E42" s="576">
        <v>0</v>
      </c>
      <c r="F42" s="576">
        <v>0.99952440519546326</v>
      </c>
      <c r="G42" s="576">
        <v>1.8659917711764954E-2</v>
      </c>
      <c r="H42" s="576">
        <v>1.4784735673787946E-2</v>
      </c>
      <c r="I42" s="576">
        <v>0.80722496359240459</v>
      </c>
      <c r="J42" s="576">
        <v>6.2872170458240839E-2</v>
      </c>
      <c r="K42" s="576">
        <v>0.21396034513689005</v>
      </c>
    </row>
    <row r="43" spans="2:11">
      <c r="B43" s="447" t="s">
        <v>506</v>
      </c>
      <c r="C43" s="607" t="s">
        <v>507</v>
      </c>
      <c r="D43" s="578">
        <v>0</v>
      </c>
      <c r="E43" s="578">
        <v>0</v>
      </c>
      <c r="F43" s="578">
        <v>0.77506310801289202</v>
      </c>
      <c r="G43" s="578">
        <v>8.3507234669568761E-2</v>
      </c>
      <c r="H43" s="578">
        <v>7.9270960720736888E-2</v>
      </c>
      <c r="I43" s="578">
        <v>0.51543514602102525</v>
      </c>
      <c r="J43" s="578">
        <v>0.38023340177192372</v>
      </c>
      <c r="K43" s="578">
        <v>3.4578421283842739E-2</v>
      </c>
    </row>
    <row r="44" spans="2:11">
      <c r="B44" s="447" t="s">
        <v>508</v>
      </c>
      <c r="C44" s="606" t="s">
        <v>509</v>
      </c>
      <c r="D44" s="576">
        <v>3.4860271439561788E-2</v>
      </c>
      <c r="E44" s="576">
        <v>4.8155258972889942E-3</v>
      </c>
      <c r="F44" s="576">
        <v>0.75838061623328756</v>
      </c>
      <c r="G44" s="576">
        <v>3.2002013571924733E-2</v>
      </c>
      <c r="H44" s="576">
        <v>3.0663381957158165E-2</v>
      </c>
      <c r="I44" s="576">
        <v>0.50767603990022137</v>
      </c>
      <c r="J44" s="576">
        <v>0.19268139723893168</v>
      </c>
      <c r="K44" s="576">
        <v>5.0171743840390373E-2</v>
      </c>
    </row>
    <row r="45" spans="2:11">
      <c r="B45" s="447" t="s">
        <v>510</v>
      </c>
      <c r="C45" s="606" t="s">
        <v>511</v>
      </c>
      <c r="D45" s="576">
        <v>0</v>
      </c>
      <c r="E45" s="576">
        <v>0</v>
      </c>
      <c r="F45" s="576">
        <v>1</v>
      </c>
      <c r="G45" s="576">
        <v>5.0282179959929132E-2</v>
      </c>
      <c r="H45" s="576">
        <v>5.0282179959929132E-2</v>
      </c>
      <c r="I45" s="576">
        <v>0.71618655236286011</v>
      </c>
      <c r="J45" s="576">
        <v>0.3532568417422659</v>
      </c>
      <c r="K45" s="576">
        <v>3.813023906540904E-3</v>
      </c>
    </row>
    <row r="46" spans="2:11">
      <c r="B46" s="447" t="s">
        <v>512</v>
      </c>
      <c r="C46" s="606" t="s">
        <v>513</v>
      </c>
      <c r="D46" s="576">
        <v>0</v>
      </c>
      <c r="E46" s="576">
        <v>1.4399715311367549E-5</v>
      </c>
      <c r="F46" s="576">
        <v>0.93054079429161585</v>
      </c>
      <c r="G46" s="576">
        <v>7.2826869323359786E-2</v>
      </c>
      <c r="H46" s="576">
        <v>7.2552386274662747E-2</v>
      </c>
      <c r="I46" s="576">
        <v>0.69518657442193177</v>
      </c>
      <c r="J46" s="576">
        <v>0.49524048368257517</v>
      </c>
      <c r="K46" s="576">
        <v>3.3070061630658121E-2</v>
      </c>
    </row>
    <row r="47" spans="2:11">
      <c r="B47" s="462" t="s">
        <v>514</v>
      </c>
      <c r="C47" s="608" t="s">
        <v>515</v>
      </c>
      <c r="D47" s="579">
        <v>0</v>
      </c>
      <c r="E47" s="579">
        <v>0</v>
      </c>
      <c r="F47" s="579">
        <v>0.99595986567365236</v>
      </c>
      <c r="G47" s="579">
        <v>0.12398113195109074</v>
      </c>
      <c r="H47" s="579">
        <v>0.11939356638126475</v>
      </c>
      <c r="I47" s="579">
        <v>0.62079141049512743</v>
      </c>
      <c r="J47" s="579">
        <v>0.53040468261297669</v>
      </c>
      <c r="K47" s="579">
        <v>5.7147215999737169E-2</v>
      </c>
    </row>
    <row r="48" spans="2:11">
      <c r="B48" s="447" t="s">
        <v>516</v>
      </c>
      <c r="C48" s="606" t="s">
        <v>517</v>
      </c>
      <c r="D48" s="576">
        <v>0</v>
      </c>
      <c r="E48" s="576">
        <v>0</v>
      </c>
      <c r="F48" s="576">
        <v>0.97587664760009951</v>
      </c>
      <c r="G48" s="576">
        <v>0.13603152858022119</v>
      </c>
      <c r="H48" s="576">
        <v>0.13523735779379356</v>
      </c>
      <c r="I48" s="576">
        <v>0.68473405205789506</v>
      </c>
      <c r="J48" s="576">
        <v>0.63186213195147611</v>
      </c>
      <c r="K48" s="576">
        <v>1.2205937771462857E-2</v>
      </c>
    </row>
    <row r="49" spans="2:11">
      <c r="B49" s="447" t="s">
        <v>518</v>
      </c>
      <c r="C49" s="606" t="s">
        <v>519</v>
      </c>
      <c r="D49" s="576">
        <v>0</v>
      </c>
      <c r="E49" s="576">
        <v>0</v>
      </c>
      <c r="F49" s="576">
        <v>0.92620732838015785</v>
      </c>
      <c r="G49" s="576">
        <v>8.2191540428243212E-2</v>
      </c>
      <c r="H49" s="576">
        <v>7.4362103364768076E-2</v>
      </c>
      <c r="I49" s="576">
        <v>0.6164183295221074</v>
      </c>
      <c r="J49" s="576">
        <v>0.31712864845017641</v>
      </c>
      <c r="K49" s="576">
        <v>1.1024329740366642E-2</v>
      </c>
    </row>
    <row r="50" spans="2:11">
      <c r="B50" s="447" t="s">
        <v>520</v>
      </c>
      <c r="C50" s="606" t="s">
        <v>521</v>
      </c>
      <c r="D50" s="576">
        <v>2.4065710635694622E-5</v>
      </c>
      <c r="E50" s="576">
        <v>9.9211704282147083E-6</v>
      </c>
      <c r="F50" s="576">
        <v>0.93030829303470897</v>
      </c>
      <c r="G50" s="576">
        <v>0.19030316819821785</v>
      </c>
      <c r="H50" s="576">
        <v>0.15383963521375935</v>
      </c>
      <c r="I50" s="576">
        <v>0.59549403554065539</v>
      </c>
      <c r="J50" s="576">
        <v>0.37201254649213639</v>
      </c>
      <c r="K50" s="576">
        <v>0.1090751888173852</v>
      </c>
    </row>
    <row r="51" spans="2:11">
      <c r="B51" s="447" t="s">
        <v>522</v>
      </c>
      <c r="C51" s="606" t="s">
        <v>523</v>
      </c>
      <c r="D51" s="576">
        <v>0</v>
      </c>
      <c r="E51" s="576">
        <v>0</v>
      </c>
      <c r="F51" s="576">
        <v>1</v>
      </c>
      <c r="G51" s="576">
        <v>0</v>
      </c>
      <c r="H51" s="576">
        <v>0</v>
      </c>
      <c r="I51" s="576">
        <v>0</v>
      </c>
      <c r="J51" s="576">
        <v>0</v>
      </c>
      <c r="K51" s="576">
        <v>0</v>
      </c>
    </row>
    <row r="52" spans="2:11">
      <c r="B52" s="465" t="s">
        <v>524</v>
      </c>
      <c r="C52" s="609" t="s">
        <v>525</v>
      </c>
      <c r="D52" s="576">
        <v>1.5753233448746726E-2</v>
      </c>
      <c r="E52" s="576">
        <v>3.6043000647173973E-2</v>
      </c>
      <c r="F52" s="576">
        <v>0.81734949282044522</v>
      </c>
      <c r="G52" s="576">
        <v>1.9593737576434509E-3</v>
      </c>
      <c r="H52" s="576">
        <v>1.9120458891013384E-3</v>
      </c>
      <c r="I52" s="576">
        <v>0.64325199250326559</v>
      </c>
      <c r="J52" s="576">
        <v>1.0478390095223672E-2</v>
      </c>
      <c r="K52" s="576">
        <v>9.5959908925914227E-6</v>
      </c>
    </row>
    <row r="53" spans="2:11">
      <c r="B53" s="466"/>
      <c r="C53" s="574" t="s">
        <v>314</v>
      </c>
      <c r="D53" s="577" t="s">
        <v>433</v>
      </c>
      <c r="E53" s="577" t="s">
        <v>433</v>
      </c>
      <c r="F53" s="577" t="s">
        <v>433</v>
      </c>
      <c r="G53" s="577" t="s">
        <v>433</v>
      </c>
      <c r="H53" s="577" t="s">
        <v>433</v>
      </c>
      <c r="I53" s="577" t="s">
        <v>433</v>
      </c>
      <c r="J53" s="577" t="s">
        <v>433</v>
      </c>
      <c r="K53" s="577">
        <v>1</v>
      </c>
    </row>
  </sheetData>
  <phoneticPr fontId="2"/>
  <pageMargins left="0.7" right="0.7" top="0.75" bottom="0.75" header="0.3" footer="0.3"/>
  <pageSetup paperSize="9" scale="5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B1:AW58"/>
  <sheetViews>
    <sheetView showGridLines="0" zoomScale="70" zoomScaleNormal="70" workbookViewId="0"/>
  </sheetViews>
  <sheetFormatPr defaultRowHeight="13"/>
  <cols>
    <col min="1" max="1" width="1.6328125" style="468" customWidth="1"/>
    <col min="2" max="2" width="3" style="468" customWidth="1"/>
    <col min="3" max="3" width="26.6328125" style="468" customWidth="1"/>
    <col min="4" max="4" width="10.453125" style="468" bestFit="1" customWidth="1"/>
    <col min="5" max="5" width="9.453125" style="468" bestFit="1" customWidth="1"/>
    <col min="6" max="10" width="10.453125" style="468" bestFit="1" customWidth="1"/>
    <col min="11" max="11" width="9.453125" style="468" bestFit="1" customWidth="1"/>
    <col min="12" max="12" width="10.453125" style="468" bestFit="1" customWidth="1"/>
    <col min="13" max="13" width="9.453125" style="468" bestFit="1" customWidth="1"/>
    <col min="14" max="16" width="10.453125" style="468" bestFit="1" customWidth="1"/>
    <col min="17" max="17" width="9.453125" style="468" bestFit="1" customWidth="1"/>
    <col min="18" max="40" width="10.453125" style="468" bestFit="1" customWidth="1"/>
    <col min="41" max="41" width="9.453125" style="468" bestFit="1" customWidth="1"/>
    <col min="42" max="46" width="10.453125" style="468" bestFit="1" customWidth="1"/>
    <col min="47" max="47" width="9.453125" style="468" bestFit="1" customWidth="1"/>
    <col min="48" max="49" width="10.453125" style="468" bestFit="1" customWidth="1"/>
    <col min="50" max="256" width="9" style="468"/>
    <col min="257" max="257" width="1.6328125" style="468" customWidth="1"/>
    <col min="258" max="258" width="3" style="468" customWidth="1"/>
    <col min="259" max="259" width="26.6328125" style="468" customWidth="1"/>
    <col min="260" max="260" width="10.453125" style="468" bestFit="1" customWidth="1"/>
    <col min="261" max="261" width="9.453125" style="468" bestFit="1" customWidth="1"/>
    <col min="262" max="266" width="10.453125" style="468" bestFit="1" customWidth="1"/>
    <col min="267" max="267" width="9.453125" style="468" bestFit="1" customWidth="1"/>
    <col min="268" max="268" width="10.453125" style="468" bestFit="1" customWidth="1"/>
    <col min="269" max="269" width="9.453125" style="468" bestFit="1" customWidth="1"/>
    <col min="270" max="272" width="10.453125" style="468" bestFit="1" customWidth="1"/>
    <col min="273" max="273" width="9.453125" style="468" bestFit="1" customWidth="1"/>
    <col min="274" max="296" width="10.453125" style="468" bestFit="1" customWidth="1"/>
    <col min="297" max="297" width="9.453125" style="468" bestFit="1" customWidth="1"/>
    <col min="298" max="302" width="10.453125" style="468" bestFit="1" customWidth="1"/>
    <col min="303" max="303" width="9.453125" style="468" bestFit="1" customWidth="1"/>
    <col min="304" max="305" width="10.453125" style="468" bestFit="1" customWidth="1"/>
    <col min="306" max="512" width="9" style="468"/>
    <col min="513" max="513" width="1.6328125" style="468" customWidth="1"/>
    <col min="514" max="514" width="3" style="468" customWidth="1"/>
    <col min="515" max="515" width="26.6328125" style="468" customWidth="1"/>
    <col min="516" max="516" width="10.453125" style="468" bestFit="1" customWidth="1"/>
    <col min="517" max="517" width="9.453125" style="468" bestFit="1" customWidth="1"/>
    <col min="518" max="522" width="10.453125" style="468" bestFit="1" customWidth="1"/>
    <col min="523" max="523" width="9.453125" style="468" bestFit="1" customWidth="1"/>
    <col min="524" max="524" width="10.453125" style="468" bestFit="1" customWidth="1"/>
    <col min="525" max="525" width="9.453125" style="468" bestFit="1" customWidth="1"/>
    <col min="526" max="528" width="10.453125" style="468" bestFit="1" customWidth="1"/>
    <col min="529" max="529" width="9.453125" style="468" bestFit="1" customWidth="1"/>
    <col min="530" max="552" width="10.453125" style="468" bestFit="1" customWidth="1"/>
    <col min="553" max="553" width="9.453125" style="468" bestFit="1" customWidth="1"/>
    <col min="554" max="558" width="10.453125" style="468" bestFit="1" customWidth="1"/>
    <col min="559" max="559" width="9.453125" style="468" bestFit="1" customWidth="1"/>
    <col min="560" max="561" width="10.453125" style="468" bestFit="1" customWidth="1"/>
    <col min="562" max="768" width="9" style="468"/>
    <col min="769" max="769" width="1.6328125" style="468" customWidth="1"/>
    <col min="770" max="770" width="3" style="468" customWidth="1"/>
    <col min="771" max="771" width="26.6328125" style="468" customWidth="1"/>
    <col min="772" max="772" width="10.453125" style="468" bestFit="1" customWidth="1"/>
    <col min="773" max="773" width="9.453125" style="468" bestFit="1" customWidth="1"/>
    <col min="774" max="778" width="10.453125" style="468" bestFit="1" customWidth="1"/>
    <col min="779" max="779" width="9.453125" style="468" bestFit="1" customWidth="1"/>
    <col min="780" max="780" width="10.453125" style="468" bestFit="1" customWidth="1"/>
    <col min="781" max="781" width="9.453125" style="468" bestFit="1" customWidth="1"/>
    <col min="782" max="784" width="10.453125" style="468" bestFit="1" customWidth="1"/>
    <col min="785" max="785" width="9.453125" style="468" bestFit="1" customWidth="1"/>
    <col min="786" max="808" width="10.453125" style="468" bestFit="1" customWidth="1"/>
    <col min="809" max="809" width="9.453125" style="468" bestFit="1" customWidth="1"/>
    <col min="810" max="814" width="10.453125" style="468" bestFit="1" customWidth="1"/>
    <col min="815" max="815" width="9.453125" style="468" bestFit="1" customWidth="1"/>
    <col min="816" max="817" width="10.453125" style="468" bestFit="1" customWidth="1"/>
    <col min="818" max="1024" width="9" style="468"/>
    <col min="1025" max="1025" width="1.6328125" style="468" customWidth="1"/>
    <col min="1026" max="1026" width="3" style="468" customWidth="1"/>
    <col min="1027" max="1027" width="26.6328125" style="468" customWidth="1"/>
    <col min="1028" max="1028" width="10.453125" style="468" bestFit="1" customWidth="1"/>
    <col min="1029" max="1029" width="9.453125" style="468" bestFit="1" customWidth="1"/>
    <col min="1030" max="1034" width="10.453125" style="468" bestFit="1" customWidth="1"/>
    <col min="1035" max="1035" width="9.453125" style="468" bestFit="1" customWidth="1"/>
    <col min="1036" max="1036" width="10.453125" style="468" bestFit="1" customWidth="1"/>
    <col min="1037" max="1037" width="9.453125" style="468" bestFit="1" customWidth="1"/>
    <col min="1038" max="1040" width="10.453125" style="468" bestFit="1" customWidth="1"/>
    <col min="1041" max="1041" width="9.453125" style="468" bestFit="1" customWidth="1"/>
    <col min="1042" max="1064" width="10.453125" style="468" bestFit="1" customWidth="1"/>
    <col min="1065" max="1065" width="9.453125" style="468" bestFit="1" customWidth="1"/>
    <col min="1066" max="1070" width="10.453125" style="468" bestFit="1" customWidth="1"/>
    <col min="1071" max="1071" width="9.453125" style="468" bestFit="1" customWidth="1"/>
    <col min="1072" max="1073" width="10.453125" style="468" bestFit="1" customWidth="1"/>
    <col min="1074" max="1280" width="9" style="468"/>
    <col min="1281" max="1281" width="1.6328125" style="468" customWidth="1"/>
    <col min="1282" max="1282" width="3" style="468" customWidth="1"/>
    <col min="1283" max="1283" width="26.6328125" style="468" customWidth="1"/>
    <col min="1284" max="1284" width="10.453125" style="468" bestFit="1" customWidth="1"/>
    <col min="1285" max="1285" width="9.453125" style="468" bestFit="1" customWidth="1"/>
    <col min="1286" max="1290" width="10.453125" style="468" bestFit="1" customWidth="1"/>
    <col min="1291" max="1291" width="9.453125" style="468" bestFit="1" customWidth="1"/>
    <col min="1292" max="1292" width="10.453125" style="468" bestFit="1" customWidth="1"/>
    <col min="1293" max="1293" width="9.453125" style="468" bestFit="1" customWidth="1"/>
    <col min="1294" max="1296" width="10.453125" style="468" bestFit="1" customWidth="1"/>
    <col min="1297" max="1297" width="9.453125" style="468" bestFit="1" customWidth="1"/>
    <col min="1298" max="1320" width="10.453125" style="468" bestFit="1" customWidth="1"/>
    <col min="1321" max="1321" width="9.453125" style="468" bestFit="1" customWidth="1"/>
    <col min="1322" max="1326" width="10.453125" style="468" bestFit="1" customWidth="1"/>
    <col min="1327" max="1327" width="9.453125" style="468" bestFit="1" customWidth="1"/>
    <col min="1328" max="1329" width="10.453125" style="468" bestFit="1" customWidth="1"/>
    <col min="1330" max="1536" width="9" style="468"/>
    <col min="1537" max="1537" width="1.6328125" style="468" customWidth="1"/>
    <col min="1538" max="1538" width="3" style="468" customWidth="1"/>
    <col min="1539" max="1539" width="26.6328125" style="468" customWidth="1"/>
    <col min="1540" max="1540" width="10.453125" style="468" bestFit="1" customWidth="1"/>
    <col min="1541" max="1541" width="9.453125" style="468" bestFit="1" customWidth="1"/>
    <col min="1542" max="1546" width="10.453125" style="468" bestFit="1" customWidth="1"/>
    <col min="1547" max="1547" width="9.453125" style="468" bestFit="1" customWidth="1"/>
    <col min="1548" max="1548" width="10.453125" style="468" bestFit="1" customWidth="1"/>
    <col min="1549" max="1549" width="9.453125" style="468" bestFit="1" customWidth="1"/>
    <col min="1550" max="1552" width="10.453125" style="468" bestFit="1" customWidth="1"/>
    <col min="1553" max="1553" width="9.453125" style="468" bestFit="1" customWidth="1"/>
    <col min="1554" max="1576" width="10.453125" style="468" bestFit="1" customWidth="1"/>
    <col min="1577" max="1577" width="9.453125" style="468" bestFit="1" customWidth="1"/>
    <col min="1578" max="1582" width="10.453125" style="468" bestFit="1" customWidth="1"/>
    <col min="1583" max="1583" width="9.453125" style="468" bestFit="1" customWidth="1"/>
    <col min="1584" max="1585" width="10.453125" style="468" bestFit="1" customWidth="1"/>
    <col min="1586" max="1792" width="9" style="468"/>
    <col min="1793" max="1793" width="1.6328125" style="468" customWidth="1"/>
    <col min="1794" max="1794" width="3" style="468" customWidth="1"/>
    <col min="1795" max="1795" width="26.6328125" style="468" customWidth="1"/>
    <col min="1796" max="1796" width="10.453125" style="468" bestFit="1" customWidth="1"/>
    <col min="1797" max="1797" width="9.453125" style="468" bestFit="1" customWidth="1"/>
    <col min="1798" max="1802" width="10.453125" style="468" bestFit="1" customWidth="1"/>
    <col min="1803" max="1803" width="9.453125" style="468" bestFit="1" customWidth="1"/>
    <col min="1804" max="1804" width="10.453125" style="468" bestFit="1" customWidth="1"/>
    <col min="1805" max="1805" width="9.453125" style="468" bestFit="1" customWidth="1"/>
    <col min="1806" max="1808" width="10.453125" style="468" bestFit="1" customWidth="1"/>
    <col min="1809" max="1809" width="9.453125" style="468" bestFit="1" customWidth="1"/>
    <col min="1810" max="1832" width="10.453125" style="468" bestFit="1" customWidth="1"/>
    <col min="1833" max="1833" width="9.453125" style="468" bestFit="1" customWidth="1"/>
    <col min="1834" max="1838" width="10.453125" style="468" bestFit="1" customWidth="1"/>
    <col min="1839" max="1839" width="9.453125" style="468" bestFit="1" customWidth="1"/>
    <col min="1840" max="1841" width="10.453125" style="468" bestFit="1" customWidth="1"/>
    <col min="1842" max="2048" width="9" style="468"/>
    <col min="2049" max="2049" width="1.6328125" style="468" customWidth="1"/>
    <col min="2050" max="2050" width="3" style="468" customWidth="1"/>
    <col min="2051" max="2051" width="26.6328125" style="468" customWidth="1"/>
    <col min="2052" max="2052" width="10.453125" style="468" bestFit="1" customWidth="1"/>
    <col min="2053" max="2053" width="9.453125" style="468" bestFit="1" customWidth="1"/>
    <col min="2054" max="2058" width="10.453125" style="468" bestFit="1" customWidth="1"/>
    <col min="2059" max="2059" width="9.453125" style="468" bestFit="1" customWidth="1"/>
    <col min="2060" max="2060" width="10.453125" style="468" bestFit="1" customWidth="1"/>
    <col min="2061" max="2061" width="9.453125" style="468" bestFit="1" customWidth="1"/>
    <col min="2062" max="2064" width="10.453125" style="468" bestFit="1" customWidth="1"/>
    <col min="2065" max="2065" width="9.453125" style="468" bestFit="1" customWidth="1"/>
    <col min="2066" max="2088" width="10.453125" style="468" bestFit="1" customWidth="1"/>
    <col min="2089" max="2089" width="9.453125" style="468" bestFit="1" customWidth="1"/>
    <col min="2090" max="2094" width="10.453125" style="468" bestFit="1" customWidth="1"/>
    <col min="2095" max="2095" width="9.453125" style="468" bestFit="1" customWidth="1"/>
    <col min="2096" max="2097" width="10.453125" style="468" bestFit="1" customWidth="1"/>
    <col min="2098" max="2304" width="9" style="468"/>
    <col min="2305" max="2305" width="1.6328125" style="468" customWidth="1"/>
    <col min="2306" max="2306" width="3" style="468" customWidth="1"/>
    <col min="2307" max="2307" width="26.6328125" style="468" customWidth="1"/>
    <col min="2308" max="2308" width="10.453125" style="468" bestFit="1" customWidth="1"/>
    <col min="2309" max="2309" width="9.453125" style="468" bestFit="1" customWidth="1"/>
    <col min="2310" max="2314" width="10.453125" style="468" bestFit="1" customWidth="1"/>
    <col min="2315" max="2315" width="9.453125" style="468" bestFit="1" customWidth="1"/>
    <col min="2316" max="2316" width="10.453125" style="468" bestFit="1" customWidth="1"/>
    <col min="2317" max="2317" width="9.453125" style="468" bestFit="1" customWidth="1"/>
    <col min="2318" max="2320" width="10.453125" style="468" bestFit="1" customWidth="1"/>
    <col min="2321" max="2321" width="9.453125" style="468" bestFit="1" customWidth="1"/>
    <col min="2322" max="2344" width="10.453125" style="468" bestFit="1" customWidth="1"/>
    <col min="2345" max="2345" width="9.453125" style="468" bestFit="1" customWidth="1"/>
    <col min="2346" max="2350" width="10.453125" style="468" bestFit="1" customWidth="1"/>
    <col min="2351" max="2351" width="9.453125" style="468" bestFit="1" customWidth="1"/>
    <col min="2352" max="2353" width="10.453125" style="468" bestFit="1" customWidth="1"/>
    <col min="2354" max="2560" width="9" style="468"/>
    <col min="2561" max="2561" width="1.6328125" style="468" customWidth="1"/>
    <col min="2562" max="2562" width="3" style="468" customWidth="1"/>
    <col min="2563" max="2563" width="26.6328125" style="468" customWidth="1"/>
    <col min="2564" max="2564" width="10.453125" style="468" bestFit="1" customWidth="1"/>
    <col min="2565" max="2565" width="9.453125" style="468" bestFit="1" customWidth="1"/>
    <col min="2566" max="2570" width="10.453125" style="468" bestFit="1" customWidth="1"/>
    <col min="2571" max="2571" width="9.453125" style="468" bestFit="1" customWidth="1"/>
    <col min="2572" max="2572" width="10.453125" style="468" bestFit="1" customWidth="1"/>
    <col min="2573" max="2573" width="9.453125" style="468" bestFit="1" customWidth="1"/>
    <col min="2574" max="2576" width="10.453125" style="468" bestFit="1" customWidth="1"/>
    <col min="2577" max="2577" width="9.453125" style="468" bestFit="1" customWidth="1"/>
    <col min="2578" max="2600" width="10.453125" style="468" bestFit="1" customWidth="1"/>
    <col min="2601" max="2601" width="9.453125" style="468" bestFit="1" customWidth="1"/>
    <col min="2602" max="2606" width="10.453125" style="468" bestFit="1" customWidth="1"/>
    <col min="2607" max="2607" width="9.453125" style="468" bestFit="1" customWidth="1"/>
    <col min="2608" max="2609" width="10.453125" style="468" bestFit="1" customWidth="1"/>
    <col min="2610" max="2816" width="9" style="468"/>
    <col min="2817" max="2817" width="1.6328125" style="468" customWidth="1"/>
    <col min="2818" max="2818" width="3" style="468" customWidth="1"/>
    <col min="2819" max="2819" width="26.6328125" style="468" customWidth="1"/>
    <col min="2820" max="2820" width="10.453125" style="468" bestFit="1" customWidth="1"/>
    <col min="2821" max="2821" width="9.453125" style="468" bestFit="1" customWidth="1"/>
    <col min="2822" max="2826" width="10.453125" style="468" bestFit="1" customWidth="1"/>
    <col min="2827" max="2827" width="9.453125" style="468" bestFit="1" customWidth="1"/>
    <col min="2828" max="2828" width="10.453125" style="468" bestFit="1" customWidth="1"/>
    <col min="2829" max="2829" width="9.453125" style="468" bestFit="1" customWidth="1"/>
    <col min="2830" max="2832" width="10.453125" style="468" bestFit="1" customWidth="1"/>
    <col min="2833" max="2833" width="9.453125" style="468" bestFit="1" customWidth="1"/>
    <col min="2834" max="2856" width="10.453125" style="468" bestFit="1" customWidth="1"/>
    <col min="2857" max="2857" width="9.453125" style="468" bestFit="1" customWidth="1"/>
    <col min="2858" max="2862" width="10.453125" style="468" bestFit="1" customWidth="1"/>
    <col min="2863" max="2863" width="9.453125" style="468" bestFit="1" customWidth="1"/>
    <col min="2864" max="2865" width="10.453125" style="468" bestFit="1" customWidth="1"/>
    <col min="2866" max="3072" width="9" style="468"/>
    <col min="3073" max="3073" width="1.6328125" style="468" customWidth="1"/>
    <col min="3074" max="3074" width="3" style="468" customWidth="1"/>
    <col min="3075" max="3075" width="26.6328125" style="468" customWidth="1"/>
    <col min="3076" max="3076" width="10.453125" style="468" bestFit="1" customWidth="1"/>
    <col min="3077" max="3077" width="9.453125" style="468" bestFit="1" customWidth="1"/>
    <col min="3078" max="3082" width="10.453125" style="468" bestFit="1" customWidth="1"/>
    <col min="3083" max="3083" width="9.453125" style="468" bestFit="1" customWidth="1"/>
    <col min="3084" max="3084" width="10.453125" style="468" bestFit="1" customWidth="1"/>
    <col min="3085" max="3085" width="9.453125" style="468" bestFit="1" customWidth="1"/>
    <col min="3086" max="3088" width="10.453125" style="468" bestFit="1" customWidth="1"/>
    <col min="3089" max="3089" width="9.453125" style="468" bestFit="1" customWidth="1"/>
    <col min="3090" max="3112" width="10.453125" style="468" bestFit="1" customWidth="1"/>
    <col min="3113" max="3113" width="9.453125" style="468" bestFit="1" customWidth="1"/>
    <col min="3114" max="3118" width="10.453125" style="468" bestFit="1" customWidth="1"/>
    <col min="3119" max="3119" width="9.453125" style="468" bestFit="1" customWidth="1"/>
    <col min="3120" max="3121" width="10.453125" style="468" bestFit="1" customWidth="1"/>
    <col min="3122" max="3328" width="9" style="468"/>
    <col min="3329" max="3329" width="1.6328125" style="468" customWidth="1"/>
    <col min="3330" max="3330" width="3" style="468" customWidth="1"/>
    <col min="3331" max="3331" width="26.6328125" style="468" customWidth="1"/>
    <col min="3332" max="3332" width="10.453125" style="468" bestFit="1" customWidth="1"/>
    <col min="3333" max="3333" width="9.453125" style="468" bestFit="1" customWidth="1"/>
    <col min="3334" max="3338" width="10.453125" style="468" bestFit="1" customWidth="1"/>
    <col min="3339" max="3339" width="9.453125" style="468" bestFit="1" customWidth="1"/>
    <col min="3340" max="3340" width="10.453125" style="468" bestFit="1" customWidth="1"/>
    <col min="3341" max="3341" width="9.453125" style="468" bestFit="1" customWidth="1"/>
    <col min="3342" max="3344" width="10.453125" style="468" bestFit="1" customWidth="1"/>
    <col min="3345" max="3345" width="9.453125" style="468" bestFit="1" customWidth="1"/>
    <col min="3346" max="3368" width="10.453125" style="468" bestFit="1" customWidth="1"/>
    <col min="3369" max="3369" width="9.453125" style="468" bestFit="1" customWidth="1"/>
    <col min="3370" max="3374" width="10.453125" style="468" bestFit="1" customWidth="1"/>
    <col min="3375" max="3375" width="9.453125" style="468" bestFit="1" customWidth="1"/>
    <col min="3376" max="3377" width="10.453125" style="468" bestFit="1" customWidth="1"/>
    <col min="3378" max="3584" width="9" style="468"/>
    <col min="3585" max="3585" width="1.6328125" style="468" customWidth="1"/>
    <col min="3586" max="3586" width="3" style="468" customWidth="1"/>
    <col min="3587" max="3587" width="26.6328125" style="468" customWidth="1"/>
    <col min="3588" max="3588" width="10.453125" style="468" bestFit="1" customWidth="1"/>
    <col min="3589" max="3589" width="9.453125" style="468" bestFit="1" customWidth="1"/>
    <col min="3590" max="3594" width="10.453125" style="468" bestFit="1" customWidth="1"/>
    <col min="3595" max="3595" width="9.453125" style="468" bestFit="1" customWidth="1"/>
    <col min="3596" max="3596" width="10.453125" style="468" bestFit="1" customWidth="1"/>
    <col min="3597" max="3597" width="9.453125" style="468" bestFit="1" customWidth="1"/>
    <col min="3598" max="3600" width="10.453125" style="468" bestFit="1" customWidth="1"/>
    <col min="3601" max="3601" width="9.453125" style="468" bestFit="1" customWidth="1"/>
    <col min="3602" max="3624" width="10.453125" style="468" bestFit="1" customWidth="1"/>
    <col min="3625" max="3625" width="9.453125" style="468" bestFit="1" customWidth="1"/>
    <col min="3626" max="3630" width="10.453125" style="468" bestFit="1" customWidth="1"/>
    <col min="3631" max="3631" width="9.453125" style="468" bestFit="1" customWidth="1"/>
    <col min="3632" max="3633" width="10.453125" style="468" bestFit="1" customWidth="1"/>
    <col min="3634" max="3840" width="9" style="468"/>
    <col min="3841" max="3841" width="1.6328125" style="468" customWidth="1"/>
    <col min="3842" max="3842" width="3" style="468" customWidth="1"/>
    <col min="3843" max="3843" width="26.6328125" style="468" customWidth="1"/>
    <col min="3844" max="3844" width="10.453125" style="468" bestFit="1" customWidth="1"/>
    <col min="3845" max="3845" width="9.453125" style="468" bestFit="1" customWidth="1"/>
    <col min="3846" max="3850" width="10.453125" style="468" bestFit="1" customWidth="1"/>
    <col min="3851" max="3851" width="9.453125" style="468" bestFit="1" customWidth="1"/>
    <col min="3852" max="3852" width="10.453125" style="468" bestFit="1" customWidth="1"/>
    <col min="3853" max="3853" width="9.453125" style="468" bestFit="1" customWidth="1"/>
    <col min="3854" max="3856" width="10.453125" style="468" bestFit="1" customWidth="1"/>
    <col min="3857" max="3857" width="9.453125" style="468" bestFit="1" customWidth="1"/>
    <col min="3858" max="3880" width="10.453125" style="468" bestFit="1" customWidth="1"/>
    <col min="3881" max="3881" width="9.453125" style="468" bestFit="1" customWidth="1"/>
    <col min="3882" max="3886" width="10.453125" style="468" bestFit="1" customWidth="1"/>
    <col min="3887" max="3887" width="9.453125" style="468" bestFit="1" customWidth="1"/>
    <col min="3888" max="3889" width="10.453125" style="468" bestFit="1" customWidth="1"/>
    <col min="3890" max="4096" width="9" style="468"/>
    <col min="4097" max="4097" width="1.6328125" style="468" customWidth="1"/>
    <col min="4098" max="4098" width="3" style="468" customWidth="1"/>
    <col min="4099" max="4099" width="26.6328125" style="468" customWidth="1"/>
    <col min="4100" max="4100" width="10.453125" style="468" bestFit="1" customWidth="1"/>
    <col min="4101" max="4101" width="9.453125" style="468" bestFit="1" customWidth="1"/>
    <col min="4102" max="4106" width="10.453125" style="468" bestFit="1" customWidth="1"/>
    <col min="4107" max="4107" width="9.453125" style="468" bestFit="1" customWidth="1"/>
    <col min="4108" max="4108" width="10.453125" style="468" bestFit="1" customWidth="1"/>
    <col min="4109" max="4109" width="9.453125" style="468" bestFit="1" customWidth="1"/>
    <col min="4110" max="4112" width="10.453125" style="468" bestFit="1" customWidth="1"/>
    <col min="4113" max="4113" width="9.453125" style="468" bestFit="1" customWidth="1"/>
    <col min="4114" max="4136" width="10.453125" style="468" bestFit="1" customWidth="1"/>
    <col min="4137" max="4137" width="9.453125" style="468" bestFit="1" customWidth="1"/>
    <col min="4138" max="4142" width="10.453125" style="468" bestFit="1" customWidth="1"/>
    <col min="4143" max="4143" width="9.453125" style="468" bestFit="1" customWidth="1"/>
    <col min="4144" max="4145" width="10.453125" style="468" bestFit="1" customWidth="1"/>
    <col min="4146" max="4352" width="9" style="468"/>
    <col min="4353" max="4353" width="1.6328125" style="468" customWidth="1"/>
    <col min="4354" max="4354" width="3" style="468" customWidth="1"/>
    <col min="4355" max="4355" width="26.6328125" style="468" customWidth="1"/>
    <col min="4356" max="4356" width="10.453125" style="468" bestFit="1" customWidth="1"/>
    <col min="4357" max="4357" width="9.453125" style="468" bestFit="1" customWidth="1"/>
    <col min="4358" max="4362" width="10.453125" style="468" bestFit="1" customWidth="1"/>
    <col min="4363" max="4363" width="9.453125" style="468" bestFit="1" customWidth="1"/>
    <col min="4364" max="4364" width="10.453125" style="468" bestFit="1" customWidth="1"/>
    <col min="4365" max="4365" width="9.453125" style="468" bestFit="1" customWidth="1"/>
    <col min="4366" max="4368" width="10.453125" style="468" bestFit="1" customWidth="1"/>
    <col min="4369" max="4369" width="9.453125" style="468" bestFit="1" customWidth="1"/>
    <col min="4370" max="4392" width="10.453125" style="468" bestFit="1" customWidth="1"/>
    <col min="4393" max="4393" width="9.453125" style="468" bestFit="1" customWidth="1"/>
    <col min="4394" max="4398" width="10.453125" style="468" bestFit="1" customWidth="1"/>
    <col min="4399" max="4399" width="9.453125" style="468" bestFit="1" customWidth="1"/>
    <col min="4400" max="4401" width="10.453125" style="468" bestFit="1" customWidth="1"/>
    <col min="4402" max="4608" width="9" style="468"/>
    <col min="4609" max="4609" width="1.6328125" style="468" customWidth="1"/>
    <col min="4610" max="4610" width="3" style="468" customWidth="1"/>
    <col min="4611" max="4611" width="26.6328125" style="468" customWidth="1"/>
    <col min="4612" max="4612" width="10.453125" style="468" bestFit="1" customWidth="1"/>
    <col min="4613" max="4613" width="9.453125" style="468" bestFit="1" customWidth="1"/>
    <col min="4614" max="4618" width="10.453125" style="468" bestFit="1" customWidth="1"/>
    <col min="4619" max="4619" width="9.453125" style="468" bestFit="1" customWidth="1"/>
    <col min="4620" max="4620" width="10.453125" style="468" bestFit="1" customWidth="1"/>
    <col min="4621" max="4621" width="9.453125" style="468" bestFit="1" customWidth="1"/>
    <col min="4622" max="4624" width="10.453125" style="468" bestFit="1" customWidth="1"/>
    <col min="4625" max="4625" width="9.453125" style="468" bestFit="1" customWidth="1"/>
    <col min="4626" max="4648" width="10.453125" style="468" bestFit="1" customWidth="1"/>
    <col min="4649" max="4649" width="9.453125" style="468" bestFit="1" customWidth="1"/>
    <col min="4650" max="4654" width="10.453125" style="468" bestFit="1" customWidth="1"/>
    <col min="4655" max="4655" width="9.453125" style="468" bestFit="1" customWidth="1"/>
    <col min="4656" max="4657" width="10.453125" style="468" bestFit="1" customWidth="1"/>
    <col min="4658" max="4864" width="9" style="468"/>
    <col min="4865" max="4865" width="1.6328125" style="468" customWidth="1"/>
    <col min="4866" max="4866" width="3" style="468" customWidth="1"/>
    <col min="4867" max="4867" width="26.6328125" style="468" customWidth="1"/>
    <col min="4868" max="4868" width="10.453125" style="468" bestFit="1" customWidth="1"/>
    <col min="4869" max="4869" width="9.453125" style="468" bestFit="1" customWidth="1"/>
    <col min="4870" max="4874" width="10.453125" style="468" bestFit="1" customWidth="1"/>
    <col min="4875" max="4875" width="9.453125" style="468" bestFit="1" customWidth="1"/>
    <col min="4876" max="4876" width="10.453125" style="468" bestFit="1" customWidth="1"/>
    <col min="4877" max="4877" width="9.453125" style="468" bestFit="1" customWidth="1"/>
    <col min="4878" max="4880" width="10.453125" style="468" bestFit="1" customWidth="1"/>
    <col min="4881" max="4881" width="9.453125" style="468" bestFit="1" customWidth="1"/>
    <col min="4882" max="4904" width="10.453125" style="468" bestFit="1" customWidth="1"/>
    <col min="4905" max="4905" width="9.453125" style="468" bestFit="1" customWidth="1"/>
    <col min="4906" max="4910" width="10.453125" style="468" bestFit="1" customWidth="1"/>
    <col min="4911" max="4911" width="9.453125" style="468" bestFit="1" customWidth="1"/>
    <col min="4912" max="4913" width="10.453125" style="468" bestFit="1" customWidth="1"/>
    <col min="4914" max="5120" width="9" style="468"/>
    <col min="5121" max="5121" width="1.6328125" style="468" customWidth="1"/>
    <col min="5122" max="5122" width="3" style="468" customWidth="1"/>
    <col min="5123" max="5123" width="26.6328125" style="468" customWidth="1"/>
    <col min="5124" max="5124" width="10.453125" style="468" bestFit="1" customWidth="1"/>
    <col min="5125" max="5125" width="9.453125" style="468" bestFit="1" customWidth="1"/>
    <col min="5126" max="5130" width="10.453125" style="468" bestFit="1" customWidth="1"/>
    <col min="5131" max="5131" width="9.453125" style="468" bestFit="1" customWidth="1"/>
    <col min="5132" max="5132" width="10.453125" style="468" bestFit="1" customWidth="1"/>
    <col min="5133" max="5133" width="9.453125" style="468" bestFit="1" customWidth="1"/>
    <col min="5134" max="5136" width="10.453125" style="468" bestFit="1" customWidth="1"/>
    <col min="5137" max="5137" width="9.453125" style="468" bestFit="1" customWidth="1"/>
    <col min="5138" max="5160" width="10.453125" style="468" bestFit="1" customWidth="1"/>
    <col min="5161" max="5161" width="9.453125" style="468" bestFit="1" customWidth="1"/>
    <col min="5162" max="5166" width="10.453125" style="468" bestFit="1" customWidth="1"/>
    <col min="5167" max="5167" width="9.453125" style="468" bestFit="1" customWidth="1"/>
    <col min="5168" max="5169" width="10.453125" style="468" bestFit="1" customWidth="1"/>
    <col min="5170" max="5376" width="9" style="468"/>
    <col min="5377" max="5377" width="1.6328125" style="468" customWidth="1"/>
    <col min="5378" max="5378" width="3" style="468" customWidth="1"/>
    <col min="5379" max="5379" width="26.6328125" style="468" customWidth="1"/>
    <col min="5380" max="5380" width="10.453125" style="468" bestFit="1" customWidth="1"/>
    <col min="5381" max="5381" width="9.453125" style="468" bestFit="1" customWidth="1"/>
    <col min="5382" max="5386" width="10.453125" style="468" bestFit="1" customWidth="1"/>
    <col min="5387" max="5387" width="9.453125" style="468" bestFit="1" customWidth="1"/>
    <col min="5388" max="5388" width="10.453125" style="468" bestFit="1" customWidth="1"/>
    <col min="5389" max="5389" width="9.453125" style="468" bestFit="1" customWidth="1"/>
    <col min="5390" max="5392" width="10.453125" style="468" bestFit="1" customWidth="1"/>
    <col min="5393" max="5393" width="9.453125" style="468" bestFit="1" customWidth="1"/>
    <col min="5394" max="5416" width="10.453125" style="468" bestFit="1" customWidth="1"/>
    <col min="5417" max="5417" width="9.453125" style="468" bestFit="1" customWidth="1"/>
    <col min="5418" max="5422" width="10.453125" style="468" bestFit="1" customWidth="1"/>
    <col min="5423" max="5423" width="9.453125" style="468" bestFit="1" customWidth="1"/>
    <col min="5424" max="5425" width="10.453125" style="468" bestFit="1" customWidth="1"/>
    <col min="5426" max="5632" width="9" style="468"/>
    <col min="5633" max="5633" width="1.6328125" style="468" customWidth="1"/>
    <col min="5634" max="5634" width="3" style="468" customWidth="1"/>
    <col min="5635" max="5635" width="26.6328125" style="468" customWidth="1"/>
    <col min="5636" max="5636" width="10.453125" style="468" bestFit="1" customWidth="1"/>
    <col min="5637" max="5637" width="9.453125" style="468" bestFit="1" customWidth="1"/>
    <col min="5638" max="5642" width="10.453125" style="468" bestFit="1" customWidth="1"/>
    <col min="5643" max="5643" width="9.453125" style="468" bestFit="1" customWidth="1"/>
    <col min="5644" max="5644" width="10.453125" style="468" bestFit="1" customWidth="1"/>
    <col min="5645" max="5645" width="9.453125" style="468" bestFit="1" customWidth="1"/>
    <col min="5646" max="5648" width="10.453125" style="468" bestFit="1" customWidth="1"/>
    <col min="5649" max="5649" width="9.453125" style="468" bestFit="1" customWidth="1"/>
    <col min="5650" max="5672" width="10.453125" style="468" bestFit="1" customWidth="1"/>
    <col min="5673" max="5673" width="9.453125" style="468" bestFit="1" customWidth="1"/>
    <col min="5674" max="5678" width="10.453125" style="468" bestFit="1" customWidth="1"/>
    <col min="5679" max="5679" width="9.453125" style="468" bestFit="1" customWidth="1"/>
    <col min="5680" max="5681" width="10.453125" style="468" bestFit="1" customWidth="1"/>
    <col min="5682" max="5888" width="9" style="468"/>
    <col min="5889" max="5889" width="1.6328125" style="468" customWidth="1"/>
    <col min="5890" max="5890" width="3" style="468" customWidth="1"/>
    <col min="5891" max="5891" width="26.6328125" style="468" customWidth="1"/>
    <col min="5892" max="5892" width="10.453125" style="468" bestFit="1" customWidth="1"/>
    <col min="5893" max="5893" width="9.453125" style="468" bestFit="1" customWidth="1"/>
    <col min="5894" max="5898" width="10.453125" style="468" bestFit="1" customWidth="1"/>
    <col min="5899" max="5899" width="9.453125" style="468" bestFit="1" customWidth="1"/>
    <col min="5900" max="5900" width="10.453125" style="468" bestFit="1" customWidth="1"/>
    <col min="5901" max="5901" width="9.453125" style="468" bestFit="1" customWidth="1"/>
    <col min="5902" max="5904" width="10.453125" style="468" bestFit="1" customWidth="1"/>
    <col min="5905" max="5905" width="9.453125" style="468" bestFit="1" customWidth="1"/>
    <col min="5906" max="5928" width="10.453125" style="468" bestFit="1" customWidth="1"/>
    <col min="5929" max="5929" width="9.453125" style="468" bestFit="1" customWidth="1"/>
    <col min="5930" max="5934" width="10.453125" style="468" bestFit="1" customWidth="1"/>
    <col min="5935" max="5935" width="9.453125" style="468" bestFit="1" customWidth="1"/>
    <col min="5936" max="5937" width="10.453125" style="468" bestFit="1" customWidth="1"/>
    <col min="5938" max="6144" width="9" style="468"/>
    <col min="6145" max="6145" width="1.6328125" style="468" customWidth="1"/>
    <col min="6146" max="6146" width="3" style="468" customWidth="1"/>
    <col min="6147" max="6147" width="26.6328125" style="468" customWidth="1"/>
    <col min="6148" max="6148" width="10.453125" style="468" bestFit="1" customWidth="1"/>
    <col min="6149" max="6149" width="9.453125" style="468" bestFit="1" customWidth="1"/>
    <col min="6150" max="6154" width="10.453125" style="468" bestFit="1" customWidth="1"/>
    <col min="6155" max="6155" width="9.453125" style="468" bestFit="1" customWidth="1"/>
    <col min="6156" max="6156" width="10.453125" style="468" bestFit="1" customWidth="1"/>
    <col min="6157" max="6157" width="9.453125" style="468" bestFit="1" customWidth="1"/>
    <col min="6158" max="6160" width="10.453125" style="468" bestFit="1" customWidth="1"/>
    <col min="6161" max="6161" width="9.453125" style="468" bestFit="1" customWidth="1"/>
    <col min="6162" max="6184" width="10.453125" style="468" bestFit="1" customWidth="1"/>
    <col min="6185" max="6185" width="9.453125" style="468" bestFit="1" customWidth="1"/>
    <col min="6186" max="6190" width="10.453125" style="468" bestFit="1" customWidth="1"/>
    <col min="6191" max="6191" width="9.453125" style="468" bestFit="1" customWidth="1"/>
    <col min="6192" max="6193" width="10.453125" style="468" bestFit="1" customWidth="1"/>
    <col min="6194" max="6400" width="9" style="468"/>
    <col min="6401" max="6401" width="1.6328125" style="468" customWidth="1"/>
    <col min="6402" max="6402" width="3" style="468" customWidth="1"/>
    <col min="6403" max="6403" width="26.6328125" style="468" customWidth="1"/>
    <col min="6404" max="6404" width="10.453125" style="468" bestFit="1" customWidth="1"/>
    <col min="6405" max="6405" width="9.453125" style="468" bestFit="1" customWidth="1"/>
    <col min="6406" max="6410" width="10.453125" style="468" bestFit="1" customWidth="1"/>
    <col min="6411" max="6411" width="9.453125" style="468" bestFit="1" customWidth="1"/>
    <col min="6412" max="6412" width="10.453125" style="468" bestFit="1" customWidth="1"/>
    <col min="6413" max="6413" width="9.453125" style="468" bestFit="1" customWidth="1"/>
    <col min="6414" max="6416" width="10.453125" style="468" bestFit="1" customWidth="1"/>
    <col min="6417" max="6417" width="9.453125" style="468" bestFit="1" customWidth="1"/>
    <col min="6418" max="6440" width="10.453125" style="468" bestFit="1" customWidth="1"/>
    <col min="6441" max="6441" width="9.453125" style="468" bestFit="1" customWidth="1"/>
    <col min="6442" max="6446" width="10.453125" style="468" bestFit="1" customWidth="1"/>
    <col min="6447" max="6447" width="9.453125" style="468" bestFit="1" customWidth="1"/>
    <col min="6448" max="6449" width="10.453125" style="468" bestFit="1" customWidth="1"/>
    <col min="6450" max="6656" width="9" style="468"/>
    <col min="6657" max="6657" width="1.6328125" style="468" customWidth="1"/>
    <col min="6658" max="6658" width="3" style="468" customWidth="1"/>
    <col min="6659" max="6659" width="26.6328125" style="468" customWidth="1"/>
    <col min="6660" max="6660" width="10.453125" style="468" bestFit="1" customWidth="1"/>
    <col min="6661" max="6661" width="9.453125" style="468" bestFit="1" customWidth="1"/>
    <col min="6662" max="6666" width="10.453125" style="468" bestFit="1" customWidth="1"/>
    <col min="6667" max="6667" width="9.453125" style="468" bestFit="1" customWidth="1"/>
    <col min="6668" max="6668" width="10.453125" style="468" bestFit="1" customWidth="1"/>
    <col min="6669" max="6669" width="9.453125" style="468" bestFit="1" customWidth="1"/>
    <col min="6670" max="6672" width="10.453125" style="468" bestFit="1" customWidth="1"/>
    <col min="6673" max="6673" width="9.453125" style="468" bestFit="1" customWidth="1"/>
    <col min="6674" max="6696" width="10.453125" style="468" bestFit="1" customWidth="1"/>
    <col min="6697" max="6697" width="9.453125" style="468" bestFit="1" customWidth="1"/>
    <col min="6698" max="6702" width="10.453125" style="468" bestFit="1" customWidth="1"/>
    <col min="6703" max="6703" width="9.453125" style="468" bestFit="1" customWidth="1"/>
    <col min="6704" max="6705" width="10.453125" style="468" bestFit="1" customWidth="1"/>
    <col min="6706" max="6912" width="9" style="468"/>
    <col min="6913" max="6913" width="1.6328125" style="468" customWidth="1"/>
    <col min="6914" max="6914" width="3" style="468" customWidth="1"/>
    <col min="6915" max="6915" width="26.6328125" style="468" customWidth="1"/>
    <col min="6916" max="6916" width="10.453125" style="468" bestFit="1" customWidth="1"/>
    <col min="6917" max="6917" width="9.453125" style="468" bestFit="1" customWidth="1"/>
    <col min="6918" max="6922" width="10.453125" style="468" bestFit="1" customWidth="1"/>
    <col min="6923" max="6923" width="9.453125" style="468" bestFit="1" customWidth="1"/>
    <col min="6924" max="6924" width="10.453125" style="468" bestFit="1" customWidth="1"/>
    <col min="6925" max="6925" width="9.453125" style="468" bestFit="1" customWidth="1"/>
    <col min="6926" max="6928" width="10.453125" style="468" bestFit="1" customWidth="1"/>
    <col min="6929" max="6929" width="9.453125" style="468" bestFit="1" customWidth="1"/>
    <col min="6930" max="6952" width="10.453125" style="468" bestFit="1" customWidth="1"/>
    <col min="6953" max="6953" width="9.453125" style="468" bestFit="1" customWidth="1"/>
    <col min="6954" max="6958" width="10.453125" style="468" bestFit="1" customWidth="1"/>
    <col min="6959" max="6959" width="9.453125" style="468" bestFit="1" customWidth="1"/>
    <col min="6960" max="6961" width="10.453125" style="468" bestFit="1" customWidth="1"/>
    <col min="6962" max="7168" width="9" style="468"/>
    <col min="7169" max="7169" width="1.6328125" style="468" customWidth="1"/>
    <col min="7170" max="7170" width="3" style="468" customWidth="1"/>
    <col min="7171" max="7171" width="26.6328125" style="468" customWidth="1"/>
    <col min="7172" max="7172" width="10.453125" style="468" bestFit="1" customWidth="1"/>
    <col min="7173" max="7173" width="9.453125" style="468" bestFit="1" customWidth="1"/>
    <col min="7174" max="7178" width="10.453125" style="468" bestFit="1" customWidth="1"/>
    <col min="7179" max="7179" width="9.453125" style="468" bestFit="1" customWidth="1"/>
    <col min="7180" max="7180" width="10.453125" style="468" bestFit="1" customWidth="1"/>
    <col min="7181" max="7181" width="9.453125" style="468" bestFit="1" customWidth="1"/>
    <col min="7182" max="7184" width="10.453125" style="468" bestFit="1" customWidth="1"/>
    <col min="7185" max="7185" width="9.453125" style="468" bestFit="1" customWidth="1"/>
    <col min="7186" max="7208" width="10.453125" style="468" bestFit="1" customWidth="1"/>
    <col min="7209" max="7209" width="9.453125" style="468" bestFit="1" customWidth="1"/>
    <col min="7210" max="7214" width="10.453125" style="468" bestFit="1" customWidth="1"/>
    <col min="7215" max="7215" width="9.453125" style="468" bestFit="1" customWidth="1"/>
    <col min="7216" max="7217" width="10.453125" style="468" bestFit="1" customWidth="1"/>
    <col min="7218" max="7424" width="9" style="468"/>
    <col min="7425" max="7425" width="1.6328125" style="468" customWidth="1"/>
    <col min="7426" max="7426" width="3" style="468" customWidth="1"/>
    <col min="7427" max="7427" width="26.6328125" style="468" customWidth="1"/>
    <col min="7428" max="7428" width="10.453125" style="468" bestFit="1" customWidth="1"/>
    <col min="7429" max="7429" width="9.453125" style="468" bestFit="1" customWidth="1"/>
    <col min="7430" max="7434" width="10.453125" style="468" bestFit="1" customWidth="1"/>
    <col min="7435" max="7435" width="9.453125" style="468" bestFit="1" customWidth="1"/>
    <col min="7436" max="7436" width="10.453125" style="468" bestFit="1" customWidth="1"/>
    <col min="7437" max="7437" width="9.453125" style="468" bestFit="1" customWidth="1"/>
    <col min="7438" max="7440" width="10.453125" style="468" bestFit="1" customWidth="1"/>
    <col min="7441" max="7441" width="9.453125" style="468" bestFit="1" customWidth="1"/>
    <col min="7442" max="7464" width="10.453125" style="468" bestFit="1" customWidth="1"/>
    <col min="7465" max="7465" width="9.453125" style="468" bestFit="1" customWidth="1"/>
    <col min="7466" max="7470" width="10.453125" style="468" bestFit="1" customWidth="1"/>
    <col min="7471" max="7471" width="9.453125" style="468" bestFit="1" customWidth="1"/>
    <col min="7472" max="7473" width="10.453125" style="468" bestFit="1" customWidth="1"/>
    <col min="7474" max="7680" width="9" style="468"/>
    <col min="7681" max="7681" width="1.6328125" style="468" customWidth="1"/>
    <col min="7682" max="7682" width="3" style="468" customWidth="1"/>
    <col min="7683" max="7683" width="26.6328125" style="468" customWidth="1"/>
    <col min="7684" max="7684" width="10.453125" style="468" bestFit="1" customWidth="1"/>
    <col min="7685" max="7685" width="9.453125" style="468" bestFit="1" customWidth="1"/>
    <col min="7686" max="7690" width="10.453125" style="468" bestFit="1" customWidth="1"/>
    <col min="7691" max="7691" width="9.453125" style="468" bestFit="1" customWidth="1"/>
    <col min="7692" max="7692" width="10.453125" style="468" bestFit="1" customWidth="1"/>
    <col min="7693" max="7693" width="9.453125" style="468" bestFit="1" customWidth="1"/>
    <col min="7694" max="7696" width="10.453125" style="468" bestFit="1" customWidth="1"/>
    <col min="7697" max="7697" width="9.453125" style="468" bestFit="1" customWidth="1"/>
    <col min="7698" max="7720" width="10.453125" style="468" bestFit="1" customWidth="1"/>
    <col min="7721" max="7721" width="9.453125" style="468" bestFit="1" customWidth="1"/>
    <col min="7722" max="7726" width="10.453125" style="468" bestFit="1" customWidth="1"/>
    <col min="7727" max="7727" width="9.453125" style="468" bestFit="1" customWidth="1"/>
    <col min="7728" max="7729" width="10.453125" style="468" bestFit="1" customWidth="1"/>
    <col min="7730" max="7936" width="9" style="468"/>
    <col min="7937" max="7937" width="1.6328125" style="468" customWidth="1"/>
    <col min="7938" max="7938" width="3" style="468" customWidth="1"/>
    <col min="7939" max="7939" width="26.6328125" style="468" customWidth="1"/>
    <col min="7940" max="7940" width="10.453125" style="468" bestFit="1" customWidth="1"/>
    <col min="7941" max="7941" width="9.453125" style="468" bestFit="1" customWidth="1"/>
    <col min="7942" max="7946" width="10.453125" style="468" bestFit="1" customWidth="1"/>
    <col min="7947" max="7947" width="9.453125" style="468" bestFit="1" customWidth="1"/>
    <col min="7948" max="7948" width="10.453125" style="468" bestFit="1" customWidth="1"/>
    <col min="7949" max="7949" width="9.453125" style="468" bestFit="1" customWidth="1"/>
    <col min="7950" max="7952" width="10.453125" style="468" bestFit="1" customWidth="1"/>
    <col min="7953" max="7953" width="9.453125" style="468" bestFit="1" customWidth="1"/>
    <col min="7954" max="7976" width="10.453125" style="468" bestFit="1" customWidth="1"/>
    <col min="7977" max="7977" width="9.453125" style="468" bestFit="1" customWidth="1"/>
    <col min="7978" max="7982" width="10.453125" style="468" bestFit="1" customWidth="1"/>
    <col min="7983" max="7983" width="9.453125" style="468" bestFit="1" customWidth="1"/>
    <col min="7984" max="7985" width="10.453125" style="468" bestFit="1" customWidth="1"/>
    <col min="7986" max="8192" width="9" style="468"/>
    <col min="8193" max="8193" width="1.6328125" style="468" customWidth="1"/>
    <col min="8194" max="8194" width="3" style="468" customWidth="1"/>
    <col min="8195" max="8195" width="26.6328125" style="468" customWidth="1"/>
    <col min="8196" max="8196" width="10.453125" style="468" bestFit="1" customWidth="1"/>
    <col min="8197" max="8197" width="9.453125" style="468" bestFit="1" customWidth="1"/>
    <col min="8198" max="8202" width="10.453125" style="468" bestFit="1" customWidth="1"/>
    <col min="8203" max="8203" width="9.453125" style="468" bestFit="1" customWidth="1"/>
    <col min="8204" max="8204" width="10.453125" style="468" bestFit="1" customWidth="1"/>
    <col min="8205" max="8205" width="9.453125" style="468" bestFit="1" customWidth="1"/>
    <col min="8206" max="8208" width="10.453125" style="468" bestFit="1" customWidth="1"/>
    <col min="8209" max="8209" width="9.453125" style="468" bestFit="1" customWidth="1"/>
    <col min="8210" max="8232" width="10.453125" style="468" bestFit="1" customWidth="1"/>
    <col min="8233" max="8233" width="9.453125" style="468" bestFit="1" customWidth="1"/>
    <col min="8234" max="8238" width="10.453125" style="468" bestFit="1" customWidth="1"/>
    <col min="8239" max="8239" width="9.453125" style="468" bestFit="1" customWidth="1"/>
    <col min="8240" max="8241" width="10.453125" style="468" bestFit="1" customWidth="1"/>
    <col min="8242" max="8448" width="9" style="468"/>
    <col min="8449" max="8449" width="1.6328125" style="468" customWidth="1"/>
    <col min="8450" max="8450" width="3" style="468" customWidth="1"/>
    <col min="8451" max="8451" width="26.6328125" style="468" customWidth="1"/>
    <col min="8452" max="8452" width="10.453125" style="468" bestFit="1" customWidth="1"/>
    <col min="8453" max="8453" width="9.453125" style="468" bestFit="1" customWidth="1"/>
    <col min="8454" max="8458" width="10.453125" style="468" bestFit="1" customWidth="1"/>
    <col min="8459" max="8459" width="9.453125" style="468" bestFit="1" customWidth="1"/>
    <col min="8460" max="8460" width="10.453125" style="468" bestFit="1" customWidth="1"/>
    <col min="8461" max="8461" width="9.453125" style="468" bestFit="1" customWidth="1"/>
    <col min="8462" max="8464" width="10.453125" style="468" bestFit="1" customWidth="1"/>
    <col min="8465" max="8465" width="9.453125" style="468" bestFit="1" customWidth="1"/>
    <col min="8466" max="8488" width="10.453125" style="468" bestFit="1" customWidth="1"/>
    <col min="8489" max="8489" width="9.453125" style="468" bestFit="1" customWidth="1"/>
    <col min="8490" max="8494" width="10.453125" style="468" bestFit="1" customWidth="1"/>
    <col min="8495" max="8495" width="9.453125" style="468" bestFit="1" customWidth="1"/>
    <col min="8496" max="8497" width="10.453125" style="468" bestFit="1" customWidth="1"/>
    <col min="8498" max="8704" width="9" style="468"/>
    <col min="8705" max="8705" width="1.6328125" style="468" customWidth="1"/>
    <col min="8706" max="8706" width="3" style="468" customWidth="1"/>
    <col min="8707" max="8707" width="26.6328125" style="468" customWidth="1"/>
    <col min="8708" max="8708" width="10.453125" style="468" bestFit="1" customWidth="1"/>
    <col min="8709" max="8709" width="9.453125" style="468" bestFit="1" customWidth="1"/>
    <col min="8710" max="8714" width="10.453125" style="468" bestFit="1" customWidth="1"/>
    <col min="8715" max="8715" width="9.453125" style="468" bestFit="1" customWidth="1"/>
    <col min="8716" max="8716" width="10.453125" style="468" bestFit="1" customWidth="1"/>
    <col min="8717" max="8717" width="9.453125" style="468" bestFit="1" customWidth="1"/>
    <col min="8718" max="8720" width="10.453125" style="468" bestFit="1" customWidth="1"/>
    <col min="8721" max="8721" width="9.453125" style="468" bestFit="1" customWidth="1"/>
    <col min="8722" max="8744" width="10.453125" style="468" bestFit="1" customWidth="1"/>
    <col min="8745" max="8745" width="9.453125" style="468" bestFit="1" customWidth="1"/>
    <col min="8746" max="8750" width="10.453125" style="468" bestFit="1" customWidth="1"/>
    <col min="8751" max="8751" width="9.453125" style="468" bestFit="1" customWidth="1"/>
    <col min="8752" max="8753" width="10.453125" style="468" bestFit="1" customWidth="1"/>
    <col min="8754" max="8960" width="9" style="468"/>
    <col min="8961" max="8961" width="1.6328125" style="468" customWidth="1"/>
    <col min="8962" max="8962" width="3" style="468" customWidth="1"/>
    <col min="8963" max="8963" width="26.6328125" style="468" customWidth="1"/>
    <col min="8964" max="8964" width="10.453125" style="468" bestFit="1" customWidth="1"/>
    <col min="8965" max="8965" width="9.453125" style="468" bestFit="1" customWidth="1"/>
    <col min="8966" max="8970" width="10.453125" style="468" bestFit="1" customWidth="1"/>
    <col min="8971" max="8971" width="9.453125" style="468" bestFit="1" customWidth="1"/>
    <col min="8972" max="8972" width="10.453125" style="468" bestFit="1" customWidth="1"/>
    <col min="8973" max="8973" width="9.453125" style="468" bestFit="1" customWidth="1"/>
    <col min="8974" max="8976" width="10.453125" style="468" bestFit="1" customWidth="1"/>
    <col min="8977" max="8977" width="9.453125" style="468" bestFit="1" customWidth="1"/>
    <col min="8978" max="9000" width="10.453125" style="468" bestFit="1" customWidth="1"/>
    <col min="9001" max="9001" width="9.453125" style="468" bestFit="1" customWidth="1"/>
    <col min="9002" max="9006" width="10.453125" style="468" bestFit="1" customWidth="1"/>
    <col min="9007" max="9007" width="9.453125" style="468" bestFit="1" customWidth="1"/>
    <col min="9008" max="9009" width="10.453125" style="468" bestFit="1" customWidth="1"/>
    <col min="9010" max="9216" width="9" style="468"/>
    <col min="9217" max="9217" width="1.6328125" style="468" customWidth="1"/>
    <col min="9218" max="9218" width="3" style="468" customWidth="1"/>
    <col min="9219" max="9219" width="26.6328125" style="468" customWidth="1"/>
    <col min="9220" max="9220" width="10.453125" style="468" bestFit="1" customWidth="1"/>
    <col min="9221" max="9221" width="9.453125" style="468" bestFit="1" customWidth="1"/>
    <col min="9222" max="9226" width="10.453125" style="468" bestFit="1" customWidth="1"/>
    <col min="9227" max="9227" width="9.453125" style="468" bestFit="1" customWidth="1"/>
    <col min="9228" max="9228" width="10.453125" style="468" bestFit="1" customWidth="1"/>
    <col min="9229" max="9229" width="9.453125" style="468" bestFit="1" customWidth="1"/>
    <col min="9230" max="9232" width="10.453125" style="468" bestFit="1" customWidth="1"/>
    <col min="9233" max="9233" width="9.453125" style="468" bestFit="1" customWidth="1"/>
    <col min="9234" max="9256" width="10.453125" style="468" bestFit="1" customWidth="1"/>
    <col min="9257" max="9257" width="9.453125" style="468" bestFit="1" customWidth="1"/>
    <col min="9258" max="9262" width="10.453125" style="468" bestFit="1" customWidth="1"/>
    <col min="9263" max="9263" width="9.453125" style="468" bestFit="1" customWidth="1"/>
    <col min="9264" max="9265" width="10.453125" style="468" bestFit="1" customWidth="1"/>
    <col min="9266" max="9472" width="9" style="468"/>
    <col min="9473" max="9473" width="1.6328125" style="468" customWidth="1"/>
    <col min="9474" max="9474" width="3" style="468" customWidth="1"/>
    <col min="9475" max="9475" width="26.6328125" style="468" customWidth="1"/>
    <col min="9476" max="9476" width="10.453125" style="468" bestFit="1" customWidth="1"/>
    <col min="9477" max="9477" width="9.453125" style="468" bestFit="1" customWidth="1"/>
    <col min="9478" max="9482" width="10.453125" style="468" bestFit="1" customWidth="1"/>
    <col min="9483" max="9483" width="9.453125" style="468" bestFit="1" customWidth="1"/>
    <col min="9484" max="9484" width="10.453125" style="468" bestFit="1" customWidth="1"/>
    <col min="9485" max="9485" width="9.453125" style="468" bestFit="1" customWidth="1"/>
    <col min="9486" max="9488" width="10.453125" style="468" bestFit="1" customWidth="1"/>
    <col min="9489" max="9489" width="9.453125" style="468" bestFit="1" customWidth="1"/>
    <col min="9490" max="9512" width="10.453125" style="468" bestFit="1" customWidth="1"/>
    <col min="9513" max="9513" width="9.453125" style="468" bestFit="1" customWidth="1"/>
    <col min="9514" max="9518" width="10.453125" style="468" bestFit="1" customWidth="1"/>
    <col min="9519" max="9519" width="9.453125" style="468" bestFit="1" customWidth="1"/>
    <col min="9520" max="9521" width="10.453125" style="468" bestFit="1" customWidth="1"/>
    <col min="9522" max="9728" width="9" style="468"/>
    <col min="9729" max="9729" width="1.6328125" style="468" customWidth="1"/>
    <col min="9730" max="9730" width="3" style="468" customWidth="1"/>
    <col min="9731" max="9731" width="26.6328125" style="468" customWidth="1"/>
    <col min="9732" max="9732" width="10.453125" style="468" bestFit="1" customWidth="1"/>
    <col min="9733" max="9733" width="9.453125" style="468" bestFit="1" customWidth="1"/>
    <col min="9734" max="9738" width="10.453125" style="468" bestFit="1" customWidth="1"/>
    <col min="9739" max="9739" width="9.453125" style="468" bestFit="1" customWidth="1"/>
    <col min="9740" max="9740" width="10.453125" style="468" bestFit="1" customWidth="1"/>
    <col min="9741" max="9741" width="9.453125" style="468" bestFit="1" customWidth="1"/>
    <col min="9742" max="9744" width="10.453125" style="468" bestFit="1" customWidth="1"/>
    <col min="9745" max="9745" width="9.453125" style="468" bestFit="1" customWidth="1"/>
    <col min="9746" max="9768" width="10.453125" style="468" bestFit="1" customWidth="1"/>
    <col min="9769" max="9769" width="9.453125" style="468" bestFit="1" customWidth="1"/>
    <col min="9770" max="9774" width="10.453125" style="468" bestFit="1" customWidth="1"/>
    <col min="9775" max="9775" width="9.453125" style="468" bestFit="1" customWidth="1"/>
    <col min="9776" max="9777" width="10.453125" style="468" bestFit="1" customWidth="1"/>
    <col min="9778" max="9984" width="9" style="468"/>
    <col min="9985" max="9985" width="1.6328125" style="468" customWidth="1"/>
    <col min="9986" max="9986" width="3" style="468" customWidth="1"/>
    <col min="9987" max="9987" width="26.6328125" style="468" customWidth="1"/>
    <col min="9988" max="9988" width="10.453125" style="468" bestFit="1" customWidth="1"/>
    <col min="9989" max="9989" width="9.453125" style="468" bestFit="1" customWidth="1"/>
    <col min="9990" max="9994" width="10.453125" style="468" bestFit="1" customWidth="1"/>
    <col min="9995" max="9995" width="9.453125" style="468" bestFit="1" customWidth="1"/>
    <col min="9996" max="9996" width="10.453125" style="468" bestFit="1" customWidth="1"/>
    <col min="9997" max="9997" width="9.453125" style="468" bestFit="1" customWidth="1"/>
    <col min="9998" max="10000" width="10.453125" style="468" bestFit="1" customWidth="1"/>
    <col min="10001" max="10001" width="9.453125" style="468" bestFit="1" customWidth="1"/>
    <col min="10002" max="10024" width="10.453125" style="468" bestFit="1" customWidth="1"/>
    <col min="10025" max="10025" width="9.453125" style="468" bestFit="1" customWidth="1"/>
    <col min="10026" max="10030" width="10.453125" style="468" bestFit="1" customWidth="1"/>
    <col min="10031" max="10031" width="9.453125" style="468" bestFit="1" customWidth="1"/>
    <col min="10032" max="10033" width="10.453125" style="468" bestFit="1" customWidth="1"/>
    <col min="10034" max="10240" width="9" style="468"/>
    <col min="10241" max="10241" width="1.6328125" style="468" customWidth="1"/>
    <col min="10242" max="10242" width="3" style="468" customWidth="1"/>
    <col min="10243" max="10243" width="26.6328125" style="468" customWidth="1"/>
    <col min="10244" max="10244" width="10.453125" style="468" bestFit="1" customWidth="1"/>
    <col min="10245" max="10245" width="9.453125" style="468" bestFit="1" customWidth="1"/>
    <col min="10246" max="10250" width="10.453125" style="468" bestFit="1" customWidth="1"/>
    <col min="10251" max="10251" width="9.453125" style="468" bestFit="1" customWidth="1"/>
    <col min="10252" max="10252" width="10.453125" style="468" bestFit="1" customWidth="1"/>
    <col min="10253" max="10253" width="9.453125" style="468" bestFit="1" customWidth="1"/>
    <col min="10254" max="10256" width="10.453125" style="468" bestFit="1" customWidth="1"/>
    <col min="10257" max="10257" width="9.453125" style="468" bestFit="1" customWidth="1"/>
    <col min="10258" max="10280" width="10.453125" style="468" bestFit="1" customWidth="1"/>
    <col min="10281" max="10281" width="9.453125" style="468" bestFit="1" customWidth="1"/>
    <col min="10282" max="10286" width="10.453125" style="468" bestFit="1" customWidth="1"/>
    <col min="10287" max="10287" width="9.453125" style="468" bestFit="1" customWidth="1"/>
    <col min="10288" max="10289" width="10.453125" style="468" bestFit="1" customWidth="1"/>
    <col min="10290" max="10496" width="9" style="468"/>
    <col min="10497" max="10497" width="1.6328125" style="468" customWidth="1"/>
    <col min="10498" max="10498" width="3" style="468" customWidth="1"/>
    <col min="10499" max="10499" width="26.6328125" style="468" customWidth="1"/>
    <col min="10500" max="10500" width="10.453125" style="468" bestFit="1" customWidth="1"/>
    <col min="10501" max="10501" width="9.453125" style="468" bestFit="1" customWidth="1"/>
    <col min="10502" max="10506" width="10.453125" style="468" bestFit="1" customWidth="1"/>
    <col min="10507" max="10507" width="9.453125" style="468" bestFit="1" customWidth="1"/>
    <col min="10508" max="10508" width="10.453125" style="468" bestFit="1" customWidth="1"/>
    <col min="10509" max="10509" width="9.453125" style="468" bestFit="1" customWidth="1"/>
    <col min="10510" max="10512" width="10.453125" style="468" bestFit="1" customWidth="1"/>
    <col min="10513" max="10513" width="9.453125" style="468" bestFit="1" customWidth="1"/>
    <col min="10514" max="10536" width="10.453125" style="468" bestFit="1" customWidth="1"/>
    <col min="10537" max="10537" width="9.453125" style="468" bestFit="1" customWidth="1"/>
    <col min="10538" max="10542" width="10.453125" style="468" bestFit="1" customWidth="1"/>
    <col min="10543" max="10543" width="9.453125" style="468" bestFit="1" customWidth="1"/>
    <col min="10544" max="10545" width="10.453125" style="468" bestFit="1" customWidth="1"/>
    <col min="10546" max="10752" width="9" style="468"/>
    <col min="10753" max="10753" width="1.6328125" style="468" customWidth="1"/>
    <col min="10754" max="10754" width="3" style="468" customWidth="1"/>
    <col min="10755" max="10755" width="26.6328125" style="468" customWidth="1"/>
    <col min="10756" max="10756" width="10.453125" style="468" bestFit="1" customWidth="1"/>
    <col min="10757" max="10757" width="9.453125" style="468" bestFit="1" customWidth="1"/>
    <col min="10758" max="10762" width="10.453125" style="468" bestFit="1" customWidth="1"/>
    <col min="10763" max="10763" width="9.453125" style="468" bestFit="1" customWidth="1"/>
    <col min="10764" max="10764" width="10.453125" style="468" bestFit="1" customWidth="1"/>
    <col min="10765" max="10765" width="9.453125" style="468" bestFit="1" customWidth="1"/>
    <col min="10766" max="10768" width="10.453125" style="468" bestFit="1" customWidth="1"/>
    <col min="10769" max="10769" width="9.453125" style="468" bestFit="1" customWidth="1"/>
    <col min="10770" max="10792" width="10.453125" style="468" bestFit="1" customWidth="1"/>
    <col min="10793" max="10793" width="9.453125" style="468" bestFit="1" customWidth="1"/>
    <col min="10794" max="10798" width="10.453125" style="468" bestFit="1" customWidth="1"/>
    <col min="10799" max="10799" width="9.453125" style="468" bestFit="1" customWidth="1"/>
    <col min="10800" max="10801" width="10.453125" style="468" bestFit="1" customWidth="1"/>
    <col min="10802" max="11008" width="9" style="468"/>
    <col min="11009" max="11009" width="1.6328125" style="468" customWidth="1"/>
    <col min="11010" max="11010" width="3" style="468" customWidth="1"/>
    <col min="11011" max="11011" width="26.6328125" style="468" customWidth="1"/>
    <col min="11012" max="11012" width="10.453125" style="468" bestFit="1" customWidth="1"/>
    <col min="11013" max="11013" width="9.453125" style="468" bestFit="1" customWidth="1"/>
    <col min="11014" max="11018" width="10.453125" style="468" bestFit="1" customWidth="1"/>
    <col min="11019" max="11019" width="9.453125" style="468" bestFit="1" customWidth="1"/>
    <col min="11020" max="11020" width="10.453125" style="468" bestFit="1" customWidth="1"/>
    <col min="11021" max="11021" width="9.453125" style="468" bestFit="1" customWidth="1"/>
    <col min="11022" max="11024" width="10.453125" style="468" bestFit="1" customWidth="1"/>
    <col min="11025" max="11025" width="9.453125" style="468" bestFit="1" customWidth="1"/>
    <col min="11026" max="11048" width="10.453125" style="468" bestFit="1" customWidth="1"/>
    <col min="11049" max="11049" width="9.453125" style="468" bestFit="1" customWidth="1"/>
    <col min="11050" max="11054" width="10.453125" style="468" bestFit="1" customWidth="1"/>
    <col min="11055" max="11055" width="9.453125" style="468" bestFit="1" customWidth="1"/>
    <col min="11056" max="11057" width="10.453125" style="468" bestFit="1" customWidth="1"/>
    <col min="11058" max="11264" width="9" style="468"/>
    <col min="11265" max="11265" width="1.6328125" style="468" customWidth="1"/>
    <col min="11266" max="11266" width="3" style="468" customWidth="1"/>
    <col min="11267" max="11267" width="26.6328125" style="468" customWidth="1"/>
    <col min="11268" max="11268" width="10.453125" style="468" bestFit="1" customWidth="1"/>
    <col min="11269" max="11269" width="9.453125" style="468" bestFit="1" customWidth="1"/>
    <col min="11270" max="11274" width="10.453125" style="468" bestFit="1" customWidth="1"/>
    <col min="11275" max="11275" width="9.453125" style="468" bestFit="1" customWidth="1"/>
    <col min="11276" max="11276" width="10.453125" style="468" bestFit="1" customWidth="1"/>
    <col min="11277" max="11277" width="9.453125" style="468" bestFit="1" customWidth="1"/>
    <col min="11278" max="11280" width="10.453125" style="468" bestFit="1" customWidth="1"/>
    <col min="11281" max="11281" width="9.453125" style="468" bestFit="1" customWidth="1"/>
    <col min="11282" max="11304" width="10.453125" style="468" bestFit="1" customWidth="1"/>
    <col min="11305" max="11305" width="9.453125" style="468" bestFit="1" customWidth="1"/>
    <col min="11306" max="11310" width="10.453125" style="468" bestFit="1" customWidth="1"/>
    <col min="11311" max="11311" width="9.453125" style="468" bestFit="1" customWidth="1"/>
    <col min="11312" max="11313" width="10.453125" style="468" bestFit="1" customWidth="1"/>
    <col min="11314" max="11520" width="9" style="468"/>
    <col min="11521" max="11521" width="1.6328125" style="468" customWidth="1"/>
    <col min="11522" max="11522" width="3" style="468" customWidth="1"/>
    <col min="11523" max="11523" width="26.6328125" style="468" customWidth="1"/>
    <col min="11524" max="11524" width="10.453125" style="468" bestFit="1" customWidth="1"/>
    <col min="11525" max="11525" width="9.453125" style="468" bestFit="1" customWidth="1"/>
    <col min="11526" max="11530" width="10.453125" style="468" bestFit="1" customWidth="1"/>
    <col min="11531" max="11531" width="9.453125" style="468" bestFit="1" customWidth="1"/>
    <col min="11532" max="11532" width="10.453125" style="468" bestFit="1" customWidth="1"/>
    <col min="11533" max="11533" width="9.453125" style="468" bestFit="1" customWidth="1"/>
    <col min="11534" max="11536" width="10.453125" style="468" bestFit="1" customWidth="1"/>
    <col min="11537" max="11537" width="9.453125" style="468" bestFit="1" customWidth="1"/>
    <col min="11538" max="11560" width="10.453125" style="468" bestFit="1" customWidth="1"/>
    <col min="11561" max="11561" width="9.453125" style="468" bestFit="1" customWidth="1"/>
    <col min="11562" max="11566" width="10.453125" style="468" bestFit="1" customWidth="1"/>
    <col min="11567" max="11567" width="9.453125" style="468" bestFit="1" customWidth="1"/>
    <col min="11568" max="11569" width="10.453125" style="468" bestFit="1" customWidth="1"/>
    <col min="11570" max="11776" width="9" style="468"/>
    <col min="11777" max="11777" width="1.6328125" style="468" customWidth="1"/>
    <col min="11778" max="11778" width="3" style="468" customWidth="1"/>
    <col min="11779" max="11779" width="26.6328125" style="468" customWidth="1"/>
    <col min="11780" max="11780" width="10.453125" style="468" bestFit="1" customWidth="1"/>
    <col min="11781" max="11781" width="9.453125" style="468" bestFit="1" customWidth="1"/>
    <col min="11782" max="11786" width="10.453125" style="468" bestFit="1" customWidth="1"/>
    <col min="11787" max="11787" width="9.453125" style="468" bestFit="1" customWidth="1"/>
    <col min="11788" max="11788" width="10.453125" style="468" bestFit="1" customWidth="1"/>
    <col min="11789" max="11789" width="9.453125" style="468" bestFit="1" customWidth="1"/>
    <col min="11790" max="11792" width="10.453125" style="468" bestFit="1" customWidth="1"/>
    <col min="11793" max="11793" width="9.453125" style="468" bestFit="1" customWidth="1"/>
    <col min="11794" max="11816" width="10.453125" style="468" bestFit="1" customWidth="1"/>
    <col min="11817" max="11817" width="9.453125" style="468" bestFit="1" customWidth="1"/>
    <col min="11818" max="11822" width="10.453125" style="468" bestFit="1" customWidth="1"/>
    <col min="11823" max="11823" width="9.453125" style="468" bestFit="1" customWidth="1"/>
    <col min="11824" max="11825" width="10.453125" style="468" bestFit="1" customWidth="1"/>
    <col min="11826" max="12032" width="9" style="468"/>
    <col min="12033" max="12033" width="1.6328125" style="468" customWidth="1"/>
    <col min="12034" max="12034" width="3" style="468" customWidth="1"/>
    <col min="12035" max="12035" width="26.6328125" style="468" customWidth="1"/>
    <col min="12036" max="12036" width="10.453125" style="468" bestFit="1" customWidth="1"/>
    <col min="12037" max="12037" width="9.453125" style="468" bestFit="1" customWidth="1"/>
    <col min="12038" max="12042" width="10.453125" style="468" bestFit="1" customWidth="1"/>
    <col min="12043" max="12043" width="9.453125" style="468" bestFit="1" customWidth="1"/>
    <col min="12044" max="12044" width="10.453125" style="468" bestFit="1" customWidth="1"/>
    <col min="12045" max="12045" width="9.453125" style="468" bestFit="1" customWidth="1"/>
    <col min="12046" max="12048" width="10.453125" style="468" bestFit="1" customWidth="1"/>
    <col min="12049" max="12049" width="9.453125" style="468" bestFit="1" customWidth="1"/>
    <col min="12050" max="12072" width="10.453125" style="468" bestFit="1" customWidth="1"/>
    <col min="12073" max="12073" width="9.453125" style="468" bestFit="1" customWidth="1"/>
    <col min="12074" max="12078" width="10.453125" style="468" bestFit="1" customWidth="1"/>
    <col min="12079" max="12079" width="9.453125" style="468" bestFit="1" customWidth="1"/>
    <col min="12080" max="12081" width="10.453125" style="468" bestFit="1" customWidth="1"/>
    <col min="12082" max="12288" width="9" style="468"/>
    <col min="12289" max="12289" width="1.6328125" style="468" customWidth="1"/>
    <col min="12290" max="12290" width="3" style="468" customWidth="1"/>
    <col min="12291" max="12291" width="26.6328125" style="468" customWidth="1"/>
    <col min="12292" max="12292" width="10.453125" style="468" bestFit="1" customWidth="1"/>
    <col min="12293" max="12293" width="9.453125" style="468" bestFit="1" customWidth="1"/>
    <col min="12294" max="12298" width="10.453125" style="468" bestFit="1" customWidth="1"/>
    <col min="12299" max="12299" width="9.453125" style="468" bestFit="1" customWidth="1"/>
    <col min="12300" max="12300" width="10.453125" style="468" bestFit="1" customWidth="1"/>
    <col min="12301" max="12301" width="9.453125" style="468" bestFit="1" customWidth="1"/>
    <col min="12302" max="12304" width="10.453125" style="468" bestFit="1" customWidth="1"/>
    <col min="12305" max="12305" width="9.453125" style="468" bestFit="1" customWidth="1"/>
    <col min="12306" max="12328" width="10.453125" style="468" bestFit="1" customWidth="1"/>
    <col min="12329" max="12329" width="9.453125" style="468" bestFit="1" customWidth="1"/>
    <col min="12330" max="12334" width="10.453125" style="468" bestFit="1" customWidth="1"/>
    <col min="12335" max="12335" width="9.453125" style="468" bestFit="1" customWidth="1"/>
    <col min="12336" max="12337" width="10.453125" style="468" bestFit="1" customWidth="1"/>
    <col min="12338" max="12544" width="9" style="468"/>
    <col min="12545" max="12545" width="1.6328125" style="468" customWidth="1"/>
    <col min="12546" max="12546" width="3" style="468" customWidth="1"/>
    <col min="12547" max="12547" width="26.6328125" style="468" customWidth="1"/>
    <col min="12548" max="12548" width="10.453125" style="468" bestFit="1" customWidth="1"/>
    <col min="12549" max="12549" width="9.453125" style="468" bestFit="1" customWidth="1"/>
    <col min="12550" max="12554" width="10.453125" style="468" bestFit="1" customWidth="1"/>
    <col min="12555" max="12555" width="9.453125" style="468" bestFit="1" customWidth="1"/>
    <col min="12556" max="12556" width="10.453125" style="468" bestFit="1" customWidth="1"/>
    <col min="12557" max="12557" width="9.453125" style="468" bestFit="1" customWidth="1"/>
    <col min="12558" max="12560" width="10.453125" style="468" bestFit="1" customWidth="1"/>
    <col min="12561" max="12561" width="9.453125" style="468" bestFit="1" customWidth="1"/>
    <col min="12562" max="12584" width="10.453125" style="468" bestFit="1" customWidth="1"/>
    <col min="12585" max="12585" width="9.453125" style="468" bestFit="1" customWidth="1"/>
    <col min="12586" max="12590" width="10.453125" style="468" bestFit="1" customWidth="1"/>
    <col min="12591" max="12591" width="9.453125" style="468" bestFit="1" customWidth="1"/>
    <col min="12592" max="12593" width="10.453125" style="468" bestFit="1" customWidth="1"/>
    <col min="12594" max="12800" width="9" style="468"/>
    <col min="12801" max="12801" width="1.6328125" style="468" customWidth="1"/>
    <col min="12802" max="12802" width="3" style="468" customWidth="1"/>
    <col min="12803" max="12803" width="26.6328125" style="468" customWidth="1"/>
    <col min="12804" max="12804" width="10.453125" style="468" bestFit="1" customWidth="1"/>
    <col min="12805" max="12805" width="9.453125" style="468" bestFit="1" customWidth="1"/>
    <col min="12806" max="12810" width="10.453125" style="468" bestFit="1" customWidth="1"/>
    <col min="12811" max="12811" width="9.453125" style="468" bestFit="1" customWidth="1"/>
    <col min="12812" max="12812" width="10.453125" style="468" bestFit="1" customWidth="1"/>
    <col min="12813" max="12813" width="9.453125" style="468" bestFit="1" customWidth="1"/>
    <col min="12814" max="12816" width="10.453125" style="468" bestFit="1" customWidth="1"/>
    <col min="12817" max="12817" width="9.453125" style="468" bestFit="1" customWidth="1"/>
    <col min="12818" max="12840" width="10.453125" style="468" bestFit="1" customWidth="1"/>
    <col min="12841" max="12841" width="9.453125" style="468" bestFit="1" customWidth="1"/>
    <col min="12842" max="12846" width="10.453125" style="468" bestFit="1" customWidth="1"/>
    <col min="12847" max="12847" width="9.453125" style="468" bestFit="1" customWidth="1"/>
    <col min="12848" max="12849" width="10.453125" style="468" bestFit="1" customWidth="1"/>
    <col min="12850" max="13056" width="9" style="468"/>
    <col min="13057" max="13057" width="1.6328125" style="468" customWidth="1"/>
    <col min="13058" max="13058" width="3" style="468" customWidth="1"/>
    <col min="13059" max="13059" width="26.6328125" style="468" customWidth="1"/>
    <col min="13060" max="13060" width="10.453125" style="468" bestFit="1" customWidth="1"/>
    <col min="13061" max="13061" width="9.453125" style="468" bestFit="1" customWidth="1"/>
    <col min="13062" max="13066" width="10.453125" style="468" bestFit="1" customWidth="1"/>
    <col min="13067" max="13067" width="9.453125" style="468" bestFit="1" customWidth="1"/>
    <col min="13068" max="13068" width="10.453125" style="468" bestFit="1" customWidth="1"/>
    <col min="13069" max="13069" width="9.453125" style="468" bestFit="1" customWidth="1"/>
    <col min="13070" max="13072" width="10.453125" style="468" bestFit="1" customWidth="1"/>
    <col min="13073" max="13073" width="9.453125" style="468" bestFit="1" customWidth="1"/>
    <col min="13074" max="13096" width="10.453125" style="468" bestFit="1" customWidth="1"/>
    <col min="13097" max="13097" width="9.453125" style="468" bestFit="1" customWidth="1"/>
    <col min="13098" max="13102" width="10.453125" style="468" bestFit="1" customWidth="1"/>
    <col min="13103" max="13103" width="9.453125" style="468" bestFit="1" customWidth="1"/>
    <col min="13104" max="13105" width="10.453125" style="468" bestFit="1" customWidth="1"/>
    <col min="13106" max="13312" width="9" style="468"/>
    <col min="13313" max="13313" width="1.6328125" style="468" customWidth="1"/>
    <col min="13314" max="13314" width="3" style="468" customWidth="1"/>
    <col min="13315" max="13315" width="26.6328125" style="468" customWidth="1"/>
    <col min="13316" max="13316" width="10.453125" style="468" bestFit="1" customWidth="1"/>
    <col min="13317" max="13317" width="9.453125" style="468" bestFit="1" customWidth="1"/>
    <col min="13318" max="13322" width="10.453125" style="468" bestFit="1" customWidth="1"/>
    <col min="13323" max="13323" width="9.453125" style="468" bestFit="1" customWidth="1"/>
    <col min="13324" max="13324" width="10.453125" style="468" bestFit="1" customWidth="1"/>
    <col min="13325" max="13325" width="9.453125" style="468" bestFit="1" customWidth="1"/>
    <col min="13326" max="13328" width="10.453125" style="468" bestFit="1" customWidth="1"/>
    <col min="13329" max="13329" width="9.453125" style="468" bestFit="1" customWidth="1"/>
    <col min="13330" max="13352" width="10.453125" style="468" bestFit="1" customWidth="1"/>
    <col min="13353" max="13353" width="9.453125" style="468" bestFit="1" customWidth="1"/>
    <col min="13354" max="13358" width="10.453125" style="468" bestFit="1" customWidth="1"/>
    <col min="13359" max="13359" width="9.453125" style="468" bestFit="1" customWidth="1"/>
    <col min="13360" max="13361" width="10.453125" style="468" bestFit="1" customWidth="1"/>
    <col min="13362" max="13568" width="9" style="468"/>
    <col min="13569" max="13569" width="1.6328125" style="468" customWidth="1"/>
    <col min="13570" max="13570" width="3" style="468" customWidth="1"/>
    <col min="13571" max="13571" width="26.6328125" style="468" customWidth="1"/>
    <col min="13572" max="13572" width="10.453125" style="468" bestFit="1" customWidth="1"/>
    <col min="13573" max="13573" width="9.453125" style="468" bestFit="1" customWidth="1"/>
    <col min="13574" max="13578" width="10.453125" style="468" bestFit="1" customWidth="1"/>
    <col min="13579" max="13579" width="9.453125" style="468" bestFit="1" customWidth="1"/>
    <col min="13580" max="13580" width="10.453125" style="468" bestFit="1" customWidth="1"/>
    <col min="13581" max="13581" width="9.453125" style="468" bestFit="1" customWidth="1"/>
    <col min="13582" max="13584" width="10.453125" style="468" bestFit="1" customWidth="1"/>
    <col min="13585" max="13585" width="9.453125" style="468" bestFit="1" customWidth="1"/>
    <col min="13586" max="13608" width="10.453125" style="468" bestFit="1" customWidth="1"/>
    <col min="13609" max="13609" width="9.453125" style="468" bestFit="1" customWidth="1"/>
    <col min="13610" max="13614" width="10.453125" style="468" bestFit="1" customWidth="1"/>
    <col min="13615" max="13615" width="9.453125" style="468" bestFit="1" customWidth="1"/>
    <col min="13616" max="13617" width="10.453125" style="468" bestFit="1" customWidth="1"/>
    <col min="13618" max="13824" width="9" style="468"/>
    <col min="13825" max="13825" width="1.6328125" style="468" customWidth="1"/>
    <col min="13826" max="13826" width="3" style="468" customWidth="1"/>
    <col min="13827" max="13827" width="26.6328125" style="468" customWidth="1"/>
    <col min="13828" max="13828" width="10.453125" style="468" bestFit="1" customWidth="1"/>
    <col min="13829" max="13829" width="9.453125" style="468" bestFit="1" customWidth="1"/>
    <col min="13830" max="13834" width="10.453125" style="468" bestFit="1" customWidth="1"/>
    <col min="13835" max="13835" width="9.453125" style="468" bestFit="1" customWidth="1"/>
    <col min="13836" max="13836" width="10.453125" style="468" bestFit="1" customWidth="1"/>
    <col min="13837" max="13837" width="9.453125" style="468" bestFit="1" customWidth="1"/>
    <col min="13838" max="13840" width="10.453125" style="468" bestFit="1" customWidth="1"/>
    <col min="13841" max="13841" width="9.453125" style="468" bestFit="1" customWidth="1"/>
    <col min="13842" max="13864" width="10.453125" style="468" bestFit="1" customWidth="1"/>
    <col min="13865" max="13865" width="9.453125" style="468" bestFit="1" customWidth="1"/>
    <col min="13866" max="13870" width="10.453125" style="468" bestFit="1" customWidth="1"/>
    <col min="13871" max="13871" width="9.453125" style="468" bestFit="1" customWidth="1"/>
    <col min="13872" max="13873" width="10.453125" style="468" bestFit="1" customWidth="1"/>
    <col min="13874" max="14080" width="9" style="468"/>
    <col min="14081" max="14081" width="1.6328125" style="468" customWidth="1"/>
    <col min="14082" max="14082" width="3" style="468" customWidth="1"/>
    <col min="14083" max="14083" width="26.6328125" style="468" customWidth="1"/>
    <col min="14084" max="14084" width="10.453125" style="468" bestFit="1" customWidth="1"/>
    <col min="14085" max="14085" width="9.453125" style="468" bestFit="1" customWidth="1"/>
    <col min="14086" max="14090" width="10.453125" style="468" bestFit="1" customWidth="1"/>
    <col min="14091" max="14091" width="9.453125" style="468" bestFit="1" customWidth="1"/>
    <col min="14092" max="14092" width="10.453125" style="468" bestFit="1" customWidth="1"/>
    <col min="14093" max="14093" width="9.453125" style="468" bestFit="1" customWidth="1"/>
    <col min="14094" max="14096" width="10.453125" style="468" bestFit="1" customWidth="1"/>
    <col min="14097" max="14097" width="9.453125" style="468" bestFit="1" customWidth="1"/>
    <col min="14098" max="14120" width="10.453125" style="468" bestFit="1" customWidth="1"/>
    <col min="14121" max="14121" width="9.453125" style="468" bestFit="1" customWidth="1"/>
    <col min="14122" max="14126" width="10.453125" style="468" bestFit="1" customWidth="1"/>
    <col min="14127" max="14127" width="9.453125" style="468" bestFit="1" customWidth="1"/>
    <col min="14128" max="14129" width="10.453125" style="468" bestFit="1" customWidth="1"/>
    <col min="14130" max="14336" width="9" style="468"/>
    <col min="14337" max="14337" width="1.6328125" style="468" customWidth="1"/>
    <col min="14338" max="14338" width="3" style="468" customWidth="1"/>
    <col min="14339" max="14339" width="26.6328125" style="468" customWidth="1"/>
    <col min="14340" max="14340" width="10.453125" style="468" bestFit="1" customWidth="1"/>
    <col min="14341" max="14341" width="9.453125" style="468" bestFit="1" customWidth="1"/>
    <col min="14342" max="14346" width="10.453125" style="468" bestFit="1" customWidth="1"/>
    <col min="14347" max="14347" width="9.453125" style="468" bestFit="1" customWidth="1"/>
    <col min="14348" max="14348" width="10.453125" style="468" bestFit="1" customWidth="1"/>
    <col min="14349" max="14349" width="9.453125" style="468" bestFit="1" customWidth="1"/>
    <col min="14350" max="14352" width="10.453125" style="468" bestFit="1" customWidth="1"/>
    <col min="14353" max="14353" width="9.453125" style="468" bestFit="1" customWidth="1"/>
    <col min="14354" max="14376" width="10.453125" style="468" bestFit="1" customWidth="1"/>
    <col min="14377" max="14377" width="9.453125" style="468" bestFit="1" customWidth="1"/>
    <col min="14378" max="14382" width="10.453125" style="468" bestFit="1" customWidth="1"/>
    <col min="14383" max="14383" width="9.453125" style="468" bestFit="1" customWidth="1"/>
    <col min="14384" max="14385" width="10.453125" style="468" bestFit="1" customWidth="1"/>
    <col min="14386" max="14592" width="9" style="468"/>
    <col min="14593" max="14593" width="1.6328125" style="468" customWidth="1"/>
    <col min="14594" max="14594" width="3" style="468" customWidth="1"/>
    <col min="14595" max="14595" width="26.6328125" style="468" customWidth="1"/>
    <col min="14596" max="14596" width="10.453125" style="468" bestFit="1" customWidth="1"/>
    <col min="14597" max="14597" width="9.453125" style="468" bestFit="1" customWidth="1"/>
    <col min="14598" max="14602" width="10.453125" style="468" bestFit="1" customWidth="1"/>
    <col min="14603" max="14603" width="9.453125" style="468" bestFit="1" customWidth="1"/>
    <col min="14604" max="14604" width="10.453125" style="468" bestFit="1" customWidth="1"/>
    <col min="14605" max="14605" width="9.453125" style="468" bestFit="1" customWidth="1"/>
    <col min="14606" max="14608" width="10.453125" style="468" bestFit="1" customWidth="1"/>
    <col min="14609" max="14609" width="9.453125" style="468" bestFit="1" customWidth="1"/>
    <col min="14610" max="14632" width="10.453125" style="468" bestFit="1" customWidth="1"/>
    <col min="14633" max="14633" width="9.453125" style="468" bestFit="1" customWidth="1"/>
    <col min="14634" max="14638" width="10.453125" style="468" bestFit="1" customWidth="1"/>
    <col min="14639" max="14639" width="9.453125" style="468" bestFit="1" customWidth="1"/>
    <col min="14640" max="14641" width="10.453125" style="468" bestFit="1" customWidth="1"/>
    <col min="14642" max="14848" width="9" style="468"/>
    <col min="14849" max="14849" width="1.6328125" style="468" customWidth="1"/>
    <col min="14850" max="14850" width="3" style="468" customWidth="1"/>
    <col min="14851" max="14851" width="26.6328125" style="468" customWidth="1"/>
    <col min="14852" max="14852" width="10.453125" style="468" bestFit="1" customWidth="1"/>
    <col min="14853" max="14853" width="9.453125" style="468" bestFit="1" customWidth="1"/>
    <col min="14854" max="14858" width="10.453125" style="468" bestFit="1" customWidth="1"/>
    <col min="14859" max="14859" width="9.453125" style="468" bestFit="1" customWidth="1"/>
    <col min="14860" max="14860" width="10.453125" style="468" bestFit="1" customWidth="1"/>
    <col min="14861" max="14861" width="9.453125" style="468" bestFit="1" customWidth="1"/>
    <col min="14862" max="14864" width="10.453125" style="468" bestFit="1" customWidth="1"/>
    <col min="14865" max="14865" width="9.453125" style="468" bestFit="1" customWidth="1"/>
    <col min="14866" max="14888" width="10.453125" style="468" bestFit="1" customWidth="1"/>
    <col min="14889" max="14889" width="9.453125" style="468" bestFit="1" customWidth="1"/>
    <col min="14890" max="14894" width="10.453125" style="468" bestFit="1" customWidth="1"/>
    <col min="14895" max="14895" width="9.453125" style="468" bestFit="1" customWidth="1"/>
    <col min="14896" max="14897" width="10.453125" style="468" bestFit="1" customWidth="1"/>
    <col min="14898" max="15104" width="9" style="468"/>
    <col min="15105" max="15105" width="1.6328125" style="468" customWidth="1"/>
    <col min="15106" max="15106" width="3" style="468" customWidth="1"/>
    <col min="15107" max="15107" width="26.6328125" style="468" customWidth="1"/>
    <col min="15108" max="15108" width="10.453125" style="468" bestFit="1" customWidth="1"/>
    <col min="15109" max="15109" width="9.453125" style="468" bestFit="1" customWidth="1"/>
    <col min="15110" max="15114" width="10.453125" style="468" bestFit="1" customWidth="1"/>
    <col min="15115" max="15115" width="9.453125" style="468" bestFit="1" customWidth="1"/>
    <col min="15116" max="15116" width="10.453125" style="468" bestFit="1" customWidth="1"/>
    <col min="15117" max="15117" width="9.453125" style="468" bestFit="1" customWidth="1"/>
    <col min="15118" max="15120" width="10.453125" style="468" bestFit="1" customWidth="1"/>
    <col min="15121" max="15121" width="9.453125" style="468" bestFit="1" customWidth="1"/>
    <col min="15122" max="15144" width="10.453125" style="468" bestFit="1" customWidth="1"/>
    <col min="15145" max="15145" width="9.453125" style="468" bestFit="1" customWidth="1"/>
    <col min="15146" max="15150" width="10.453125" style="468" bestFit="1" customWidth="1"/>
    <col min="15151" max="15151" width="9.453125" style="468" bestFit="1" customWidth="1"/>
    <col min="15152" max="15153" width="10.453125" style="468" bestFit="1" customWidth="1"/>
    <col min="15154" max="15360" width="9" style="468"/>
    <col min="15361" max="15361" width="1.6328125" style="468" customWidth="1"/>
    <col min="15362" max="15362" width="3" style="468" customWidth="1"/>
    <col min="15363" max="15363" width="26.6328125" style="468" customWidth="1"/>
    <col min="15364" max="15364" width="10.453125" style="468" bestFit="1" customWidth="1"/>
    <col min="15365" max="15365" width="9.453125" style="468" bestFit="1" customWidth="1"/>
    <col min="15366" max="15370" width="10.453125" style="468" bestFit="1" customWidth="1"/>
    <col min="15371" max="15371" width="9.453125" style="468" bestFit="1" customWidth="1"/>
    <col min="15372" max="15372" width="10.453125" style="468" bestFit="1" customWidth="1"/>
    <col min="15373" max="15373" width="9.453125" style="468" bestFit="1" customWidth="1"/>
    <col min="15374" max="15376" width="10.453125" style="468" bestFit="1" customWidth="1"/>
    <col min="15377" max="15377" width="9.453125" style="468" bestFit="1" customWidth="1"/>
    <col min="15378" max="15400" width="10.453125" style="468" bestFit="1" customWidth="1"/>
    <col min="15401" max="15401" width="9.453125" style="468" bestFit="1" customWidth="1"/>
    <col min="15402" max="15406" width="10.453125" style="468" bestFit="1" customWidth="1"/>
    <col min="15407" max="15407" width="9.453125" style="468" bestFit="1" customWidth="1"/>
    <col min="15408" max="15409" width="10.453125" style="468" bestFit="1" customWidth="1"/>
    <col min="15410" max="15616" width="9" style="468"/>
    <col min="15617" max="15617" width="1.6328125" style="468" customWidth="1"/>
    <col min="15618" max="15618" width="3" style="468" customWidth="1"/>
    <col min="15619" max="15619" width="26.6328125" style="468" customWidth="1"/>
    <col min="15620" max="15620" width="10.453125" style="468" bestFit="1" customWidth="1"/>
    <col min="15621" max="15621" width="9.453125" style="468" bestFit="1" customWidth="1"/>
    <col min="15622" max="15626" width="10.453125" style="468" bestFit="1" customWidth="1"/>
    <col min="15627" max="15627" width="9.453125" style="468" bestFit="1" customWidth="1"/>
    <col min="15628" max="15628" width="10.453125" style="468" bestFit="1" customWidth="1"/>
    <col min="15629" max="15629" width="9.453125" style="468" bestFit="1" customWidth="1"/>
    <col min="15630" max="15632" width="10.453125" style="468" bestFit="1" customWidth="1"/>
    <col min="15633" max="15633" width="9.453125" style="468" bestFit="1" customWidth="1"/>
    <col min="15634" max="15656" width="10.453125" style="468" bestFit="1" customWidth="1"/>
    <col min="15657" max="15657" width="9.453125" style="468" bestFit="1" customWidth="1"/>
    <col min="15658" max="15662" width="10.453125" style="468" bestFit="1" customWidth="1"/>
    <col min="15663" max="15663" width="9.453125" style="468" bestFit="1" customWidth="1"/>
    <col min="15664" max="15665" width="10.453125" style="468" bestFit="1" customWidth="1"/>
    <col min="15666" max="15872" width="9" style="468"/>
    <col min="15873" max="15873" width="1.6328125" style="468" customWidth="1"/>
    <col min="15874" max="15874" width="3" style="468" customWidth="1"/>
    <col min="15875" max="15875" width="26.6328125" style="468" customWidth="1"/>
    <col min="15876" max="15876" width="10.453125" style="468" bestFit="1" customWidth="1"/>
    <col min="15877" max="15877" width="9.453125" style="468" bestFit="1" customWidth="1"/>
    <col min="15878" max="15882" width="10.453125" style="468" bestFit="1" customWidth="1"/>
    <col min="15883" max="15883" width="9.453125" style="468" bestFit="1" customWidth="1"/>
    <col min="15884" max="15884" width="10.453125" style="468" bestFit="1" customWidth="1"/>
    <col min="15885" max="15885" width="9.453125" style="468" bestFit="1" customWidth="1"/>
    <col min="15886" max="15888" width="10.453125" style="468" bestFit="1" customWidth="1"/>
    <col min="15889" max="15889" width="9.453125" style="468" bestFit="1" customWidth="1"/>
    <col min="15890" max="15912" width="10.453125" style="468" bestFit="1" customWidth="1"/>
    <col min="15913" max="15913" width="9.453125" style="468" bestFit="1" customWidth="1"/>
    <col min="15914" max="15918" width="10.453125" style="468" bestFit="1" customWidth="1"/>
    <col min="15919" max="15919" width="9.453125" style="468" bestFit="1" customWidth="1"/>
    <col min="15920" max="15921" width="10.453125" style="468" bestFit="1" customWidth="1"/>
    <col min="15922" max="16128" width="9" style="468"/>
    <col min="16129" max="16129" width="1.6328125" style="468" customWidth="1"/>
    <col min="16130" max="16130" width="3" style="468" customWidth="1"/>
    <col min="16131" max="16131" width="26.6328125" style="468" customWidth="1"/>
    <col min="16132" max="16132" width="10.453125" style="468" bestFit="1" customWidth="1"/>
    <col min="16133" max="16133" width="9.453125" style="468" bestFit="1" customWidth="1"/>
    <col min="16134" max="16138" width="10.453125" style="468" bestFit="1" customWidth="1"/>
    <col min="16139" max="16139" width="9.453125" style="468" bestFit="1" customWidth="1"/>
    <col min="16140" max="16140" width="10.453125" style="468" bestFit="1" customWidth="1"/>
    <col min="16141" max="16141" width="9.453125" style="468" bestFit="1" customWidth="1"/>
    <col min="16142" max="16144" width="10.453125" style="468" bestFit="1" customWidth="1"/>
    <col min="16145" max="16145" width="9.453125" style="468" bestFit="1" customWidth="1"/>
    <col min="16146" max="16168" width="10.453125" style="468" bestFit="1" customWidth="1"/>
    <col min="16169" max="16169" width="9.453125" style="468" bestFit="1" customWidth="1"/>
    <col min="16170" max="16174" width="10.453125" style="468" bestFit="1" customWidth="1"/>
    <col min="16175" max="16175" width="9.453125" style="468" bestFit="1" customWidth="1"/>
    <col min="16176" max="16177" width="10.453125" style="468" bestFit="1" customWidth="1"/>
    <col min="16178" max="16384" width="9" style="468"/>
  </cols>
  <sheetData>
    <row r="1" spans="2:49" ht="14">
      <c r="B1" s="467" t="s">
        <v>384</v>
      </c>
    </row>
    <row r="2" spans="2:49" ht="13.5" thickBot="1"/>
    <row r="3" spans="2:49">
      <c r="B3" s="469"/>
      <c r="C3" s="470"/>
      <c r="D3" s="628" t="s">
        <v>437</v>
      </c>
      <c r="E3" s="629" t="s">
        <v>439</v>
      </c>
      <c r="F3" s="629" t="s">
        <v>441</v>
      </c>
      <c r="G3" s="629" t="s">
        <v>443</v>
      </c>
      <c r="H3" s="629" t="s">
        <v>445</v>
      </c>
      <c r="I3" s="630" t="s">
        <v>447</v>
      </c>
      <c r="J3" s="629" t="s">
        <v>449</v>
      </c>
      <c r="K3" s="629" t="s">
        <v>451</v>
      </c>
      <c r="L3" s="629" t="s">
        <v>453</v>
      </c>
      <c r="M3" s="629" t="s">
        <v>455</v>
      </c>
      <c r="N3" s="629" t="s">
        <v>457</v>
      </c>
      <c r="O3" s="629" t="s">
        <v>459</v>
      </c>
      <c r="P3" s="629" t="s">
        <v>461</v>
      </c>
      <c r="Q3" s="629" t="s">
        <v>463</v>
      </c>
      <c r="R3" s="630" t="s">
        <v>465</v>
      </c>
      <c r="S3" s="629" t="s">
        <v>467</v>
      </c>
      <c r="T3" s="629" t="s">
        <v>469</v>
      </c>
      <c r="U3" s="629" t="s">
        <v>471</v>
      </c>
      <c r="V3" s="629" t="s">
        <v>473</v>
      </c>
      <c r="W3" s="629" t="s">
        <v>475</v>
      </c>
      <c r="X3" s="630" t="s">
        <v>477</v>
      </c>
      <c r="Y3" s="629" t="s">
        <v>479</v>
      </c>
      <c r="Z3" s="629" t="s">
        <v>481</v>
      </c>
      <c r="AA3" s="629" t="s">
        <v>483</v>
      </c>
      <c r="AB3" s="629" t="s">
        <v>485</v>
      </c>
      <c r="AC3" s="629" t="s">
        <v>487</v>
      </c>
      <c r="AD3" s="629" t="s">
        <v>489</v>
      </c>
      <c r="AE3" s="629" t="s">
        <v>491</v>
      </c>
      <c r="AF3" s="629" t="s">
        <v>493</v>
      </c>
      <c r="AG3" s="630" t="s">
        <v>494</v>
      </c>
      <c r="AH3" s="629" t="s">
        <v>496</v>
      </c>
      <c r="AI3" s="629" t="s">
        <v>498</v>
      </c>
      <c r="AJ3" s="629" t="s">
        <v>500</v>
      </c>
      <c r="AK3" s="629" t="s">
        <v>502</v>
      </c>
      <c r="AL3" s="629" t="s">
        <v>504</v>
      </c>
      <c r="AM3" s="630" t="s">
        <v>506</v>
      </c>
      <c r="AN3" s="629" t="s">
        <v>508</v>
      </c>
      <c r="AO3" s="629" t="s">
        <v>510</v>
      </c>
      <c r="AP3" s="629" t="s">
        <v>512</v>
      </c>
      <c r="AQ3" s="629" t="s">
        <v>514</v>
      </c>
      <c r="AR3" s="629" t="s">
        <v>516</v>
      </c>
      <c r="AS3" s="629" t="s">
        <v>518</v>
      </c>
      <c r="AT3" s="629" t="s">
        <v>520</v>
      </c>
      <c r="AU3" s="629" t="s">
        <v>522</v>
      </c>
      <c r="AV3" s="629" t="s">
        <v>524</v>
      </c>
      <c r="AW3" s="631" t="s">
        <v>526</v>
      </c>
    </row>
    <row r="4" spans="2:49" ht="52.5" thickBot="1">
      <c r="B4" s="471"/>
      <c r="C4" s="472"/>
      <c r="D4" s="632" t="s">
        <v>438</v>
      </c>
      <c r="E4" s="633" t="s">
        <v>440</v>
      </c>
      <c r="F4" s="634" t="s">
        <v>442</v>
      </c>
      <c r="G4" s="633" t="s">
        <v>444</v>
      </c>
      <c r="H4" s="633" t="s">
        <v>446</v>
      </c>
      <c r="I4" s="635" t="s">
        <v>448</v>
      </c>
      <c r="J4" s="633" t="s">
        <v>450</v>
      </c>
      <c r="K4" s="633" t="s">
        <v>452</v>
      </c>
      <c r="L4" s="633" t="s">
        <v>454</v>
      </c>
      <c r="M4" s="634" t="s">
        <v>456</v>
      </c>
      <c r="N4" s="633" t="s">
        <v>458</v>
      </c>
      <c r="O4" s="633" t="s">
        <v>460</v>
      </c>
      <c r="P4" s="633" t="s">
        <v>462</v>
      </c>
      <c r="Q4" s="634" t="s">
        <v>464</v>
      </c>
      <c r="R4" s="635" t="s">
        <v>466</v>
      </c>
      <c r="S4" s="633" t="s">
        <v>468</v>
      </c>
      <c r="T4" s="634" t="s">
        <v>470</v>
      </c>
      <c r="U4" s="634" t="s">
        <v>472</v>
      </c>
      <c r="V4" s="634" t="s">
        <v>474</v>
      </c>
      <c r="W4" s="634" t="s">
        <v>476</v>
      </c>
      <c r="X4" s="635" t="s">
        <v>478</v>
      </c>
      <c r="Y4" s="634" t="s">
        <v>480</v>
      </c>
      <c r="Z4" s="633" t="s">
        <v>482</v>
      </c>
      <c r="AA4" s="633" t="s">
        <v>484</v>
      </c>
      <c r="AB4" s="634" t="s">
        <v>486</v>
      </c>
      <c r="AC4" s="634" t="s">
        <v>488</v>
      </c>
      <c r="AD4" s="633" t="s">
        <v>490</v>
      </c>
      <c r="AE4" s="633" t="s">
        <v>492</v>
      </c>
      <c r="AF4" s="633" t="s">
        <v>8</v>
      </c>
      <c r="AG4" s="635" t="s">
        <v>495</v>
      </c>
      <c r="AH4" s="633" t="s">
        <v>497</v>
      </c>
      <c r="AI4" s="633" t="s">
        <v>499</v>
      </c>
      <c r="AJ4" s="633" t="s">
        <v>501</v>
      </c>
      <c r="AK4" s="633" t="s">
        <v>503</v>
      </c>
      <c r="AL4" s="634" t="s">
        <v>505</v>
      </c>
      <c r="AM4" s="636" t="s">
        <v>507</v>
      </c>
      <c r="AN4" s="634" t="s">
        <v>509</v>
      </c>
      <c r="AO4" s="633" t="s">
        <v>511</v>
      </c>
      <c r="AP4" s="634" t="s">
        <v>513</v>
      </c>
      <c r="AQ4" s="634" t="s">
        <v>515</v>
      </c>
      <c r="AR4" s="633" t="s">
        <v>517</v>
      </c>
      <c r="AS4" s="633" t="s">
        <v>519</v>
      </c>
      <c r="AT4" s="633" t="s">
        <v>521</v>
      </c>
      <c r="AU4" s="634" t="s">
        <v>523</v>
      </c>
      <c r="AV4" s="634" t="s">
        <v>525</v>
      </c>
      <c r="AW4" s="637" t="s">
        <v>527</v>
      </c>
    </row>
    <row r="5" spans="2:49">
      <c r="B5" s="473" t="s">
        <v>437</v>
      </c>
      <c r="C5" s="610" t="s">
        <v>438</v>
      </c>
      <c r="D5" s="474">
        <v>0.1172894525</v>
      </c>
      <c r="E5" s="475">
        <v>0</v>
      </c>
      <c r="F5" s="475">
        <v>0.16242606330000001</v>
      </c>
      <c r="G5" s="475">
        <v>1.0273640699999999E-2</v>
      </c>
      <c r="H5" s="475">
        <v>3.6881130000000002E-4</v>
      </c>
      <c r="I5" s="475">
        <v>0.1174394849</v>
      </c>
      <c r="J5" s="475">
        <v>2.7792399999999998E-5</v>
      </c>
      <c r="K5" s="475">
        <v>3.0186262E-3</v>
      </c>
      <c r="L5" s="475">
        <v>0</v>
      </c>
      <c r="M5" s="475">
        <v>6.9534659999999999E-4</v>
      </c>
      <c r="N5" s="475">
        <v>0</v>
      </c>
      <c r="O5" s="475">
        <v>0</v>
      </c>
      <c r="P5" s="475">
        <v>1.3447062399999999E-2</v>
      </c>
      <c r="Q5" s="475">
        <v>8.6206896999999998E-3</v>
      </c>
      <c r="R5" s="475">
        <v>6.722341E-4</v>
      </c>
      <c r="S5" s="475">
        <v>0</v>
      </c>
      <c r="T5" s="475">
        <v>0</v>
      </c>
      <c r="U5" s="475">
        <v>0</v>
      </c>
      <c r="V5" s="475">
        <v>0</v>
      </c>
      <c r="W5" s="475">
        <v>0</v>
      </c>
      <c r="X5" s="475">
        <v>0</v>
      </c>
      <c r="Y5" s="475">
        <v>0</v>
      </c>
      <c r="Z5" s="475">
        <v>0</v>
      </c>
      <c r="AA5" s="475">
        <v>0</v>
      </c>
      <c r="AB5" s="475">
        <v>0</v>
      </c>
      <c r="AC5" s="475">
        <v>0</v>
      </c>
      <c r="AD5" s="475">
        <v>0</v>
      </c>
      <c r="AE5" s="475">
        <v>9.8417528000000008E-3</v>
      </c>
      <c r="AF5" s="475">
        <v>5.076789E-4</v>
      </c>
      <c r="AG5" s="475">
        <v>0</v>
      </c>
      <c r="AH5" s="475">
        <v>0</v>
      </c>
      <c r="AI5" s="475">
        <v>0</v>
      </c>
      <c r="AJ5" s="475">
        <v>6.4736899999999993E-5</v>
      </c>
      <c r="AK5" s="475">
        <v>0</v>
      </c>
      <c r="AL5" s="475">
        <v>2.2622000000000001E-6</v>
      </c>
      <c r="AM5" s="475">
        <v>1.4959299999999999E-5</v>
      </c>
      <c r="AN5" s="475">
        <v>0</v>
      </c>
      <c r="AO5" s="475">
        <v>3.6299700000000001E-5</v>
      </c>
      <c r="AP5" s="475">
        <v>1.4948464999999999E-3</v>
      </c>
      <c r="AQ5" s="475">
        <v>1.7948738000000001E-3</v>
      </c>
      <c r="AR5" s="475">
        <v>1.6975401E-3</v>
      </c>
      <c r="AS5" s="475">
        <v>6.0746000000000003E-6</v>
      </c>
      <c r="AT5" s="475">
        <v>1.3438026699999999E-2</v>
      </c>
      <c r="AU5" s="475">
        <v>0</v>
      </c>
      <c r="AV5" s="475">
        <v>0</v>
      </c>
      <c r="AW5" s="476">
        <v>6.1241843000000001E-3</v>
      </c>
    </row>
    <row r="6" spans="2:49">
      <c r="B6" s="477" t="s">
        <v>439</v>
      </c>
      <c r="C6" s="611" t="s">
        <v>440</v>
      </c>
      <c r="D6" s="478">
        <v>2.4587699999999998E-5</v>
      </c>
      <c r="E6" s="479">
        <v>4.9019609999999996E-4</v>
      </c>
      <c r="F6" s="479">
        <v>2.07262E-4</v>
      </c>
      <c r="G6" s="479">
        <v>3.5537749999999999E-4</v>
      </c>
      <c r="H6" s="479">
        <v>3.8152899999999999E-5</v>
      </c>
      <c r="I6" s="479">
        <v>0</v>
      </c>
      <c r="J6" s="479">
        <v>0</v>
      </c>
      <c r="K6" s="479">
        <v>5.6587108000000002E-3</v>
      </c>
      <c r="L6" s="479">
        <v>0</v>
      </c>
      <c r="M6" s="479">
        <v>8.1779544999999992E-3</v>
      </c>
      <c r="N6" s="479">
        <v>0.55669014800000005</v>
      </c>
      <c r="O6" s="479">
        <v>2.1657600000000001E-5</v>
      </c>
      <c r="P6" s="479">
        <v>3.1461930000000003E-4</v>
      </c>
      <c r="Q6" s="479">
        <v>0</v>
      </c>
      <c r="R6" s="479">
        <v>2.12335497E-2</v>
      </c>
      <c r="S6" s="479">
        <v>9.0239460199999996E-2</v>
      </c>
      <c r="T6" s="479">
        <v>0.14685934270000001</v>
      </c>
      <c r="U6" s="479">
        <v>8.4356000000000003E-5</v>
      </c>
      <c r="V6" s="479">
        <v>4.5174599999999999E-5</v>
      </c>
      <c r="W6" s="479">
        <v>3.6755599999999998E-5</v>
      </c>
      <c r="X6" s="479">
        <v>5.3254500000000003E-5</v>
      </c>
      <c r="Y6" s="479">
        <v>6.3089600000000007E-5</v>
      </c>
      <c r="Z6" s="479">
        <v>4.2914799999999998E-5</v>
      </c>
      <c r="AA6" s="479">
        <v>0</v>
      </c>
      <c r="AB6" s="479">
        <v>7.6985399999999996E-5</v>
      </c>
      <c r="AC6" s="479">
        <v>0</v>
      </c>
      <c r="AD6" s="479">
        <v>4.4668800000000002E-5</v>
      </c>
      <c r="AE6" s="479">
        <v>8.904885E-4</v>
      </c>
      <c r="AF6" s="479">
        <v>1.1612510999999999E-3</v>
      </c>
      <c r="AG6" s="479">
        <v>0.21131816019999999</v>
      </c>
      <c r="AH6" s="479">
        <v>0</v>
      </c>
      <c r="AI6" s="479">
        <v>0</v>
      </c>
      <c r="AJ6" s="479">
        <v>1.7149000000000001E-6</v>
      </c>
      <c r="AK6" s="479">
        <v>1.4479999999999999E-6</v>
      </c>
      <c r="AL6" s="479">
        <v>5.6560000000000004E-7</v>
      </c>
      <c r="AM6" s="479">
        <v>3.7398000000000002E-6</v>
      </c>
      <c r="AN6" s="479">
        <v>0</v>
      </c>
      <c r="AO6" s="479">
        <v>7.0582999999999998E-6</v>
      </c>
      <c r="AP6" s="479">
        <v>4.2456000000000001E-5</v>
      </c>
      <c r="AQ6" s="479">
        <v>5.3936000000000003E-6</v>
      </c>
      <c r="AR6" s="479">
        <v>2.9781399999999999E-5</v>
      </c>
      <c r="AS6" s="479">
        <v>4.7246999999999998E-6</v>
      </c>
      <c r="AT6" s="479">
        <v>4.6434000000000003E-6</v>
      </c>
      <c r="AU6" s="479">
        <v>0</v>
      </c>
      <c r="AV6" s="479">
        <v>1.3251800000000001E-4</v>
      </c>
      <c r="AW6" s="480">
        <v>1.49032114E-2</v>
      </c>
    </row>
    <row r="7" spans="2:49">
      <c r="B7" s="477" t="s">
        <v>441</v>
      </c>
      <c r="C7" s="612" t="s">
        <v>442</v>
      </c>
      <c r="D7" s="478">
        <v>0.14299588769999999</v>
      </c>
      <c r="E7" s="479">
        <v>0</v>
      </c>
      <c r="F7" s="479">
        <v>0.24782153500000001</v>
      </c>
      <c r="G7" s="479">
        <v>7.1075499999999998E-4</v>
      </c>
      <c r="H7" s="479">
        <v>6.86752E-4</v>
      </c>
      <c r="I7" s="479">
        <v>1.4084071E-3</v>
      </c>
      <c r="J7" s="479">
        <v>0</v>
      </c>
      <c r="K7" s="479">
        <v>2.3586050000000002E-3</v>
      </c>
      <c r="L7" s="479">
        <v>0</v>
      </c>
      <c r="M7" s="479">
        <v>5.1794841999999999E-3</v>
      </c>
      <c r="N7" s="479">
        <v>0</v>
      </c>
      <c r="O7" s="479">
        <v>1.96887E-5</v>
      </c>
      <c r="P7" s="479">
        <v>0</v>
      </c>
      <c r="Q7" s="479">
        <v>7.9575597000000001E-3</v>
      </c>
      <c r="R7" s="479">
        <v>4.136826E-4</v>
      </c>
      <c r="S7" s="479">
        <v>4.7220000000000001E-7</v>
      </c>
      <c r="T7" s="479">
        <v>0</v>
      </c>
      <c r="U7" s="479">
        <v>0</v>
      </c>
      <c r="V7" s="479">
        <v>0</v>
      </c>
      <c r="W7" s="479">
        <v>0</v>
      </c>
      <c r="X7" s="479">
        <v>0</v>
      </c>
      <c r="Y7" s="479">
        <v>0</v>
      </c>
      <c r="Z7" s="479">
        <v>0</v>
      </c>
      <c r="AA7" s="479">
        <v>0</v>
      </c>
      <c r="AB7" s="479">
        <v>0</v>
      </c>
      <c r="AC7" s="479">
        <v>0</v>
      </c>
      <c r="AD7" s="479">
        <v>0</v>
      </c>
      <c r="AE7" s="479">
        <v>2.9868466999999998E-3</v>
      </c>
      <c r="AF7" s="479">
        <v>1.54735E-5</v>
      </c>
      <c r="AG7" s="479">
        <v>0</v>
      </c>
      <c r="AH7" s="479">
        <v>0</v>
      </c>
      <c r="AI7" s="479">
        <v>0</v>
      </c>
      <c r="AJ7" s="479">
        <v>1.4705140000000001E-4</v>
      </c>
      <c r="AK7" s="479">
        <v>0</v>
      </c>
      <c r="AL7" s="479">
        <v>0</v>
      </c>
      <c r="AM7" s="479">
        <v>4.1137999999999998E-5</v>
      </c>
      <c r="AN7" s="479">
        <v>0</v>
      </c>
      <c r="AO7" s="479">
        <v>6.8364490000000005E-4</v>
      </c>
      <c r="AP7" s="479">
        <v>5.9033601999999999E-3</v>
      </c>
      <c r="AQ7" s="479">
        <v>6.4789251000000004E-3</v>
      </c>
      <c r="AR7" s="479">
        <v>1.5883416E-3</v>
      </c>
      <c r="AS7" s="479">
        <v>2.6998E-6</v>
      </c>
      <c r="AT7" s="479">
        <v>8.5886821500000002E-2</v>
      </c>
      <c r="AU7" s="479">
        <v>0</v>
      </c>
      <c r="AV7" s="479">
        <v>4.1364556999999996E-3</v>
      </c>
      <c r="AW7" s="480">
        <v>1.08021713E-2</v>
      </c>
    </row>
    <row r="8" spans="2:49">
      <c r="B8" s="477" t="s">
        <v>443</v>
      </c>
      <c r="C8" s="613" t="s">
        <v>444</v>
      </c>
      <c r="D8" s="478">
        <v>1.2847071E-3</v>
      </c>
      <c r="E8" s="479">
        <v>0</v>
      </c>
      <c r="F8" s="479">
        <v>7.0859000000000002E-6</v>
      </c>
      <c r="G8" s="479">
        <v>0.16634898070000001</v>
      </c>
      <c r="H8" s="479">
        <v>0.19215067850000001</v>
      </c>
      <c r="I8" s="479">
        <v>1.0292205999999999E-3</v>
      </c>
      <c r="J8" s="479">
        <v>3.3906784E-3</v>
      </c>
      <c r="K8" s="479">
        <v>3.9795390000000003E-4</v>
      </c>
      <c r="L8" s="479">
        <v>2.0772170000000001E-4</v>
      </c>
      <c r="M8" s="479">
        <v>9.8705300000000011E-4</v>
      </c>
      <c r="N8" s="479">
        <v>0</v>
      </c>
      <c r="O8" s="479">
        <v>2.3035800000000001E-4</v>
      </c>
      <c r="P8" s="479">
        <v>6.4671746999999998E-3</v>
      </c>
      <c r="Q8" s="479">
        <v>3.3819628599999998E-2</v>
      </c>
      <c r="R8" s="479">
        <v>1.8615715E-3</v>
      </c>
      <c r="S8" s="479">
        <v>4.7220000000000001E-7</v>
      </c>
      <c r="T8" s="479">
        <v>1.996643E-4</v>
      </c>
      <c r="U8" s="479">
        <v>1.6504430000000001E-4</v>
      </c>
      <c r="V8" s="479">
        <v>4.2351200000000002E-5</v>
      </c>
      <c r="W8" s="479">
        <v>4.9683400000000003E-4</v>
      </c>
      <c r="X8" s="479">
        <v>2.7958619999999998E-4</v>
      </c>
      <c r="Y8" s="479">
        <v>1.3491478E-3</v>
      </c>
      <c r="Z8" s="479">
        <v>4.7682999999999997E-6</v>
      </c>
      <c r="AA8" s="479">
        <v>1.164551E-4</v>
      </c>
      <c r="AB8" s="479">
        <v>5.6770840000000002E-4</v>
      </c>
      <c r="AC8" s="479">
        <v>2.8517971000000001E-3</v>
      </c>
      <c r="AD8" s="479">
        <v>5.9558370000000003E-4</v>
      </c>
      <c r="AE8" s="479">
        <v>2.9126394E-3</v>
      </c>
      <c r="AF8" s="479">
        <v>8.6725409999999995E-4</v>
      </c>
      <c r="AG8" s="479">
        <v>0</v>
      </c>
      <c r="AH8" s="479">
        <v>7.0686999999999996E-5</v>
      </c>
      <c r="AI8" s="479">
        <v>6.6455299999999994E-5</v>
      </c>
      <c r="AJ8" s="479">
        <v>2.6494970000000002E-4</v>
      </c>
      <c r="AK8" s="479">
        <v>7.2400000000000001E-6</v>
      </c>
      <c r="AL8" s="479">
        <v>5.6560000000000004E-7</v>
      </c>
      <c r="AM8" s="479">
        <v>6.4885769999999999E-4</v>
      </c>
      <c r="AN8" s="479">
        <v>1.4342479999999999E-4</v>
      </c>
      <c r="AO8" s="479">
        <v>8.26827E-5</v>
      </c>
      <c r="AP8" s="479">
        <v>3.9493999999999998E-6</v>
      </c>
      <c r="AQ8" s="479">
        <v>9.4088500000000006E-5</v>
      </c>
      <c r="AR8" s="479">
        <v>7.9417099999999996E-5</v>
      </c>
      <c r="AS8" s="479">
        <v>2.2813360000000001E-4</v>
      </c>
      <c r="AT8" s="479">
        <v>6.9883309999999998E-4</v>
      </c>
      <c r="AU8" s="479">
        <v>1.34289977E-2</v>
      </c>
      <c r="AV8" s="479">
        <v>5.6793399999999997E-5</v>
      </c>
      <c r="AW8" s="480">
        <v>1.2313752999999999E-3</v>
      </c>
    </row>
    <row r="9" spans="2:49">
      <c r="B9" s="481" t="s">
        <v>445</v>
      </c>
      <c r="C9" s="614" t="s">
        <v>446</v>
      </c>
      <c r="D9" s="556">
        <v>2.5878549E-3</v>
      </c>
      <c r="E9" s="557">
        <v>3.4313725E-3</v>
      </c>
      <c r="F9" s="557">
        <v>9.4065040000000004E-4</v>
      </c>
      <c r="G9" s="557">
        <v>2.5199495999999998E-3</v>
      </c>
      <c r="H9" s="557">
        <v>1.0949879799999999E-2</v>
      </c>
      <c r="I9" s="557">
        <v>1.5244846E-3</v>
      </c>
      <c r="J9" s="557">
        <v>1.7509241000000001E-3</v>
      </c>
      <c r="K9" s="557">
        <v>1.4559289999999999E-3</v>
      </c>
      <c r="L9" s="557">
        <v>6.3701320000000004E-4</v>
      </c>
      <c r="M9" s="557">
        <v>9.0564659999999996E-4</v>
      </c>
      <c r="N9" s="557">
        <v>2.1315900000000001E-4</v>
      </c>
      <c r="O9" s="557">
        <v>8.9583679999999995E-4</v>
      </c>
      <c r="P9" s="557">
        <v>2.0625043999999999E-3</v>
      </c>
      <c r="Q9" s="557">
        <v>1.3262599000000001E-3</v>
      </c>
      <c r="R9" s="557">
        <v>1.2151925000000001E-3</v>
      </c>
      <c r="S9" s="557">
        <v>2.299642E-4</v>
      </c>
      <c r="T9" s="557">
        <v>1.0856747E-3</v>
      </c>
      <c r="U9" s="557">
        <v>8.7656880000000004E-4</v>
      </c>
      <c r="V9" s="557">
        <v>9.0631629999999999E-4</v>
      </c>
      <c r="W9" s="557">
        <v>6.818792E-4</v>
      </c>
      <c r="X9" s="557">
        <v>1.5710082000000001E-3</v>
      </c>
      <c r="Y9" s="557">
        <v>2.0043094999999999E-3</v>
      </c>
      <c r="Z9" s="557">
        <v>1.5449318000000001E-3</v>
      </c>
      <c r="AA9" s="557">
        <v>1.2810062E-3</v>
      </c>
      <c r="AB9" s="557">
        <v>1.2199591999999999E-3</v>
      </c>
      <c r="AC9" s="557">
        <v>1.0222712E-3</v>
      </c>
      <c r="AD9" s="557">
        <v>4.4668779999999998E-4</v>
      </c>
      <c r="AE9" s="557">
        <v>3.7103686000000001E-3</v>
      </c>
      <c r="AF9" s="557">
        <v>2.6761825999999998E-3</v>
      </c>
      <c r="AG9" s="557">
        <v>1.6512189999999999E-4</v>
      </c>
      <c r="AH9" s="557">
        <v>6.6269050000000002E-4</v>
      </c>
      <c r="AI9" s="557">
        <v>2.3724556000000001E-3</v>
      </c>
      <c r="AJ9" s="557">
        <v>3.9883936999999996E-3</v>
      </c>
      <c r="AK9" s="557">
        <v>1.5667331000000001E-3</v>
      </c>
      <c r="AL9" s="557">
        <v>5.8252199999999998E-5</v>
      </c>
      <c r="AM9" s="557">
        <v>1.4753565000000001E-3</v>
      </c>
      <c r="AN9" s="557">
        <v>6.3697489999999999E-4</v>
      </c>
      <c r="AO9" s="557">
        <v>3.7176969999999998E-3</v>
      </c>
      <c r="AP9" s="557">
        <v>4.6997819999999998E-4</v>
      </c>
      <c r="AQ9" s="557">
        <v>3.0138297999999998E-3</v>
      </c>
      <c r="AR9" s="557">
        <v>1.6757003600000001E-2</v>
      </c>
      <c r="AS9" s="557">
        <v>1.7919962E-3</v>
      </c>
      <c r="AT9" s="557">
        <v>3.1296579E-3</v>
      </c>
      <c r="AU9" s="557">
        <v>5.3969967000000001E-3</v>
      </c>
      <c r="AV9" s="557">
        <v>1.419836E-4</v>
      </c>
      <c r="AW9" s="558">
        <v>1.7762159999999999E-3</v>
      </c>
    </row>
    <row r="10" spans="2:49">
      <c r="B10" s="551" t="s">
        <v>447</v>
      </c>
      <c r="C10" s="615" t="s">
        <v>448</v>
      </c>
      <c r="D10" s="486">
        <v>3.9955004999999997E-3</v>
      </c>
      <c r="E10" s="487">
        <v>4.9019609999999996E-4</v>
      </c>
      <c r="F10" s="487">
        <v>5.5092710000000003E-4</v>
      </c>
      <c r="G10" s="487">
        <v>9.6921099999999996E-5</v>
      </c>
      <c r="H10" s="487">
        <v>1.271763E-4</v>
      </c>
      <c r="I10" s="487">
        <v>0.1214635052</v>
      </c>
      <c r="J10" s="487">
        <v>0.1568605653</v>
      </c>
      <c r="K10" s="487">
        <v>6.8273365200000005E-2</v>
      </c>
      <c r="L10" s="487">
        <v>5.5392500000000002E-5</v>
      </c>
      <c r="M10" s="487">
        <v>8.14064E-5</v>
      </c>
      <c r="N10" s="487">
        <v>0</v>
      </c>
      <c r="O10" s="487">
        <v>3.3077049999999999E-4</v>
      </c>
      <c r="P10" s="487">
        <v>8.1568000000000002E-5</v>
      </c>
      <c r="Q10" s="487">
        <v>1.3262599000000001E-3</v>
      </c>
      <c r="R10" s="487">
        <v>6.3991519999999997E-4</v>
      </c>
      <c r="S10" s="487">
        <v>1.3221799999999999E-5</v>
      </c>
      <c r="T10" s="487">
        <v>4.4300520000000002E-4</v>
      </c>
      <c r="U10" s="487">
        <v>6.9685389999999997E-4</v>
      </c>
      <c r="V10" s="487">
        <v>9.5996100000000001E-5</v>
      </c>
      <c r="W10" s="487">
        <v>1.191388E-4</v>
      </c>
      <c r="X10" s="487">
        <v>8.7869949999999999E-4</v>
      </c>
      <c r="Y10" s="487">
        <v>7.2795700000000005E-5</v>
      </c>
      <c r="Z10" s="487">
        <v>3.9576960000000001E-4</v>
      </c>
      <c r="AA10" s="487">
        <v>0</v>
      </c>
      <c r="AB10" s="487">
        <v>9.5877499999999998E-5</v>
      </c>
      <c r="AC10" s="487">
        <v>3.9231070999999999E-3</v>
      </c>
      <c r="AD10" s="487">
        <v>9.6782360000000002E-4</v>
      </c>
      <c r="AE10" s="487">
        <v>2.73825205E-2</v>
      </c>
      <c r="AF10" s="487">
        <v>2.7520029000000001E-2</v>
      </c>
      <c r="AG10" s="487">
        <v>3.3403351999999999E-3</v>
      </c>
      <c r="AH10" s="487">
        <v>0</v>
      </c>
      <c r="AI10" s="487">
        <v>0</v>
      </c>
      <c r="AJ10" s="487">
        <v>7.4983340000000002E-4</v>
      </c>
      <c r="AK10" s="487">
        <v>1.216318E-4</v>
      </c>
      <c r="AL10" s="487">
        <v>2.2622000000000001E-6</v>
      </c>
      <c r="AM10" s="487">
        <v>1.1939355000000001E-3</v>
      </c>
      <c r="AN10" s="487">
        <v>4.7808300000000001E-5</v>
      </c>
      <c r="AO10" s="487">
        <v>3.5291399999999999E-5</v>
      </c>
      <c r="AP10" s="487">
        <v>7.1089100000000003E-5</v>
      </c>
      <c r="AQ10" s="487">
        <v>1.2585099999999999E-5</v>
      </c>
      <c r="AR10" s="487">
        <v>1.191256E-4</v>
      </c>
      <c r="AS10" s="487">
        <v>1.991107E-4</v>
      </c>
      <c r="AT10" s="487">
        <v>5.5953079999999998E-4</v>
      </c>
      <c r="AU10" s="487">
        <v>0</v>
      </c>
      <c r="AV10" s="487">
        <v>1.8931099999999999E-5</v>
      </c>
      <c r="AW10" s="488">
        <v>3.2291945000000001E-3</v>
      </c>
    </row>
    <row r="11" spans="2:49">
      <c r="B11" s="477" t="s">
        <v>449</v>
      </c>
      <c r="C11" s="611" t="s">
        <v>450</v>
      </c>
      <c r="D11" s="478">
        <v>4.9175399999999997E-5</v>
      </c>
      <c r="E11" s="479">
        <v>0</v>
      </c>
      <c r="F11" s="479">
        <v>4.1452390000000001E-4</v>
      </c>
      <c r="G11" s="479">
        <v>1.4861240999999999E-3</v>
      </c>
      <c r="H11" s="479">
        <v>1.1827395999999999E-3</v>
      </c>
      <c r="I11" s="479">
        <v>8.2801960000000003E-4</v>
      </c>
      <c r="J11" s="479">
        <v>2.9487785200000002E-2</v>
      </c>
      <c r="K11" s="479">
        <v>1.4753413999999999E-3</v>
      </c>
      <c r="L11" s="479">
        <v>6.0931699999999995E-4</v>
      </c>
      <c r="M11" s="479">
        <v>7.9710459999999996E-4</v>
      </c>
      <c r="N11" s="479">
        <v>2.334599E-4</v>
      </c>
      <c r="O11" s="479">
        <v>7.7179790000000005E-4</v>
      </c>
      <c r="P11" s="479">
        <v>1.3167401000000001E-3</v>
      </c>
      <c r="Q11" s="479">
        <v>1.3262599000000001E-3</v>
      </c>
      <c r="R11" s="479">
        <v>6.5930660000000001E-4</v>
      </c>
      <c r="S11" s="479">
        <v>1.2655110000000001E-4</v>
      </c>
      <c r="T11" s="479">
        <v>1.2042254000000001E-3</v>
      </c>
      <c r="U11" s="479">
        <v>2.5306800000000001E-4</v>
      </c>
      <c r="V11" s="479">
        <v>4.00925E-4</v>
      </c>
      <c r="W11" s="479">
        <v>4.4106689999999998E-4</v>
      </c>
      <c r="X11" s="479">
        <v>6.7899509999999998E-4</v>
      </c>
      <c r="Y11" s="479">
        <v>1.0434057000000001E-3</v>
      </c>
      <c r="Z11" s="479">
        <v>7.200145E-4</v>
      </c>
      <c r="AA11" s="479">
        <v>1.6303715E-3</v>
      </c>
      <c r="AB11" s="479">
        <v>5.0961509999999997E-4</v>
      </c>
      <c r="AC11" s="479">
        <v>6.6994597999999999E-3</v>
      </c>
      <c r="AD11" s="479">
        <v>1.0720507E-3</v>
      </c>
      <c r="AE11" s="479">
        <v>2.4673950999999999E-3</v>
      </c>
      <c r="AF11" s="479">
        <v>8.4522277000000003E-3</v>
      </c>
      <c r="AG11" s="479">
        <v>6.550738E-4</v>
      </c>
      <c r="AH11" s="479">
        <v>2.8628231000000001E-3</v>
      </c>
      <c r="AI11" s="479">
        <v>2.8243519E-3</v>
      </c>
      <c r="AJ11" s="479">
        <v>1.0087811000000001E-3</v>
      </c>
      <c r="AK11" s="479">
        <v>2.7309230000000001E-3</v>
      </c>
      <c r="AL11" s="479">
        <v>5.4576050000000001E-4</v>
      </c>
      <c r="AM11" s="479">
        <v>8.4426290000000001E-4</v>
      </c>
      <c r="AN11" s="479">
        <v>2.4536892999999999E-3</v>
      </c>
      <c r="AO11" s="479">
        <v>7.3406109999999997E-4</v>
      </c>
      <c r="AP11" s="479">
        <v>3.4616459E-3</v>
      </c>
      <c r="AQ11" s="479">
        <v>2.8867802999999999E-3</v>
      </c>
      <c r="AR11" s="479">
        <v>1.34512677E-2</v>
      </c>
      <c r="AS11" s="479">
        <v>1.5699371E-3</v>
      </c>
      <c r="AT11" s="479">
        <v>2.1615071E-3</v>
      </c>
      <c r="AU11" s="479">
        <v>0</v>
      </c>
      <c r="AV11" s="479">
        <v>7.5724599999999997E-5</v>
      </c>
      <c r="AW11" s="480">
        <v>1.7652907999999999E-3</v>
      </c>
    </row>
    <row r="12" spans="2:49">
      <c r="B12" s="477" t="s">
        <v>451</v>
      </c>
      <c r="C12" s="611" t="s">
        <v>452</v>
      </c>
      <c r="D12" s="478">
        <v>2.0573753899999998E-2</v>
      </c>
      <c r="E12" s="479">
        <v>0</v>
      </c>
      <c r="F12" s="479">
        <v>1.46394262E-2</v>
      </c>
      <c r="G12" s="479">
        <v>4.4260653000000004E-3</v>
      </c>
      <c r="H12" s="479">
        <v>2.9886432000000001E-3</v>
      </c>
      <c r="I12" s="479">
        <v>5.3550424000000001E-3</v>
      </c>
      <c r="J12" s="479">
        <v>1.03109975E-2</v>
      </c>
      <c r="K12" s="479">
        <v>0.29351529209999999</v>
      </c>
      <c r="L12" s="479">
        <v>0.1018528776</v>
      </c>
      <c r="M12" s="479">
        <v>1.08202716E-2</v>
      </c>
      <c r="N12" s="479">
        <v>1.01504E-5</v>
      </c>
      <c r="O12" s="479">
        <v>3.9751528000000003E-3</v>
      </c>
      <c r="P12" s="479">
        <v>6.3156912999999997E-3</v>
      </c>
      <c r="Q12" s="479">
        <v>7.2944296999999996E-3</v>
      </c>
      <c r="R12" s="479">
        <v>6.4379347E-3</v>
      </c>
      <c r="S12" s="479">
        <v>8.0275E-5</v>
      </c>
      <c r="T12" s="479">
        <v>4.3052619999999999E-4</v>
      </c>
      <c r="U12" s="479">
        <v>1.8925084999999999E-3</v>
      </c>
      <c r="V12" s="479">
        <v>4.1504200000000002E-4</v>
      </c>
      <c r="W12" s="479">
        <v>3.2192810000000001E-4</v>
      </c>
      <c r="X12" s="479">
        <v>2.3565124E-3</v>
      </c>
      <c r="Y12" s="479">
        <v>1.8878363E-3</v>
      </c>
      <c r="Z12" s="479">
        <v>6.1368122999999998E-3</v>
      </c>
      <c r="AA12" s="479">
        <v>3.3771981000000001E-3</v>
      </c>
      <c r="AB12" s="479">
        <v>4.0193E-4</v>
      </c>
      <c r="AC12" s="479">
        <v>3.7722200000000003E-5</v>
      </c>
      <c r="AD12" s="479">
        <v>1.191167E-4</v>
      </c>
      <c r="AE12" s="479">
        <v>1.33944307E-2</v>
      </c>
      <c r="AF12" s="479">
        <v>2.4367114E-3</v>
      </c>
      <c r="AG12" s="479">
        <v>0</v>
      </c>
      <c r="AH12" s="479">
        <v>3.5343499999999998E-5</v>
      </c>
      <c r="AI12" s="479">
        <v>1.2958791E-3</v>
      </c>
      <c r="AJ12" s="479">
        <v>5.9712293999999999E-3</v>
      </c>
      <c r="AK12" s="479">
        <v>2.2284678999999999E-3</v>
      </c>
      <c r="AL12" s="479">
        <v>4.5809900000000003E-5</v>
      </c>
      <c r="AM12" s="479">
        <v>3.3807915999999999E-3</v>
      </c>
      <c r="AN12" s="479">
        <v>7.2724818000000002E-3</v>
      </c>
      <c r="AO12" s="479">
        <v>2.9947269999999998E-4</v>
      </c>
      <c r="AP12" s="479">
        <v>5.0275815999999999E-3</v>
      </c>
      <c r="AQ12" s="479">
        <v>2.7639258999999998E-3</v>
      </c>
      <c r="AR12" s="479">
        <v>3.1171202999999998E-3</v>
      </c>
      <c r="AS12" s="479">
        <v>3.1769965999999998E-3</v>
      </c>
      <c r="AT12" s="479">
        <v>1.7946777E-3</v>
      </c>
      <c r="AU12" s="479">
        <v>0.42648972979999999</v>
      </c>
      <c r="AV12" s="479">
        <v>5.11141E-4</v>
      </c>
      <c r="AW12" s="480">
        <v>5.0502836999999998E-3</v>
      </c>
    </row>
    <row r="13" spans="2:49">
      <c r="B13" s="477" t="s">
        <v>453</v>
      </c>
      <c r="C13" s="612" t="s">
        <v>454</v>
      </c>
      <c r="D13" s="478">
        <v>1.0449769999999999E-4</v>
      </c>
      <c r="E13" s="479">
        <v>4.9019609999999996E-4</v>
      </c>
      <c r="F13" s="479">
        <v>6.4428356000000003E-3</v>
      </c>
      <c r="G13" s="479">
        <v>1.2922819999999999E-4</v>
      </c>
      <c r="H13" s="479">
        <v>5.9772860000000005E-4</v>
      </c>
      <c r="I13" s="479">
        <v>7.1968059999999998E-4</v>
      </c>
      <c r="J13" s="479">
        <v>4.1688670000000001E-4</v>
      </c>
      <c r="K13" s="479">
        <v>6.988459E-4</v>
      </c>
      <c r="L13" s="479">
        <v>3.8483908499999997E-2</v>
      </c>
      <c r="M13" s="479">
        <v>1.3126787000000001E-3</v>
      </c>
      <c r="N13" s="479">
        <v>6.0902600000000002E-5</v>
      </c>
      <c r="O13" s="479">
        <v>6.0641259999999995E-4</v>
      </c>
      <c r="P13" s="479">
        <v>1.398308E-4</v>
      </c>
      <c r="Q13" s="479">
        <v>0</v>
      </c>
      <c r="R13" s="479">
        <v>1.55131E-4</v>
      </c>
      <c r="S13" s="479">
        <v>4.8164999999999997E-5</v>
      </c>
      <c r="T13" s="479">
        <v>8.2985480000000004E-4</v>
      </c>
      <c r="U13" s="479">
        <v>3.4842690000000002E-4</v>
      </c>
      <c r="V13" s="479">
        <v>8.7243529999999996E-4</v>
      </c>
      <c r="W13" s="479">
        <v>9.8606330000000002E-4</v>
      </c>
      <c r="X13" s="479">
        <v>1.5710082000000001E-3</v>
      </c>
      <c r="Y13" s="479">
        <v>1.659743E-3</v>
      </c>
      <c r="Z13" s="479">
        <v>4.5775759999999998E-4</v>
      </c>
      <c r="AA13" s="479">
        <v>3.9594736E-3</v>
      </c>
      <c r="AB13" s="479">
        <v>5.0536440000000004E-4</v>
      </c>
      <c r="AC13" s="479">
        <v>5.4697169999999996E-4</v>
      </c>
      <c r="AD13" s="479">
        <v>2.8290227999999999E-3</v>
      </c>
      <c r="AE13" s="479">
        <v>5.0646531999999998E-3</v>
      </c>
      <c r="AF13" s="479">
        <v>5.1357360000000001E-4</v>
      </c>
      <c r="AG13" s="479">
        <v>1.6512192000000001E-3</v>
      </c>
      <c r="AH13" s="479">
        <v>2.1294454999999999E-3</v>
      </c>
      <c r="AI13" s="479">
        <v>4.1202310000000002E-3</v>
      </c>
      <c r="AJ13" s="479">
        <v>4.4531275E-3</v>
      </c>
      <c r="AK13" s="479">
        <v>1.5159084200000001E-2</v>
      </c>
      <c r="AL13" s="479">
        <v>6.5038799999999998E-5</v>
      </c>
      <c r="AM13" s="479">
        <v>1.3369834000000001E-3</v>
      </c>
      <c r="AN13" s="479">
        <v>1.14585179E-2</v>
      </c>
      <c r="AO13" s="479">
        <v>5.1515362E-3</v>
      </c>
      <c r="AP13" s="479">
        <v>1.13337803E-2</v>
      </c>
      <c r="AQ13" s="479">
        <v>2.4253270000000001E-3</v>
      </c>
      <c r="AR13" s="479">
        <v>3.0337323999999999E-2</v>
      </c>
      <c r="AS13" s="479">
        <v>3.4604762000000002E-3</v>
      </c>
      <c r="AT13" s="479">
        <v>1.5241991E-3</v>
      </c>
      <c r="AU13" s="479">
        <v>0</v>
      </c>
      <c r="AV13" s="479">
        <v>2.8396699999999999E-5</v>
      </c>
      <c r="AW13" s="480">
        <v>3.1064629999999998E-3</v>
      </c>
    </row>
    <row r="14" spans="2:49">
      <c r="B14" s="489" t="s">
        <v>455</v>
      </c>
      <c r="C14" s="616" t="s">
        <v>456</v>
      </c>
      <c r="D14" s="556">
        <v>3.80125766E-2</v>
      </c>
      <c r="E14" s="557">
        <v>5.3921569000000003E-3</v>
      </c>
      <c r="F14" s="557">
        <v>1.1429523E-2</v>
      </c>
      <c r="G14" s="557">
        <v>0.18524860269999999</v>
      </c>
      <c r="H14" s="557">
        <v>6.0039933400000002E-2</v>
      </c>
      <c r="I14" s="557">
        <v>4.70887761E-2</v>
      </c>
      <c r="J14" s="557">
        <v>2.82371251E-2</v>
      </c>
      <c r="K14" s="557">
        <v>3.36804915E-2</v>
      </c>
      <c r="L14" s="557">
        <v>3.5631197000000003E-2</v>
      </c>
      <c r="M14" s="557">
        <v>0.3894788971</v>
      </c>
      <c r="N14" s="557">
        <v>1.5124139999999999E-3</v>
      </c>
      <c r="O14" s="557">
        <v>0.17091778969999999</v>
      </c>
      <c r="P14" s="557">
        <v>0.1124822298</v>
      </c>
      <c r="Q14" s="557">
        <v>1.9893899199999999E-2</v>
      </c>
      <c r="R14" s="557">
        <v>3.1575613400000001E-2</v>
      </c>
      <c r="S14" s="557">
        <v>3.9268628999999996E-3</v>
      </c>
      <c r="T14" s="557">
        <v>4.5673212000000001E-3</v>
      </c>
      <c r="U14" s="557">
        <v>1.08892589E-2</v>
      </c>
      <c r="V14" s="557">
        <v>3.2073995999999999E-3</v>
      </c>
      <c r="W14" s="557">
        <v>3.7566729999999999E-3</v>
      </c>
      <c r="X14" s="557">
        <v>3.4003008899999999E-2</v>
      </c>
      <c r="Y14" s="557">
        <v>1.43310556E-2</v>
      </c>
      <c r="Z14" s="557">
        <v>8.5781859000000002E-3</v>
      </c>
      <c r="AA14" s="557">
        <v>8.7341329999999998E-3</v>
      </c>
      <c r="AB14" s="557">
        <v>1.09257898E-2</v>
      </c>
      <c r="AC14" s="557">
        <v>2.3768747900000001E-2</v>
      </c>
      <c r="AD14" s="557">
        <v>3.7819567999999998E-3</v>
      </c>
      <c r="AE14" s="557">
        <v>3.6203921899999998E-2</v>
      </c>
      <c r="AF14" s="557">
        <v>4.8468968999999997E-3</v>
      </c>
      <c r="AG14" s="557">
        <v>1.1585604E-3</v>
      </c>
      <c r="AH14" s="557">
        <v>7.8285840999999991E-3</v>
      </c>
      <c r="AI14" s="557">
        <v>1.4228088E-2</v>
      </c>
      <c r="AJ14" s="557">
        <v>9.0031000000000002E-6</v>
      </c>
      <c r="AK14" s="557">
        <v>3.3303899999999998E-5</v>
      </c>
      <c r="AL14" s="557">
        <v>3.3367700000000002E-5</v>
      </c>
      <c r="AM14" s="557">
        <v>4.8711069999999998E-4</v>
      </c>
      <c r="AN14" s="557">
        <v>7.4805879999999996E-4</v>
      </c>
      <c r="AO14" s="557">
        <v>1.0093341E-3</v>
      </c>
      <c r="AP14" s="557">
        <v>1.0795674999999999E-2</v>
      </c>
      <c r="AQ14" s="557">
        <v>0.14613448909999999</v>
      </c>
      <c r="AR14" s="557">
        <v>1.9159369999999999E-3</v>
      </c>
      <c r="AS14" s="557">
        <v>3.9234928999999997E-3</v>
      </c>
      <c r="AT14" s="557">
        <v>8.2281213999999998E-3</v>
      </c>
      <c r="AU14" s="557">
        <v>9.2701355999999999E-3</v>
      </c>
      <c r="AV14" s="557">
        <v>3.8619540999999999E-3</v>
      </c>
      <c r="AW14" s="558">
        <v>2.4715870500000001E-2</v>
      </c>
    </row>
    <row r="15" spans="2:49">
      <c r="B15" s="485" t="s">
        <v>457</v>
      </c>
      <c r="C15" s="617" t="s">
        <v>458</v>
      </c>
      <c r="D15" s="486">
        <v>9.2695610000000008E-3</v>
      </c>
      <c r="E15" s="487">
        <v>2.9411764699999999E-2</v>
      </c>
      <c r="F15" s="487">
        <v>2.8449805000000002E-3</v>
      </c>
      <c r="G15" s="487">
        <v>7.9152262999999997E-3</v>
      </c>
      <c r="H15" s="487">
        <v>2.1492795000000002E-3</v>
      </c>
      <c r="I15" s="487">
        <v>2.5382282000000001E-3</v>
      </c>
      <c r="J15" s="487">
        <v>1.1394903E-3</v>
      </c>
      <c r="K15" s="487">
        <v>6.6584488000000002E-3</v>
      </c>
      <c r="L15" s="487">
        <v>1.2047859E-3</v>
      </c>
      <c r="M15" s="487">
        <v>8.7681510999999997E-3</v>
      </c>
      <c r="N15" s="487">
        <v>7.3732718899999994E-2</v>
      </c>
      <c r="O15" s="487">
        <v>7.6195349999999995E-4</v>
      </c>
      <c r="P15" s="487">
        <v>2.8548788999999998E-3</v>
      </c>
      <c r="Q15" s="487">
        <v>1.3262599000000001E-3</v>
      </c>
      <c r="R15" s="487">
        <v>1.2475114400000001E-2</v>
      </c>
      <c r="S15" s="487">
        <v>3.94834825E-2</v>
      </c>
      <c r="T15" s="487">
        <v>7.3002264999999997E-3</v>
      </c>
      <c r="U15" s="487">
        <v>3.3999134000000002E-3</v>
      </c>
      <c r="V15" s="487">
        <v>9.6278460000000005E-4</v>
      </c>
      <c r="W15" s="487">
        <v>7.1103020000000004E-4</v>
      </c>
      <c r="X15" s="487">
        <v>7.8550410000000005E-4</v>
      </c>
      <c r="Y15" s="487">
        <v>1.1647319000000001E-3</v>
      </c>
      <c r="Z15" s="487">
        <v>6.5802649999999999E-4</v>
      </c>
      <c r="AA15" s="487">
        <v>2.329102E-4</v>
      </c>
      <c r="AB15" s="487">
        <v>1.0537083999999999E-3</v>
      </c>
      <c r="AC15" s="487">
        <v>1.1165766E-3</v>
      </c>
      <c r="AD15" s="487">
        <v>5.9409479000000001E-3</v>
      </c>
      <c r="AE15" s="487">
        <v>3.0146744999999999E-3</v>
      </c>
      <c r="AF15" s="487">
        <v>1.1574932E-2</v>
      </c>
      <c r="AG15" s="487">
        <v>3.35278704E-2</v>
      </c>
      <c r="AH15" s="487">
        <v>9.5073999999999992E-3</v>
      </c>
      <c r="AI15" s="487">
        <v>1.1217661199999999E-2</v>
      </c>
      <c r="AJ15" s="487">
        <v>1.3080285000000001E-3</v>
      </c>
      <c r="AK15" s="487">
        <v>4.2426319999999999E-4</v>
      </c>
      <c r="AL15" s="487">
        <v>4.6262389999999999E-4</v>
      </c>
      <c r="AM15" s="487">
        <v>8.74209497E-2</v>
      </c>
      <c r="AN15" s="487">
        <v>7.7196299999999997E-4</v>
      </c>
      <c r="AO15" s="487">
        <v>1.12700569E-2</v>
      </c>
      <c r="AP15" s="487">
        <v>3.3441514000000002E-3</v>
      </c>
      <c r="AQ15" s="487">
        <v>1.7451327E-3</v>
      </c>
      <c r="AR15" s="487">
        <v>2.7895249000000001E-3</v>
      </c>
      <c r="AS15" s="487">
        <v>2.1335216E-3</v>
      </c>
      <c r="AT15" s="487">
        <v>3.6369504E-3</v>
      </c>
      <c r="AU15" s="487">
        <v>0</v>
      </c>
      <c r="AV15" s="487">
        <v>9.2573311000000002E-3</v>
      </c>
      <c r="AW15" s="488">
        <v>1.09482603E-2</v>
      </c>
    </row>
    <row r="16" spans="2:49">
      <c r="B16" s="477" t="s">
        <v>459</v>
      </c>
      <c r="C16" s="611" t="s">
        <v>460</v>
      </c>
      <c r="D16" s="478">
        <v>8.2614655000000006E-3</v>
      </c>
      <c r="E16" s="479">
        <v>0</v>
      </c>
      <c r="F16" s="479">
        <v>2.5114126899999999E-2</v>
      </c>
      <c r="G16" s="479">
        <v>6.1706458E-3</v>
      </c>
      <c r="H16" s="479">
        <v>4.9471582000000002E-3</v>
      </c>
      <c r="I16" s="479">
        <v>1.2675664E-2</v>
      </c>
      <c r="J16" s="479">
        <v>4.7858591999999998E-2</v>
      </c>
      <c r="K16" s="479">
        <v>6.1343142999999998E-3</v>
      </c>
      <c r="L16" s="479">
        <v>3.83315792E-2</v>
      </c>
      <c r="M16" s="479">
        <v>1.3822133699999999E-2</v>
      </c>
      <c r="N16" s="479">
        <v>0</v>
      </c>
      <c r="O16" s="479">
        <v>0.2279796419</v>
      </c>
      <c r="P16" s="479">
        <v>3.4596471599999998E-2</v>
      </c>
      <c r="Q16" s="479">
        <v>3.9787798399999998E-2</v>
      </c>
      <c r="R16" s="479">
        <v>3.8653463000000001E-3</v>
      </c>
      <c r="S16" s="479">
        <v>1.7943799999999999E-5</v>
      </c>
      <c r="T16" s="479">
        <v>4.1243160000000003E-3</v>
      </c>
      <c r="U16" s="479">
        <v>1.5550844999999999E-3</v>
      </c>
      <c r="V16" s="479">
        <v>3.176342E-3</v>
      </c>
      <c r="W16" s="479">
        <v>5.6806371999999997E-3</v>
      </c>
      <c r="X16" s="479">
        <v>2.2566601400000001E-2</v>
      </c>
      <c r="Y16" s="479">
        <v>1.8960865E-2</v>
      </c>
      <c r="Z16" s="479">
        <v>5.63661679E-2</v>
      </c>
      <c r="AA16" s="479">
        <v>3.66833586E-2</v>
      </c>
      <c r="AB16" s="479">
        <v>3.5791608500000002E-2</v>
      </c>
      <c r="AC16" s="479">
        <v>3.8137128000000002E-3</v>
      </c>
      <c r="AD16" s="479">
        <v>1.7554830899999999E-2</v>
      </c>
      <c r="AE16" s="479">
        <v>5.6499638200000001E-2</v>
      </c>
      <c r="AF16" s="479">
        <v>1.3093547800000001E-2</v>
      </c>
      <c r="AG16" s="479">
        <v>0</v>
      </c>
      <c r="AH16" s="479">
        <v>3.3222884899999999E-2</v>
      </c>
      <c r="AI16" s="479">
        <v>2.2196083000000002E-3</v>
      </c>
      <c r="AJ16" s="479">
        <v>4.8681295999999999E-3</v>
      </c>
      <c r="AK16" s="479">
        <v>2.7873949000000002E-3</v>
      </c>
      <c r="AL16" s="479">
        <v>8.0195679999999999E-4</v>
      </c>
      <c r="AM16" s="479">
        <v>1.0910906000000001E-3</v>
      </c>
      <c r="AN16" s="479">
        <v>3.2790850000000002E-3</v>
      </c>
      <c r="AO16" s="479">
        <v>5.8079560000000004E-4</v>
      </c>
      <c r="AP16" s="479">
        <v>4.4549191000000004E-3</v>
      </c>
      <c r="AQ16" s="479">
        <v>9.9721870000000004E-4</v>
      </c>
      <c r="AR16" s="479">
        <v>2.4718565999999999E-3</v>
      </c>
      <c r="AS16" s="479">
        <v>2.113948E-3</v>
      </c>
      <c r="AT16" s="479">
        <v>2.1847240999999999E-3</v>
      </c>
      <c r="AU16" s="479">
        <v>3.6794818899999998E-2</v>
      </c>
      <c r="AV16" s="479">
        <v>2.0350983E-3</v>
      </c>
      <c r="AW16" s="480">
        <v>1.2906689900000001E-2</v>
      </c>
    </row>
    <row r="17" spans="2:49">
      <c r="B17" s="477" t="s">
        <v>461</v>
      </c>
      <c r="C17" s="611" t="s">
        <v>462</v>
      </c>
      <c r="D17" s="478">
        <v>5.2863539999999998E-4</v>
      </c>
      <c r="E17" s="479">
        <v>4.4117647000000001E-3</v>
      </c>
      <c r="F17" s="479">
        <v>2.4269140000000001E-4</v>
      </c>
      <c r="G17" s="479">
        <v>2.9076340000000001E-4</v>
      </c>
      <c r="H17" s="479">
        <v>1.8313387999999999E-3</v>
      </c>
      <c r="I17" s="479">
        <v>1.2691141E-3</v>
      </c>
      <c r="J17" s="479">
        <v>1.0561129E-3</v>
      </c>
      <c r="K17" s="479">
        <v>8.7355700000000001E-5</v>
      </c>
      <c r="L17" s="479">
        <v>2.6311420000000002E-4</v>
      </c>
      <c r="M17" s="479">
        <v>8.2763209999999995E-4</v>
      </c>
      <c r="N17" s="479">
        <v>8.1203400000000003E-5</v>
      </c>
      <c r="O17" s="479">
        <v>8.7614810000000002E-4</v>
      </c>
      <c r="P17" s="479">
        <v>5.5104989600000001E-2</v>
      </c>
      <c r="Q17" s="479">
        <v>9.4827586199999994E-2</v>
      </c>
      <c r="R17" s="479">
        <v>4.9124800000000001E-4</v>
      </c>
      <c r="S17" s="479">
        <v>5.3548129999999997E-4</v>
      </c>
      <c r="T17" s="479">
        <v>2.4334089999999999E-4</v>
      </c>
      <c r="U17" s="479">
        <v>1.1443073999999999E-3</v>
      </c>
      <c r="V17" s="479">
        <v>6.8157241999999996E-3</v>
      </c>
      <c r="W17" s="479">
        <v>1.9828997899999999E-2</v>
      </c>
      <c r="X17" s="479">
        <v>1.11967621E-2</v>
      </c>
      <c r="Y17" s="479">
        <v>2.8778584000000002E-3</v>
      </c>
      <c r="Z17" s="479">
        <v>5.7648843000000002E-3</v>
      </c>
      <c r="AA17" s="479">
        <v>5.2404798000000004E-3</v>
      </c>
      <c r="AB17" s="479">
        <v>1.39834807E-2</v>
      </c>
      <c r="AC17" s="479">
        <v>1.2127682000000001E-2</v>
      </c>
      <c r="AD17" s="479">
        <v>7.6681407000000002E-3</v>
      </c>
      <c r="AE17" s="479">
        <v>6.2612470999999998E-3</v>
      </c>
      <c r="AF17" s="479">
        <v>1.3638805E-3</v>
      </c>
      <c r="AG17" s="479">
        <v>0</v>
      </c>
      <c r="AH17" s="479">
        <v>1.2458581999999999E-3</v>
      </c>
      <c r="AI17" s="479">
        <v>1.6966048000000001E-2</v>
      </c>
      <c r="AJ17" s="479">
        <v>1.063229E-4</v>
      </c>
      <c r="AK17" s="479">
        <v>1.448E-5</v>
      </c>
      <c r="AL17" s="479">
        <v>0</v>
      </c>
      <c r="AM17" s="479">
        <v>2.7693319999999998E-3</v>
      </c>
      <c r="AN17" s="479">
        <v>9.5616499999999995E-5</v>
      </c>
      <c r="AO17" s="479">
        <v>1.3824146E-3</v>
      </c>
      <c r="AP17" s="479">
        <v>2.5967280000000002E-4</v>
      </c>
      <c r="AQ17" s="479">
        <v>1.1895908E-3</v>
      </c>
      <c r="AR17" s="479">
        <v>3.9410725000000001E-3</v>
      </c>
      <c r="AS17" s="479">
        <v>5.3773383999999999E-3</v>
      </c>
      <c r="AT17" s="479">
        <v>7.2901529999999995E-4</v>
      </c>
      <c r="AU17" s="479">
        <v>1.03495349E-2</v>
      </c>
      <c r="AV17" s="479">
        <v>1.3251800000000001E-4</v>
      </c>
      <c r="AW17" s="480">
        <v>3.4863781000000001E-3</v>
      </c>
    </row>
    <row r="18" spans="2:49">
      <c r="B18" s="477" t="s">
        <v>463</v>
      </c>
      <c r="C18" s="612" t="s">
        <v>464</v>
      </c>
      <c r="D18" s="478">
        <v>6.1469000000000004E-6</v>
      </c>
      <c r="E18" s="479">
        <v>2.4509803999999999E-3</v>
      </c>
      <c r="F18" s="479">
        <v>3.5429E-6</v>
      </c>
      <c r="G18" s="479">
        <v>0</v>
      </c>
      <c r="H18" s="479">
        <v>6.3588149999999999E-4</v>
      </c>
      <c r="I18" s="479">
        <v>2.0893950000000001E-4</v>
      </c>
      <c r="J18" s="479">
        <v>1.6675469999999999E-4</v>
      </c>
      <c r="K18" s="479">
        <v>9.7062000000000003E-6</v>
      </c>
      <c r="L18" s="479">
        <v>1.38481E-5</v>
      </c>
      <c r="M18" s="479">
        <v>2.3743500000000001E-5</v>
      </c>
      <c r="N18" s="479">
        <v>3.0451300000000001E-5</v>
      </c>
      <c r="O18" s="479">
        <v>9.8444000000000001E-6</v>
      </c>
      <c r="P18" s="479">
        <v>2.3305100000000002E-5</v>
      </c>
      <c r="Q18" s="479">
        <v>6.2334217499999997E-2</v>
      </c>
      <c r="R18" s="479">
        <v>7.7565500000000001E-5</v>
      </c>
      <c r="S18" s="479">
        <v>4.7221000000000001E-6</v>
      </c>
      <c r="T18" s="479">
        <v>1.87185E-5</v>
      </c>
      <c r="U18" s="479">
        <v>1.063619E-4</v>
      </c>
      <c r="V18" s="479">
        <v>2.8233999999999999E-6</v>
      </c>
      <c r="W18" s="479">
        <v>9.5057500000000003E-5</v>
      </c>
      <c r="X18" s="479">
        <v>1.198227E-4</v>
      </c>
      <c r="Y18" s="479">
        <v>5.3383500000000001E-5</v>
      </c>
      <c r="Z18" s="479">
        <v>1.4304899999999999E-5</v>
      </c>
      <c r="AA18" s="479">
        <v>0</v>
      </c>
      <c r="AB18" s="479">
        <v>2.78659E-5</v>
      </c>
      <c r="AC18" s="479">
        <v>3.0177700000000001E-5</v>
      </c>
      <c r="AD18" s="479">
        <v>2.9779200000000001E-5</v>
      </c>
      <c r="AE18" s="479">
        <v>2.7827759999999999E-4</v>
      </c>
      <c r="AF18" s="479">
        <v>4.4209999999999997E-6</v>
      </c>
      <c r="AG18" s="479">
        <v>2.5715710000000003E-4</v>
      </c>
      <c r="AH18" s="479">
        <v>2.65076E-5</v>
      </c>
      <c r="AI18" s="479">
        <v>5.3164300000000002E-5</v>
      </c>
      <c r="AJ18" s="479">
        <v>3.9871099999999998E-5</v>
      </c>
      <c r="AK18" s="479">
        <v>2.1719999999999999E-5</v>
      </c>
      <c r="AL18" s="479">
        <v>0</v>
      </c>
      <c r="AM18" s="479">
        <v>1.6829200000000001E-5</v>
      </c>
      <c r="AN18" s="479">
        <v>1.3639420000000001E-4</v>
      </c>
      <c r="AO18" s="479">
        <v>1.260407E-4</v>
      </c>
      <c r="AP18" s="479">
        <v>6.61524E-5</v>
      </c>
      <c r="AQ18" s="479">
        <v>8.9894000000000007E-6</v>
      </c>
      <c r="AR18" s="479">
        <v>2.283241E-4</v>
      </c>
      <c r="AS18" s="479">
        <v>6.4120400000000004E-5</v>
      </c>
      <c r="AT18" s="479">
        <v>8.2420499999999995E-5</v>
      </c>
      <c r="AU18" s="479">
        <v>0</v>
      </c>
      <c r="AV18" s="479">
        <v>1.5144919999999999E-4</v>
      </c>
      <c r="AW18" s="480">
        <v>5.0356699999999998E-5</v>
      </c>
    </row>
    <row r="19" spans="2:49">
      <c r="B19" s="481" t="s">
        <v>465</v>
      </c>
      <c r="C19" s="618" t="s">
        <v>466</v>
      </c>
      <c r="D19" s="556">
        <v>1.9239871000000001E-3</v>
      </c>
      <c r="E19" s="557">
        <v>0</v>
      </c>
      <c r="F19" s="557">
        <v>1.6563242000000001E-3</v>
      </c>
      <c r="G19" s="557">
        <v>2.9076340000000001E-4</v>
      </c>
      <c r="H19" s="557">
        <v>2.6707020000000002E-4</v>
      </c>
      <c r="I19" s="557">
        <v>2.7858599999999999E-4</v>
      </c>
      <c r="J19" s="557">
        <v>6.4756398999999999E-3</v>
      </c>
      <c r="K19" s="557">
        <v>7.3767069999999997E-4</v>
      </c>
      <c r="L19" s="557">
        <v>2.7696200000000001E-5</v>
      </c>
      <c r="M19" s="557">
        <v>4.3755957000000002E-3</v>
      </c>
      <c r="N19" s="557">
        <v>2.6797133999999999E-3</v>
      </c>
      <c r="O19" s="557">
        <v>3.1757907000000002E-3</v>
      </c>
      <c r="P19" s="557">
        <v>1.0021208000000001E-3</v>
      </c>
      <c r="Q19" s="557">
        <v>0</v>
      </c>
      <c r="R19" s="557">
        <v>0.139824702</v>
      </c>
      <c r="S19" s="557">
        <v>6.6675450000000004E-4</v>
      </c>
      <c r="T19" s="557">
        <v>4.0369628999999997E-3</v>
      </c>
      <c r="U19" s="557">
        <v>5.5711635000000002E-3</v>
      </c>
      <c r="V19" s="557">
        <v>4.5767560000000004E-3</v>
      </c>
      <c r="W19" s="557">
        <v>3.8948233000000001E-3</v>
      </c>
      <c r="X19" s="557">
        <v>5.2721970999999998E-3</v>
      </c>
      <c r="Y19" s="557">
        <v>2.4614667900000001E-2</v>
      </c>
      <c r="Z19" s="557">
        <v>6.2750931999999999E-3</v>
      </c>
      <c r="AA19" s="557">
        <v>3.1442878999999998E-3</v>
      </c>
      <c r="AB19" s="557">
        <v>1.0146489599999999E-2</v>
      </c>
      <c r="AC19" s="557">
        <v>2.7650360999999998E-3</v>
      </c>
      <c r="AD19" s="557">
        <v>1.319218E-2</v>
      </c>
      <c r="AE19" s="557">
        <v>8.9883680000000001E-3</v>
      </c>
      <c r="AF19" s="557">
        <v>5.1675671999999999E-2</v>
      </c>
      <c r="AG19" s="557">
        <v>5.6845300000000003E-5</v>
      </c>
      <c r="AH19" s="557">
        <v>4.4356085999999999E-3</v>
      </c>
      <c r="AI19" s="557">
        <v>4.253142E-4</v>
      </c>
      <c r="AJ19" s="557">
        <v>1.980692E-4</v>
      </c>
      <c r="AK19" s="557">
        <v>1.448E-5</v>
      </c>
      <c r="AL19" s="557">
        <v>6.5604400000000005E-5</v>
      </c>
      <c r="AM19" s="557">
        <v>6.1706900000000004E-5</v>
      </c>
      <c r="AN19" s="557">
        <v>5.6245000000000001E-6</v>
      </c>
      <c r="AO19" s="557">
        <v>1.7242369999999999E-4</v>
      </c>
      <c r="AP19" s="557">
        <v>2.1287247E-3</v>
      </c>
      <c r="AQ19" s="557">
        <v>5.7891419999999999E-4</v>
      </c>
      <c r="AR19" s="557">
        <v>3.3752260000000003E-4</v>
      </c>
      <c r="AS19" s="557">
        <v>6.2905480000000004E-4</v>
      </c>
      <c r="AT19" s="557">
        <v>9.7859849999999996E-4</v>
      </c>
      <c r="AU19" s="557">
        <v>5.5239848999999999E-3</v>
      </c>
      <c r="AV19" s="557">
        <v>2.8396721000000002E-3</v>
      </c>
      <c r="AW19" s="558">
        <v>5.9698490000000002E-3</v>
      </c>
    </row>
    <row r="20" spans="2:49">
      <c r="B20" s="485" t="s">
        <v>467</v>
      </c>
      <c r="C20" s="619" t="s">
        <v>468</v>
      </c>
      <c r="D20" s="486">
        <v>8.6056899999999999E-5</v>
      </c>
      <c r="E20" s="487">
        <v>2.9411764999999999E-3</v>
      </c>
      <c r="F20" s="487">
        <v>0</v>
      </c>
      <c r="G20" s="487">
        <v>9.6921099999999996E-5</v>
      </c>
      <c r="H20" s="487">
        <v>8.9023400000000006E-5</v>
      </c>
      <c r="I20" s="487">
        <v>2.9406300000000001E-4</v>
      </c>
      <c r="J20" s="487">
        <v>2.40126734E-2</v>
      </c>
      <c r="K20" s="487">
        <v>0</v>
      </c>
      <c r="L20" s="487">
        <v>0</v>
      </c>
      <c r="M20" s="487">
        <v>9.1582200000000006E-5</v>
      </c>
      <c r="N20" s="487">
        <v>0</v>
      </c>
      <c r="O20" s="487">
        <v>1.5061872E-3</v>
      </c>
      <c r="P20" s="487">
        <v>4.7658999000000004E-3</v>
      </c>
      <c r="Q20" s="487">
        <v>0</v>
      </c>
      <c r="R20" s="487">
        <v>4.5052614999999997E-3</v>
      </c>
      <c r="S20" s="487">
        <v>0.52776262780000005</v>
      </c>
      <c r="T20" s="487">
        <v>1.3227760999999999E-3</v>
      </c>
      <c r="U20" s="487">
        <v>0.20837765080000001</v>
      </c>
      <c r="V20" s="487">
        <v>8.6836956199999996E-2</v>
      </c>
      <c r="W20" s="487">
        <v>8.1037166199999996E-2</v>
      </c>
      <c r="X20" s="487">
        <v>2.5655363399999999E-2</v>
      </c>
      <c r="Y20" s="487">
        <v>2.6497651000000001E-3</v>
      </c>
      <c r="Z20" s="487">
        <v>4.9843122699999999E-2</v>
      </c>
      <c r="AA20" s="487">
        <v>1.094678E-2</v>
      </c>
      <c r="AB20" s="487">
        <v>4.2238074799999997E-2</v>
      </c>
      <c r="AC20" s="487">
        <v>0.2476197302</v>
      </c>
      <c r="AD20" s="487">
        <v>4.5204806399999999E-2</v>
      </c>
      <c r="AE20" s="487">
        <v>6.3261784999999997E-3</v>
      </c>
      <c r="AF20" s="487">
        <v>1.84879126E-2</v>
      </c>
      <c r="AG20" s="487">
        <v>0</v>
      </c>
      <c r="AH20" s="487">
        <v>3.5343499999999998E-5</v>
      </c>
      <c r="AI20" s="487">
        <v>0</v>
      </c>
      <c r="AJ20" s="487">
        <v>0</v>
      </c>
      <c r="AK20" s="487">
        <v>0</v>
      </c>
      <c r="AL20" s="487">
        <v>0</v>
      </c>
      <c r="AM20" s="487">
        <v>2.6272189999999998E-4</v>
      </c>
      <c r="AN20" s="487">
        <v>0</v>
      </c>
      <c r="AO20" s="487">
        <v>4.9407999999999999E-5</v>
      </c>
      <c r="AP20" s="487">
        <v>0</v>
      </c>
      <c r="AQ20" s="487">
        <v>2.9965E-6</v>
      </c>
      <c r="AR20" s="487">
        <v>9.9271000000000002E-6</v>
      </c>
      <c r="AS20" s="487">
        <v>1.6333830000000001E-4</v>
      </c>
      <c r="AT20" s="487">
        <v>4.6434100000000003E-5</v>
      </c>
      <c r="AU20" s="487">
        <v>3.1746999999999999E-5</v>
      </c>
      <c r="AV20" s="487">
        <v>2.5935671999999998E-3</v>
      </c>
      <c r="AW20" s="488">
        <v>6.1533350799999997E-2</v>
      </c>
    </row>
    <row r="21" spans="2:49">
      <c r="B21" s="477" t="s">
        <v>469</v>
      </c>
      <c r="C21" s="612" t="s">
        <v>470</v>
      </c>
      <c r="D21" s="478">
        <v>0</v>
      </c>
      <c r="E21" s="479">
        <v>0</v>
      </c>
      <c r="F21" s="479">
        <v>1.4844916999999999E-3</v>
      </c>
      <c r="G21" s="479">
        <v>3.2307000000000001E-5</v>
      </c>
      <c r="H21" s="479">
        <v>0</v>
      </c>
      <c r="I21" s="479">
        <v>5.8812600000000001E-4</v>
      </c>
      <c r="J21" s="479">
        <v>7.0592813000000003E-3</v>
      </c>
      <c r="K21" s="479">
        <v>1.9412400000000001E-5</v>
      </c>
      <c r="L21" s="479">
        <v>1.2186339999999999E-3</v>
      </c>
      <c r="M21" s="479">
        <v>6.4989467999999996E-3</v>
      </c>
      <c r="N21" s="479">
        <v>0</v>
      </c>
      <c r="O21" s="479">
        <v>2.7859540999999998E-3</v>
      </c>
      <c r="P21" s="479">
        <v>1.0254259E-3</v>
      </c>
      <c r="Q21" s="479">
        <v>6.6312999999999995E-4</v>
      </c>
      <c r="R21" s="479">
        <v>1.5610052500000001E-2</v>
      </c>
      <c r="S21" s="479">
        <v>8.2664335999999995E-3</v>
      </c>
      <c r="T21" s="479">
        <v>0.42111075749999999</v>
      </c>
      <c r="U21" s="479">
        <v>3.5026077000000003E-2</v>
      </c>
      <c r="V21" s="479">
        <v>2.71527835E-2</v>
      </c>
      <c r="W21" s="479">
        <v>1.5690827300000001E-2</v>
      </c>
      <c r="X21" s="479">
        <v>6.1548907600000001E-2</v>
      </c>
      <c r="Y21" s="479">
        <v>3.6844353000000003E-2</v>
      </c>
      <c r="Z21" s="479">
        <v>4.76210912E-2</v>
      </c>
      <c r="AA21" s="479">
        <v>4.0992197500000001E-2</v>
      </c>
      <c r="AB21" s="479">
        <v>2.1080308499999999E-2</v>
      </c>
      <c r="AC21" s="479">
        <v>2.7099616699999999E-2</v>
      </c>
      <c r="AD21" s="479">
        <v>2.0294516200000001E-2</v>
      </c>
      <c r="AE21" s="479">
        <v>2.19561063E-2</v>
      </c>
      <c r="AF21" s="479">
        <v>9.2413774000000004E-3</v>
      </c>
      <c r="AG21" s="479">
        <v>4.655897E-4</v>
      </c>
      <c r="AH21" s="479">
        <v>1.9438920000000001E-4</v>
      </c>
      <c r="AI21" s="479">
        <v>0</v>
      </c>
      <c r="AJ21" s="479">
        <v>1.37191E-5</v>
      </c>
      <c r="AK21" s="479">
        <v>0</v>
      </c>
      <c r="AL21" s="479">
        <v>0</v>
      </c>
      <c r="AM21" s="479">
        <v>3.1788400000000002E-5</v>
      </c>
      <c r="AN21" s="479">
        <v>6.8900199999999995E-5</v>
      </c>
      <c r="AO21" s="479">
        <v>3.0854770000000002E-4</v>
      </c>
      <c r="AP21" s="479">
        <v>1.036717E-4</v>
      </c>
      <c r="AQ21" s="479">
        <v>1.5959094999999999E-3</v>
      </c>
      <c r="AR21" s="479">
        <v>1.7868840000000001E-4</v>
      </c>
      <c r="AS21" s="479">
        <v>4.0092120000000001E-4</v>
      </c>
      <c r="AT21" s="479">
        <v>3.122693E-4</v>
      </c>
      <c r="AU21" s="479">
        <v>9.5241119999999997E-4</v>
      </c>
      <c r="AV21" s="479">
        <v>2.3379967E-3</v>
      </c>
      <c r="AW21" s="480">
        <v>9.1597376000000005E-3</v>
      </c>
    </row>
    <row r="22" spans="2:49">
      <c r="B22" s="477" t="s">
        <v>471</v>
      </c>
      <c r="C22" s="612" t="s">
        <v>472</v>
      </c>
      <c r="D22" s="478">
        <v>2.0653664E-3</v>
      </c>
      <c r="E22" s="479">
        <v>1.2745098E-2</v>
      </c>
      <c r="F22" s="479">
        <v>7.3409707000000003E-3</v>
      </c>
      <c r="G22" s="479">
        <v>1.938423E-4</v>
      </c>
      <c r="H22" s="479">
        <v>2.8614668999999999E-3</v>
      </c>
      <c r="I22" s="479">
        <v>8.3498420999999993E-3</v>
      </c>
      <c r="J22" s="479">
        <v>3.9965537400000001E-2</v>
      </c>
      <c r="K22" s="479">
        <v>7.2796449999999995E-4</v>
      </c>
      <c r="L22" s="479">
        <v>4.8468399999999998E-4</v>
      </c>
      <c r="M22" s="479">
        <v>9.1683994000000008E-3</v>
      </c>
      <c r="N22" s="479">
        <v>1.3297062E-3</v>
      </c>
      <c r="O22" s="479">
        <v>2.0751912000000002E-3</v>
      </c>
      <c r="P22" s="479">
        <v>2.9830571699999999E-2</v>
      </c>
      <c r="Q22" s="479">
        <v>7.2944296999999996E-3</v>
      </c>
      <c r="R22" s="479">
        <v>6.1082814000000003E-3</v>
      </c>
      <c r="S22" s="479">
        <v>5.0431569999999999E-4</v>
      </c>
      <c r="T22" s="479">
        <v>3.5814786000000001E-3</v>
      </c>
      <c r="U22" s="479">
        <v>6.1851283999999999E-2</v>
      </c>
      <c r="V22" s="479">
        <v>3.13907296E-2</v>
      </c>
      <c r="W22" s="479">
        <v>3.0234627300000001E-2</v>
      </c>
      <c r="X22" s="479">
        <v>3.0448269900000002E-2</v>
      </c>
      <c r="Y22" s="479">
        <v>1.3569126799999999E-2</v>
      </c>
      <c r="Z22" s="479">
        <v>2.9983120200000001E-2</v>
      </c>
      <c r="AA22" s="479">
        <v>2.8997321499999999E-2</v>
      </c>
      <c r="AB22" s="479">
        <v>6.7988045E-3</v>
      </c>
      <c r="AC22" s="479">
        <v>6.9631378800000004E-2</v>
      </c>
      <c r="AD22" s="479">
        <v>1.2060570899999999E-2</v>
      </c>
      <c r="AE22" s="479">
        <v>2.5323265899999999E-2</v>
      </c>
      <c r="AF22" s="479">
        <v>9.2833032600000004E-2</v>
      </c>
      <c r="AG22" s="479">
        <v>5.5221100000000004E-4</v>
      </c>
      <c r="AH22" s="479">
        <v>6.803623E-4</v>
      </c>
      <c r="AI22" s="479">
        <v>1.2626510000000001E-4</v>
      </c>
      <c r="AJ22" s="479">
        <v>3.1360958E-3</v>
      </c>
      <c r="AK22" s="479">
        <v>1.2742379999999999E-4</v>
      </c>
      <c r="AL22" s="479">
        <v>2.9182630000000002E-4</v>
      </c>
      <c r="AM22" s="479">
        <v>1.7801513000000001E-3</v>
      </c>
      <c r="AN22" s="479">
        <v>4.8511330000000001E-4</v>
      </c>
      <c r="AO22" s="479">
        <v>5.0406204000000001E-3</v>
      </c>
      <c r="AP22" s="479">
        <v>2.3005230000000001E-4</v>
      </c>
      <c r="AQ22" s="479">
        <v>3.6496770000000003E-4</v>
      </c>
      <c r="AR22" s="479">
        <v>1.9655726999999999E-3</v>
      </c>
      <c r="AS22" s="479">
        <v>1.4059239E-3</v>
      </c>
      <c r="AT22" s="479">
        <v>2.2323191E-3</v>
      </c>
      <c r="AU22" s="479">
        <v>3.8096449999999997E-4</v>
      </c>
      <c r="AV22" s="479">
        <v>3.2372261999999998E-3</v>
      </c>
      <c r="AW22" s="480">
        <v>1.10138957E-2</v>
      </c>
    </row>
    <row r="23" spans="2:49">
      <c r="B23" s="477" t="s">
        <v>473</v>
      </c>
      <c r="C23" s="612" t="s">
        <v>474</v>
      </c>
      <c r="D23" s="478">
        <v>0</v>
      </c>
      <c r="E23" s="479">
        <v>5.8823529000000003E-3</v>
      </c>
      <c r="F23" s="479">
        <v>0</v>
      </c>
      <c r="G23" s="479">
        <v>0</v>
      </c>
      <c r="H23" s="479">
        <v>0</v>
      </c>
      <c r="I23" s="479">
        <v>6.1908000000000004E-5</v>
      </c>
      <c r="J23" s="479">
        <v>5.2805650000000001E-4</v>
      </c>
      <c r="K23" s="479">
        <v>0</v>
      </c>
      <c r="L23" s="479">
        <v>0</v>
      </c>
      <c r="M23" s="479">
        <v>1.3567700000000001E-5</v>
      </c>
      <c r="N23" s="479">
        <v>0</v>
      </c>
      <c r="O23" s="479">
        <v>4.4299619999999999E-4</v>
      </c>
      <c r="P23" s="479">
        <v>0</v>
      </c>
      <c r="Q23" s="479">
        <v>0</v>
      </c>
      <c r="R23" s="479">
        <v>3.7489979999999999E-4</v>
      </c>
      <c r="S23" s="479">
        <v>4.1081899999999997E-5</v>
      </c>
      <c r="T23" s="479">
        <v>0</v>
      </c>
      <c r="U23" s="479">
        <v>7.3719810000000003E-4</v>
      </c>
      <c r="V23" s="479">
        <v>0.19837314819999999</v>
      </c>
      <c r="W23" s="479">
        <v>3.4035660500000002E-2</v>
      </c>
      <c r="X23" s="479">
        <v>1.2035520799999999E-2</v>
      </c>
      <c r="Y23" s="479">
        <v>1.7082734999999999E-3</v>
      </c>
      <c r="Z23" s="479">
        <v>5.0877845000000003E-3</v>
      </c>
      <c r="AA23" s="479">
        <v>2.5620122999999999E-3</v>
      </c>
      <c r="AB23" s="479">
        <v>5.5009153E-3</v>
      </c>
      <c r="AC23" s="479">
        <v>4.2716600799999997E-2</v>
      </c>
      <c r="AD23" s="479">
        <v>9.8866901999999993E-3</v>
      </c>
      <c r="AE23" s="479">
        <v>1.5769070000000001E-4</v>
      </c>
      <c r="AF23" s="479">
        <v>6.8422444999999997E-3</v>
      </c>
      <c r="AG23" s="479">
        <v>0</v>
      </c>
      <c r="AH23" s="479">
        <v>9.6134305000000007E-3</v>
      </c>
      <c r="AI23" s="479">
        <v>0</v>
      </c>
      <c r="AJ23" s="479">
        <v>3.8585000000000004E-6</v>
      </c>
      <c r="AK23" s="479">
        <v>0</v>
      </c>
      <c r="AL23" s="479">
        <v>0</v>
      </c>
      <c r="AM23" s="479">
        <v>6.6381699999999995E-5</v>
      </c>
      <c r="AN23" s="479">
        <v>1.4061E-6</v>
      </c>
      <c r="AO23" s="479">
        <v>4.4870499999999998E-4</v>
      </c>
      <c r="AP23" s="479">
        <v>0</v>
      </c>
      <c r="AQ23" s="479">
        <v>0</v>
      </c>
      <c r="AR23" s="479">
        <v>0</v>
      </c>
      <c r="AS23" s="479">
        <v>9.7530488000000005E-3</v>
      </c>
      <c r="AT23" s="479">
        <v>2.7860499999999999E-5</v>
      </c>
      <c r="AU23" s="479">
        <v>0</v>
      </c>
      <c r="AV23" s="479">
        <v>0</v>
      </c>
      <c r="AW23" s="480">
        <v>6.2411810000000002E-3</v>
      </c>
    </row>
    <row r="24" spans="2:49">
      <c r="B24" s="481" t="s">
        <v>475</v>
      </c>
      <c r="C24" s="614" t="s">
        <v>476</v>
      </c>
      <c r="D24" s="482">
        <v>1.2293800000000001E-5</v>
      </c>
      <c r="E24" s="483">
        <v>4.9019609999999996E-4</v>
      </c>
      <c r="F24" s="483">
        <v>0</v>
      </c>
      <c r="G24" s="483">
        <v>0</v>
      </c>
      <c r="H24" s="483">
        <v>0</v>
      </c>
      <c r="I24" s="483">
        <v>1.39293E-4</v>
      </c>
      <c r="J24" s="483">
        <v>3.6130180000000002E-4</v>
      </c>
      <c r="K24" s="483">
        <v>0</v>
      </c>
      <c r="L24" s="483">
        <v>0</v>
      </c>
      <c r="M24" s="483">
        <v>0</v>
      </c>
      <c r="N24" s="483">
        <v>1.01504E-5</v>
      </c>
      <c r="O24" s="483">
        <v>3.4789971000000002E-3</v>
      </c>
      <c r="P24" s="483">
        <v>0</v>
      </c>
      <c r="Q24" s="483">
        <v>0</v>
      </c>
      <c r="R24" s="483">
        <v>1.0600614999999999E-3</v>
      </c>
      <c r="S24" s="483">
        <v>6.0442300000000002E-5</v>
      </c>
      <c r="T24" s="483">
        <v>2.8077789999999999E-4</v>
      </c>
      <c r="U24" s="483">
        <v>3.3375629999999999E-4</v>
      </c>
      <c r="V24" s="483">
        <v>3.9753684999999997E-3</v>
      </c>
      <c r="W24" s="483">
        <v>0.18740525929999999</v>
      </c>
      <c r="X24" s="483">
        <v>2.6227848999999998E-3</v>
      </c>
      <c r="Y24" s="483">
        <v>3.4602244000000002E-3</v>
      </c>
      <c r="Z24" s="483">
        <v>3.3044374E-3</v>
      </c>
      <c r="AA24" s="483">
        <v>6.9873060000000004E-4</v>
      </c>
      <c r="AB24" s="483">
        <v>5.9085129999999998E-4</v>
      </c>
      <c r="AC24" s="483">
        <v>5.6319220000000001E-3</v>
      </c>
      <c r="AD24" s="483">
        <v>9.3804439999999999E-4</v>
      </c>
      <c r="AE24" s="483">
        <v>6.49315E-5</v>
      </c>
      <c r="AF24" s="483">
        <v>6.1894099999999994E-5</v>
      </c>
      <c r="AG24" s="483">
        <v>5.4137999999999997E-6</v>
      </c>
      <c r="AH24" s="483">
        <v>2.5624030000000002E-4</v>
      </c>
      <c r="AI24" s="483">
        <v>0</v>
      </c>
      <c r="AJ24" s="483">
        <v>3.4298000000000002E-6</v>
      </c>
      <c r="AK24" s="483">
        <v>0</v>
      </c>
      <c r="AL24" s="483">
        <v>0</v>
      </c>
      <c r="AM24" s="483">
        <v>7.29264E-5</v>
      </c>
      <c r="AN24" s="483">
        <v>2.8123000000000002E-6</v>
      </c>
      <c r="AO24" s="483">
        <v>2.6216499999999999E-5</v>
      </c>
      <c r="AP24" s="483">
        <v>0</v>
      </c>
      <c r="AQ24" s="483">
        <v>0</v>
      </c>
      <c r="AR24" s="483">
        <v>0</v>
      </c>
      <c r="AS24" s="483">
        <v>1.53814691E-2</v>
      </c>
      <c r="AT24" s="483">
        <v>8.1259999999999998E-6</v>
      </c>
      <c r="AU24" s="483">
        <v>0</v>
      </c>
      <c r="AV24" s="483">
        <v>0</v>
      </c>
      <c r="AW24" s="484">
        <v>7.4906395000000001E-3</v>
      </c>
    </row>
    <row r="25" spans="2:49">
      <c r="B25" s="551" t="s">
        <v>477</v>
      </c>
      <c r="C25" s="620" t="s">
        <v>478</v>
      </c>
      <c r="D25" s="559">
        <v>1.2293800000000001E-5</v>
      </c>
      <c r="E25" s="560">
        <v>0</v>
      </c>
      <c r="F25" s="560">
        <v>0</v>
      </c>
      <c r="G25" s="560">
        <v>0</v>
      </c>
      <c r="H25" s="560">
        <v>0</v>
      </c>
      <c r="I25" s="560">
        <v>0</v>
      </c>
      <c r="J25" s="560">
        <v>0</v>
      </c>
      <c r="K25" s="560">
        <v>0</v>
      </c>
      <c r="L25" s="560">
        <v>0</v>
      </c>
      <c r="M25" s="560">
        <v>0</v>
      </c>
      <c r="N25" s="560">
        <v>0</v>
      </c>
      <c r="O25" s="560">
        <v>0</v>
      </c>
      <c r="P25" s="560">
        <v>0</v>
      </c>
      <c r="Q25" s="560">
        <v>0</v>
      </c>
      <c r="R25" s="560">
        <v>0</v>
      </c>
      <c r="S25" s="560">
        <v>0</v>
      </c>
      <c r="T25" s="560">
        <v>0</v>
      </c>
      <c r="U25" s="560">
        <v>1.46706E-5</v>
      </c>
      <c r="V25" s="560">
        <v>1.9481565000000001E-3</v>
      </c>
      <c r="W25" s="560">
        <v>4.7199225000000003E-3</v>
      </c>
      <c r="X25" s="560">
        <v>6.7007495599999994E-2</v>
      </c>
      <c r="Y25" s="560">
        <v>0</v>
      </c>
      <c r="Z25" s="560">
        <v>1.3541994000000001E-3</v>
      </c>
      <c r="AA25" s="560">
        <v>8.1518569999999998E-4</v>
      </c>
      <c r="AB25" s="560">
        <v>2.2576089999999999E-4</v>
      </c>
      <c r="AC25" s="560">
        <v>2.4557142E-3</v>
      </c>
      <c r="AD25" s="560">
        <v>5.3602540000000001E-4</v>
      </c>
      <c r="AE25" s="560">
        <v>2.2262209999999999E-4</v>
      </c>
      <c r="AF25" s="560">
        <v>1.753666E-4</v>
      </c>
      <c r="AG25" s="560">
        <v>0</v>
      </c>
      <c r="AH25" s="560">
        <v>7.9522899999999997E-5</v>
      </c>
      <c r="AI25" s="560">
        <v>1.9936600000000002E-5</v>
      </c>
      <c r="AJ25" s="560">
        <v>1.1245357999999999E-3</v>
      </c>
      <c r="AK25" s="560">
        <v>1.5928000000000001E-5</v>
      </c>
      <c r="AL25" s="560">
        <v>0</v>
      </c>
      <c r="AM25" s="560">
        <v>2.24389E-5</v>
      </c>
      <c r="AN25" s="560">
        <v>8.9992000000000002E-5</v>
      </c>
      <c r="AO25" s="560">
        <v>5.0789368000000003E-3</v>
      </c>
      <c r="AP25" s="560">
        <v>0</v>
      </c>
      <c r="AQ25" s="560">
        <v>1.1004763799999999E-2</v>
      </c>
      <c r="AR25" s="560">
        <v>0</v>
      </c>
      <c r="AS25" s="560">
        <v>4.7516583999999999E-3</v>
      </c>
      <c r="AT25" s="560">
        <v>1.0285152000000001E-3</v>
      </c>
      <c r="AU25" s="560">
        <v>2.4000761900000001E-2</v>
      </c>
      <c r="AV25" s="560">
        <v>0</v>
      </c>
      <c r="AW25" s="561">
        <v>1.924984E-3</v>
      </c>
    </row>
    <row r="26" spans="2:49">
      <c r="B26" s="477" t="s">
        <v>479</v>
      </c>
      <c r="C26" s="612" t="s">
        <v>480</v>
      </c>
      <c r="D26" s="478">
        <v>0</v>
      </c>
      <c r="E26" s="479">
        <v>0</v>
      </c>
      <c r="F26" s="479">
        <v>0</v>
      </c>
      <c r="G26" s="479">
        <v>0</v>
      </c>
      <c r="H26" s="479">
        <v>0</v>
      </c>
      <c r="I26" s="479">
        <v>0</v>
      </c>
      <c r="J26" s="479">
        <v>1.1116979999999999E-4</v>
      </c>
      <c r="K26" s="479">
        <v>0</v>
      </c>
      <c r="L26" s="479">
        <v>1.5232930000000001E-4</v>
      </c>
      <c r="M26" s="479">
        <v>0</v>
      </c>
      <c r="N26" s="479">
        <v>0</v>
      </c>
      <c r="O26" s="479">
        <v>0</v>
      </c>
      <c r="P26" s="479">
        <v>0</v>
      </c>
      <c r="Q26" s="479">
        <v>0</v>
      </c>
      <c r="R26" s="479">
        <v>0</v>
      </c>
      <c r="S26" s="479">
        <v>1.4165999999999999E-6</v>
      </c>
      <c r="T26" s="479">
        <v>6.2395099999999995E-5</v>
      </c>
      <c r="U26" s="479">
        <v>1.210325E-4</v>
      </c>
      <c r="V26" s="479">
        <v>6.4966783000000002E-3</v>
      </c>
      <c r="W26" s="479">
        <v>5.4322201999999998E-3</v>
      </c>
      <c r="X26" s="479">
        <v>9.2889190699999999E-2</v>
      </c>
      <c r="Y26" s="479">
        <v>0.28541270330000001</v>
      </c>
      <c r="Z26" s="479">
        <v>0.14328765290000001</v>
      </c>
      <c r="AA26" s="479">
        <v>0.29230231750000002</v>
      </c>
      <c r="AB26" s="479">
        <v>1.08096032E-2</v>
      </c>
      <c r="AC26" s="479">
        <v>5.0095060000000004E-3</v>
      </c>
      <c r="AD26" s="479">
        <v>5.4049225000000001E-3</v>
      </c>
      <c r="AE26" s="479">
        <v>1.4934233999999999E-3</v>
      </c>
      <c r="AF26" s="479">
        <v>3.3010180000000002E-4</v>
      </c>
      <c r="AG26" s="479">
        <v>2.7068999999999999E-6</v>
      </c>
      <c r="AH26" s="479">
        <v>1.7671699999999999E-5</v>
      </c>
      <c r="AI26" s="479">
        <v>0</v>
      </c>
      <c r="AJ26" s="479">
        <v>2.44371E-5</v>
      </c>
      <c r="AK26" s="479">
        <v>5.3575900000000003E-5</v>
      </c>
      <c r="AL26" s="479">
        <v>0</v>
      </c>
      <c r="AM26" s="479">
        <v>2.8049E-6</v>
      </c>
      <c r="AN26" s="479">
        <v>7.1993630000000001E-4</v>
      </c>
      <c r="AO26" s="479">
        <v>2.6821465E-3</v>
      </c>
      <c r="AP26" s="479">
        <v>1.1640845999999999E-3</v>
      </c>
      <c r="AQ26" s="479">
        <v>2.9965E-6</v>
      </c>
      <c r="AR26" s="479">
        <v>0</v>
      </c>
      <c r="AS26" s="479">
        <v>1.5693971599999999E-2</v>
      </c>
      <c r="AT26" s="479">
        <v>2.6699600000000001E-5</v>
      </c>
      <c r="AU26" s="479">
        <v>3.3112162299999998E-2</v>
      </c>
      <c r="AV26" s="479">
        <v>0</v>
      </c>
      <c r="AW26" s="480">
        <v>6.6538300999999999E-3</v>
      </c>
    </row>
    <row r="27" spans="2:49">
      <c r="B27" s="477" t="s">
        <v>481</v>
      </c>
      <c r="C27" s="612" t="s">
        <v>482</v>
      </c>
      <c r="D27" s="478">
        <v>9.8350799999999994E-5</v>
      </c>
      <c r="E27" s="479">
        <v>0</v>
      </c>
      <c r="F27" s="479">
        <v>0</v>
      </c>
      <c r="G27" s="479">
        <v>0</v>
      </c>
      <c r="H27" s="479">
        <v>0</v>
      </c>
      <c r="I27" s="479">
        <v>0</v>
      </c>
      <c r="J27" s="479">
        <v>7.7818850000000003E-4</v>
      </c>
      <c r="K27" s="479">
        <v>0</v>
      </c>
      <c r="L27" s="479">
        <v>2.0772170000000001E-4</v>
      </c>
      <c r="M27" s="479">
        <v>0</v>
      </c>
      <c r="N27" s="479">
        <v>0</v>
      </c>
      <c r="O27" s="479">
        <v>3.5439699999999999E-5</v>
      </c>
      <c r="P27" s="479">
        <v>0</v>
      </c>
      <c r="Q27" s="479">
        <v>0</v>
      </c>
      <c r="R27" s="479">
        <v>2.5855199999999999E-5</v>
      </c>
      <c r="S27" s="479">
        <v>0</v>
      </c>
      <c r="T27" s="479">
        <v>6.2395000000000001E-6</v>
      </c>
      <c r="U27" s="479">
        <v>2.127238E-4</v>
      </c>
      <c r="V27" s="479">
        <v>1.40295499E-2</v>
      </c>
      <c r="W27" s="479">
        <v>1.5975999899999999E-2</v>
      </c>
      <c r="X27" s="479">
        <v>1.6149432200000001E-2</v>
      </c>
      <c r="Y27" s="479">
        <v>9.0024071000000001E-3</v>
      </c>
      <c r="Z27" s="479">
        <v>9.2328746200000006E-2</v>
      </c>
      <c r="AA27" s="479">
        <v>2.11948294E-2</v>
      </c>
      <c r="AB27" s="479">
        <v>4.9421334099999999E-2</v>
      </c>
      <c r="AC27" s="479">
        <v>2.3870597800000001E-2</v>
      </c>
      <c r="AD27" s="479">
        <v>1.01695925E-2</v>
      </c>
      <c r="AE27" s="479">
        <v>1.0389031999999999E-3</v>
      </c>
      <c r="AF27" s="479">
        <v>8.0565476E-3</v>
      </c>
      <c r="AG27" s="479">
        <v>2.7068999999999999E-6</v>
      </c>
      <c r="AH27" s="479">
        <v>1.855533E-4</v>
      </c>
      <c r="AI27" s="479">
        <v>0</v>
      </c>
      <c r="AJ27" s="479">
        <v>2.2079139999999999E-4</v>
      </c>
      <c r="AK27" s="479">
        <v>2.8959999999999999E-6</v>
      </c>
      <c r="AL27" s="479">
        <v>2.4884399999999998E-5</v>
      </c>
      <c r="AM27" s="479">
        <v>1.561372E-4</v>
      </c>
      <c r="AN27" s="479">
        <v>1.279574E-4</v>
      </c>
      <c r="AO27" s="479">
        <v>2.2556247000000001E-3</v>
      </c>
      <c r="AP27" s="479">
        <v>7.3656239999999999E-4</v>
      </c>
      <c r="AQ27" s="479">
        <v>5.9329700000000002E-5</v>
      </c>
      <c r="AR27" s="479">
        <v>0</v>
      </c>
      <c r="AS27" s="479">
        <v>6.6354478999999999E-3</v>
      </c>
      <c r="AT27" s="479">
        <v>1.5091080000000001E-4</v>
      </c>
      <c r="AU27" s="479">
        <v>0</v>
      </c>
      <c r="AV27" s="479">
        <v>2.271738E-4</v>
      </c>
      <c r="AW27" s="480">
        <v>7.4062093000000001E-3</v>
      </c>
    </row>
    <row r="28" spans="2:49">
      <c r="B28" s="477" t="s">
        <v>483</v>
      </c>
      <c r="C28" s="612" t="s">
        <v>484</v>
      </c>
      <c r="D28" s="478">
        <v>6.1469000000000004E-6</v>
      </c>
      <c r="E28" s="479">
        <v>0</v>
      </c>
      <c r="F28" s="479">
        <v>1.0628800000000001E-5</v>
      </c>
      <c r="G28" s="479">
        <v>0</v>
      </c>
      <c r="H28" s="479">
        <v>0</v>
      </c>
      <c r="I28" s="479">
        <v>1.5477000000000001E-5</v>
      </c>
      <c r="J28" s="479">
        <v>0</v>
      </c>
      <c r="K28" s="479">
        <v>0</v>
      </c>
      <c r="L28" s="479">
        <v>0</v>
      </c>
      <c r="M28" s="479">
        <v>1.69597E-5</v>
      </c>
      <c r="N28" s="479">
        <v>4.0601700000000001E-5</v>
      </c>
      <c r="O28" s="479">
        <v>1.9688999999999999E-6</v>
      </c>
      <c r="P28" s="479">
        <v>1.1652599999999999E-5</v>
      </c>
      <c r="Q28" s="479">
        <v>0</v>
      </c>
      <c r="R28" s="479">
        <v>1.29276E-5</v>
      </c>
      <c r="S28" s="479">
        <v>2.8331999999999998E-6</v>
      </c>
      <c r="T28" s="479">
        <v>0</v>
      </c>
      <c r="U28" s="479">
        <v>3.66765E-5</v>
      </c>
      <c r="V28" s="479">
        <v>8.7808210000000001E-4</v>
      </c>
      <c r="W28" s="479">
        <v>2.179986E-4</v>
      </c>
      <c r="X28" s="479">
        <v>5.3254500000000003E-5</v>
      </c>
      <c r="Y28" s="479">
        <v>6.7942700000000003E-5</v>
      </c>
      <c r="Z28" s="479">
        <v>2.8609799999999998E-5</v>
      </c>
      <c r="AA28" s="479">
        <v>2.2941656000000001E-2</v>
      </c>
      <c r="AB28" s="479">
        <v>8.0801630999999992E-3</v>
      </c>
      <c r="AC28" s="479">
        <v>1.07885445E-2</v>
      </c>
      <c r="AD28" s="479">
        <v>1.3400634E-3</v>
      </c>
      <c r="AE28" s="479">
        <v>2.7827800000000001E-5</v>
      </c>
      <c r="AF28" s="479">
        <v>2.0137685000000002E-3</v>
      </c>
      <c r="AG28" s="479">
        <v>1.08277E-5</v>
      </c>
      <c r="AH28" s="479">
        <v>8.8358999999999995E-6</v>
      </c>
      <c r="AI28" s="479">
        <v>2.6582100000000001E-5</v>
      </c>
      <c r="AJ28" s="479">
        <v>2.4137010000000001E-4</v>
      </c>
      <c r="AK28" s="479">
        <v>1.2452780000000001E-4</v>
      </c>
      <c r="AL28" s="479">
        <v>7.0694399999999999E-5</v>
      </c>
      <c r="AM28" s="479">
        <v>7.6666200000000001E-5</v>
      </c>
      <c r="AN28" s="479">
        <v>1.4342479999999999E-4</v>
      </c>
      <c r="AO28" s="479">
        <v>2.9140614E-3</v>
      </c>
      <c r="AP28" s="479">
        <v>1.066337E-4</v>
      </c>
      <c r="AQ28" s="479">
        <v>1.8578000000000001E-5</v>
      </c>
      <c r="AR28" s="479">
        <v>3.9708500000000001E-5</v>
      </c>
      <c r="AS28" s="479">
        <v>1.4558703000000001E-3</v>
      </c>
      <c r="AT28" s="479">
        <v>8.7063899999999998E-5</v>
      </c>
      <c r="AU28" s="479">
        <v>0</v>
      </c>
      <c r="AV28" s="479">
        <v>0</v>
      </c>
      <c r="AW28" s="480">
        <v>1.2460679000000001E-3</v>
      </c>
    </row>
    <row r="29" spans="2:49">
      <c r="B29" s="481" t="s">
        <v>485</v>
      </c>
      <c r="C29" s="614" t="s">
        <v>486</v>
      </c>
      <c r="D29" s="482">
        <v>0</v>
      </c>
      <c r="E29" s="483">
        <v>0</v>
      </c>
      <c r="F29" s="483">
        <v>0</v>
      </c>
      <c r="G29" s="483">
        <v>0</v>
      </c>
      <c r="H29" s="483">
        <v>0</v>
      </c>
      <c r="I29" s="483">
        <v>0</v>
      </c>
      <c r="J29" s="483">
        <v>0</v>
      </c>
      <c r="K29" s="483">
        <v>0</v>
      </c>
      <c r="L29" s="483">
        <v>0</v>
      </c>
      <c r="M29" s="483">
        <v>0</v>
      </c>
      <c r="N29" s="483">
        <v>0</v>
      </c>
      <c r="O29" s="483">
        <v>0</v>
      </c>
      <c r="P29" s="483">
        <v>0</v>
      </c>
      <c r="Q29" s="483">
        <v>0</v>
      </c>
      <c r="R29" s="483">
        <v>0</v>
      </c>
      <c r="S29" s="483">
        <v>0</v>
      </c>
      <c r="T29" s="483">
        <v>0</v>
      </c>
      <c r="U29" s="483">
        <v>0</v>
      </c>
      <c r="V29" s="483">
        <v>0</v>
      </c>
      <c r="W29" s="483">
        <v>9.6198210000000004E-4</v>
      </c>
      <c r="X29" s="483">
        <v>0</v>
      </c>
      <c r="Y29" s="483">
        <v>0</v>
      </c>
      <c r="Z29" s="483">
        <v>0</v>
      </c>
      <c r="AA29" s="483">
        <v>0</v>
      </c>
      <c r="AB29" s="483">
        <v>0.47822823959999999</v>
      </c>
      <c r="AC29" s="483">
        <v>0</v>
      </c>
      <c r="AD29" s="483">
        <v>2.2319500900000001E-2</v>
      </c>
      <c r="AE29" s="483">
        <v>0</v>
      </c>
      <c r="AF29" s="483">
        <v>0</v>
      </c>
      <c r="AG29" s="483">
        <v>0</v>
      </c>
      <c r="AH29" s="483">
        <v>0</v>
      </c>
      <c r="AI29" s="483">
        <v>0</v>
      </c>
      <c r="AJ29" s="483">
        <v>0</v>
      </c>
      <c r="AK29" s="483">
        <v>0</v>
      </c>
      <c r="AL29" s="483">
        <v>0</v>
      </c>
      <c r="AM29" s="483">
        <v>3.2723399999999999E-5</v>
      </c>
      <c r="AN29" s="483">
        <v>0</v>
      </c>
      <c r="AO29" s="483">
        <v>4.688715E-4</v>
      </c>
      <c r="AP29" s="483">
        <v>0</v>
      </c>
      <c r="AQ29" s="483">
        <v>0</v>
      </c>
      <c r="AR29" s="483">
        <v>0</v>
      </c>
      <c r="AS29" s="483">
        <v>1.68035918E-2</v>
      </c>
      <c r="AT29" s="483">
        <v>0</v>
      </c>
      <c r="AU29" s="483">
        <v>0</v>
      </c>
      <c r="AV29" s="483">
        <v>0</v>
      </c>
      <c r="AW29" s="484">
        <v>4.3542010800000003E-2</v>
      </c>
    </row>
    <row r="30" spans="2:49">
      <c r="B30" s="551" t="s">
        <v>487</v>
      </c>
      <c r="C30" s="620" t="s">
        <v>488</v>
      </c>
      <c r="D30" s="559">
        <v>4.7085436000000001E-3</v>
      </c>
      <c r="E30" s="560">
        <v>0</v>
      </c>
      <c r="F30" s="560">
        <v>0</v>
      </c>
      <c r="G30" s="560">
        <v>0</v>
      </c>
      <c r="H30" s="560">
        <v>0</v>
      </c>
      <c r="I30" s="560">
        <v>0</v>
      </c>
      <c r="J30" s="560">
        <v>0</v>
      </c>
      <c r="K30" s="560">
        <v>0</v>
      </c>
      <c r="L30" s="560">
        <v>0</v>
      </c>
      <c r="M30" s="560">
        <v>0</v>
      </c>
      <c r="N30" s="560">
        <v>0</v>
      </c>
      <c r="O30" s="560">
        <v>0</v>
      </c>
      <c r="P30" s="560">
        <v>0</v>
      </c>
      <c r="Q30" s="560">
        <v>0</v>
      </c>
      <c r="R30" s="560">
        <v>0</v>
      </c>
      <c r="S30" s="560">
        <v>0</v>
      </c>
      <c r="T30" s="560">
        <v>0</v>
      </c>
      <c r="U30" s="560">
        <v>0</v>
      </c>
      <c r="V30" s="560">
        <v>0</v>
      </c>
      <c r="W30" s="560">
        <v>0</v>
      </c>
      <c r="X30" s="560">
        <v>0</v>
      </c>
      <c r="Y30" s="560">
        <v>0</v>
      </c>
      <c r="Z30" s="560">
        <v>0</v>
      </c>
      <c r="AA30" s="560">
        <v>0</v>
      </c>
      <c r="AB30" s="560">
        <v>0</v>
      </c>
      <c r="AC30" s="560">
        <v>0.1029928781</v>
      </c>
      <c r="AD30" s="560">
        <v>0</v>
      </c>
      <c r="AE30" s="560">
        <v>0</v>
      </c>
      <c r="AF30" s="560">
        <v>0</v>
      </c>
      <c r="AG30" s="560">
        <v>0</v>
      </c>
      <c r="AH30" s="560">
        <v>0</v>
      </c>
      <c r="AI30" s="560">
        <v>0</v>
      </c>
      <c r="AJ30" s="560">
        <v>0</v>
      </c>
      <c r="AK30" s="560">
        <v>0</v>
      </c>
      <c r="AL30" s="560">
        <v>0</v>
      </c>
      <c r="AM30" s="560">
        <v>7.4338145999999997E-3</v>
      </c>
      <c r="AN30" s="560">
        <v>0</v>
      </c>
      <c r="AO30" s="560">
        <v>1.7020538999999999E-3</v>
      </c>
      <c r="AP30" s="560">
        <v>2.3202699999999999E-4</v>
      </c>
      <c r="AQ30" s="560">
        <v>0</v>
      </c>
      <c r="AR30" s="560">
        <v>0</v>
      </c>
      <c r="AS30" s="560">
        <v>2.6998E-6</v>
      </c>
      <c r="AT30" s="560">
        <v>3.4825999999999999E-6</v>
      </c>
      <c r="AU30" s="560">
        <v>0</v>
      </c>
      <c r="AV30" s="560">
        <v>0</v>
      </c>
      <c r="AW30" s="561">
        <v>1.5885608E-3</v>
      </c>
    </row>
    <row r="31" spans="2:49">
      <c r="B31" s="477" t="s">
        <v>489</v>
      </c>
      <c r="C31" s="612" t="s">
        <v>490</v>
      </c>
      <c r="D31" s="478">
        <v>0</v>
      </c>
      <c r="E31" s="479">
        <v>0</v>
      </c>
      <c r="F31" s="479">
        <v>0</v>
      </c>
      <c r="G31" s="479">
        <v>0</v>
      </c>
      <c r="H31" s="479">
        <v>0</v>
      </c>
      <c r="I31" s="479">
        <v>0</v>
      </c>
      <c r="J31" s="479">
        <v>0</v>
      </c>
      <c r="K31" s="479">
        <v>0</v>
      </c>
      <c r="L31" s="479">
        <v>0</v>
      </c>
      <c r="M31" s="479">
        <v>0</v>
      </c>
      <c r="N31" s="479">
        <v>0</v>
      </c>
      <c r="O31" s="479">
        <v>0</v>
      </c>
      <c r="P31" s="479">
        <v>0</v>
      </c>
      <c r="Q31" s="479">
        <v>0</v>
      </c>
      <c r="R31" s="479">
        <v>0</v>
      </c>
      <c r="S31" s="479">
        <v>0</v>
      </c>
      <c r="T31" s="479">
        <v>0</v>
      </c>
      <c r="U31" s="479">
        <v>0</v>
      </c>
      <c r="V31" s="479">
        <v>0</v>
      </c>
      <c r="W31" s="479">
        <v>0</v>
      </c>
      <c r="X31" s="479">
        <v>0</v>
      </c>
      <c r="Y31" s="479">
        <v>0</v>
      </c>
      <c r="Z31" s="479">
        <v>0</v>
      </c>
      <c r="AA31" s="479">
        <v>0</v>
      </c>
      <c r="AB31" s="479">
        <v>0</v>
      </c>
      <c r="AC31" s="479">
        <v>0</v>
      </c>
      <c r="AD31" s="479">
        <v>0.32428046040000003</v>
      </c>
      <c r="AE31" s="479">
        <v>0</v>
      </c>
      <c r="AF31" s="479">
        <v>0</v>
      </c>
      <c r="AG31" s="479">
        <v>0</v>
      </c>
      <c r="AH31" s="479">
        <v>0</v>
      </c>
      <c r="AI31" s="479">
        <v>0</v>
      </c>
      <c r="AJ31" s="479">
        <v>0</v>
      </c>
      <c r="AK31" s="479">
        <v>0</v>
      </c>
      <c r="AL31" s="479">
        <v>0</v>
      </c>
      <c r="AM31" s="479">
        <v>5.4302094999999998E-3</v>
      </c>
      <c r="AN31" s="479">
        <v>0</v>
      </c>
      <c r="AO31" s="479">
        <v>9.1808059000000001E-3</v>
      </c>
      <c r="AP31" s="479">
        <v>0</v>
      </c>
      <c r="AQ31" s="479">
        <v>0</v>
      </c>
      <c r="AR31" s="479">
        <v>0</v>
      </c>
      <c r="AS31" s="479">
        <v>1.3870252999999999E-3</v>
      </c>
      <c r="AT31" s="479">
        <v>9.9833299999999998E-5</v>
      </c>
      <c r="AU31" s="479">
        <v>0</v>
      </c>
      <c r="AV31" s="479">
        <v>0</v>
      </c>
      <c r="AW31" s="480">
        <v>1.6255225000000001E-3</v>
      </c>
    </row>
    <row r="32" spans="2:49">
      <c r="B32" s="477" t="s">
        <v>491</v>
      </c>
      <c r="C32" s="612" t="s">
        <v>492</v>
      </c>
      <c r="D32" s="478">
        <v>1.3154416999999999E-3</v>
      </c>
      <c r="E32" s="479">
        <v>1.4705882E-3</v>
      </c>
      <c r="F32" s="479">
        <v>7.3693140000000005E-4</v>
      </c>
      <c r="G32" s="479">
        <v>1.6153522999999999E-3</v>
      </c>
      <c r="H32" s="479">
        <v>2.8233139599999998E-2</v>
      </c>
      <c r="I32" s="479">
        <v>1.1708351400000001E-2</v>
      </c>
      <c r="J32" s="479">
        <v>7.1704511E-3</v>
      </c>
      <c r="K32" s="479">
        <v>2.0713017E-2</v>
      </c>
      <c r="L32" s="479">
        <v>5.5392500000000002E-5</v>
      </c>
      <c r="M32" s="479">
        <v>2.0996076000000001E-3</v>
      </c>
      <c r="N32" s="479">
        <v>1.3784283099999999E-2</v>
      </c>
      <c r="O32" s="479">
        <v>5.6742894999999996E-3</v>
      </c>
      <c r="P32" s="479">
        <v>3.7288209999999998E-4</v>
      </c>
      <c r="Q32" s="479">
        <v>3.3156498999999998E-3</v>
      </c>
      <c r="R32" s="479">
        <v>4.0075496999999998E-3</v>
      </c>
      <c r="S32" s="479">
        <v>8.5176469999999997E-3</v>
      </c>
      <c r="T32" s="479">
        <v>2.76035915E-2</v>
      </c>
      <c r="U32" s="479">
        <v>3.4842690000000002E-4</v>
      </c>
      <c r="V32" s="479">
        <v>5.0821500000000001E-5</v>
      </c>
      <c r="W32" s="479">
        <v>4.9556649999999997E-4</v>
      </c>
      <c r="X32" s="479">
        <v>2.4230804999999999E-3</v>
      </c>
      <c r="Y32" s="479">
        <v>5.0471719999999997E-4</v>
      </c>
      <c r="Z32" s="479">
        <v>2.1171287E-3</v>
      </c>
      <c r="AA32" s="479">
        <v>2.2126469999999999E-3</v>
      </c>
      <c r="AB32" s="479">
        <v>5.6534689999999997E-4</v>
      </c>
      <c r="AC32" s="479">
        <v>9.2419349999999997E-4</v>
      </c>
      <c r="AD32" s="479">
        <v>1.786751E-4</v>
      </c>
      <c r="AE32" s="479">
        <v>1.6910004999999999E-2</v>
      </c>
      <c r="AF32" s="479">
        <v>2.4772372999999999E-3</v>
      </c>
      <c r="AG32" s="479">
        <v>6.1771839E-3</v>
      </c>
      <c r="AH32" s="479">
        <v>6.0083939999999996E-4</v>
      </c>
      <c r="AI32" s="479">
        <v>3.787954E-4</v>
      </c>
      <c r="AJ32" s="479">
        <v>3.2625690000000001E-4</v>
      </c>
      <c r="AK32" s="479">
        <v>2.287836E-4</v>
      </c>
      <c r="AL32" s="479">
        <v>6.2210999999999996E-6</v>
      </c>
      <c r="AM32" s="479">
        <v>2.7674619999999998E-4</v>
      </c>
      <c r="AN32" s="479">
        <v>5.8593255999999996E-3</v>
      </c>
      <c r="AO32" s="479">
        <v>1.2866237E-3</v>
      </c>
      <c r="AP32" s="479">
        <v>5.6979915999999997E-3</v>
      </c>
      <c r="AQ32" s="479">
        <v>7.9765510000000001E-4</v>
      </c>
      <c r="AR32" s="479">
        <v>4.1495424000000001E-3</v>
      </c>
      <c r="AS32" s="479">
        <v>3.3113118999999998E-3</v>
      </c>
      <c r="AT32" s="479">
        <v>3.5684600999999999E-3</v>
      </c>
      <c r="AU32" s="479">
        <v>0.1256547827</v>
      </c>
      <c r="AV32" s="479">
        <v>2.9343279999999999E-4</v>
      </c>
      <c r="AW32" s="480">
        <v>2.9823501E-3</v>
      </c>
    </row>
    <row r="33" spans="2:49">
      <c r="B33" s="477" t="s">
        <v>493</v>
      </c>
      <c r="C33" s="612" t="s">
        <v>8</v>
      </c>
      <c r="D33" s="478">
        <v>2.7907034E-3</v>
      </c>
      <c r="E33" s="479">
        <v>4.4117647000000001E-3</v>
      </c>
      <c r="F33" s="479">
        <v>8.7156310000000004E-4</v>
      </c>
      <c r="G33" s="479">
        <v>6.0091106E-3</v>
      </c>
      <c r="H33" s="479">
        <v>3.0140784E-3</v>
      </c>
      <c r="I33" s="479">
        <v>1.1607751E-3</v>
      </c>
      <c r="J33" s="479">
        <v>2.8070370000000001E-3</v>
      </c>
      <c r="K33" s="479">
        <v>8.8811671000000002E-3</v>
      </c>
      <c r="L33" s="479">
        <v>2.1049133E-3</v>
      </c>
      <c r="M33" s="479">
        <v>5.5763406000000001E-3</v>
      </c>
      <c r="N33" s="479">
        <v>2.0199354000000002E-3</v>
      </c>
      <c r="O33" s="479">
        <v>4.9969975000000002E-3</v>
      </c>
      <c r="P33" s="479">
        <v>3.9851779000000002E-3</v>
      </c>
      <c r="Q33" s="479">
        <v>1.3262599000000001E-3</v>
      </c>
      <c r="R33" s="479">
        <v>6.0759624999999996E-3</v>
      </c>
      <c r="S33" s="479">
        <v>3.7653685E-3</v>
      </c>
      <c r="T33" s="479">
        <v>4.5298841000000001E-3</v>
      </c>
      <c r="U33" s="479">
        <v>4.2251351999999997E-3</v>
      </c>
      <c r="V33" s="479">
        <v>1.9735671999999999E-3</v>
      </c>
      <c r="W33" s="479">
        <v>2.1939275000000002E-3</v>
      </c>
      <c r="X33" s="479">
        <v>2.1967487999999999E-3</v>
      </c>
      <c r="Y33" s="479">
        <v>2.5963815999999998E-3</v>
      </c>
      <c r="Z33" s="479">
        <v>2.6654841000000001E-3</v>
      </c>
      <c r="AA33" s="479">
        <v>2.4455572000000002E-3</v>
      </c>
      <c r="AB33" s="479">
        <v>5.3228569999999998E-4</v>
      </c>
      <c r="AC33" s="479">
        <v>1.1542988000000001E-3</v>
      </c>
      <c r="AD33" s="479">
        <v>2.6056789E-3</v>
      </c>
      <c r="AE33" s="479">
        <v>1.3821122999999999E-3</v>
      </c>
      <c r="AF33" s="479">
        <v>8.3557019999999996E-4</v>
      </c>
      <c r="AG33" s="479">
        <v>2.1752782700000001E-2</v>
      </c>
      <c r="AH33" s="479">
        <v>4.4718356500000001E-2</v>
      </c>
      <c r="AI33" s="479">
        <v>2.6980868E-3</v>
      </c>
      <c r="AJ33" s="479">
        <v>3.7594565000000002E-3</v>
      </c>
      <c r="AK33" s="479">
        <v>3.9356568000000003E-3</v>
      </c>
      <c r="AL33" s="479">
        <v>1.3551825999999999E-2</v>
      </c>
      <c r="AM33" s="479">
        <v>8.9465693000000002E-3</v>
      </c>
      <c r="AN33" s="479">
        <v>4.5192877999999997E-3</v>
      </c>
      <c r="AO33" s="479">
        <v>7.2730536E-3</v>
      </c>
      <c r="AP33" s="479">
        <v>8.2433776000000007E-3</v>
      </c>
      <c r="AQ33" s="479">
        <v>2.6200962000000002E-3</v>
      </c>
      <c r="AR33" s="479">
        <v>1.1912562E-3</v>
      </c>
      <c r="AS33" s="479">
        <v>1.7218012000000001E-3</v>
      </c>
      <c r="AT33" s="479">
        <v>3.3119117000000001E-3</v>
      </c>
      <c r="AU33" s="479">
        <v>0</v>
      </c>
      <c r="AV33" s="479">
        <v>1.49461409E-2</v>
      </c>
      <c r="AW33" s="480">
        <v>4.7546313999999998E-3</v>
      </c>
    </row>
    <row r="34" spans="2:49">
      <c r="B34" s="489" t="s">
        <v>494</v>
      </c>
      <c r="C34" s="621" t="s">
        <v>495</v>
      </c>
      <c r="D34" s="482">
        <v>9.9457226999999995E-3</v>
      </c>
      <c r="E34" s="483">
        <v>2.6960784299999999E-2</v>
      </c>
      <c r="F34" s="483">
        <v>1.3796206599999999E-2</v>
      </c>
      <c r="G34" s="483">
        <v>4.6425225299999998E-2</v>
      </c>
      <c r="H34" s="483">
        <v>2.0907784499999998E-2</v>
      </c>
      <c r="I34" s="483">
        <v>1.8448585399999998E-2</v>
      </c>
      <c r="J34" s="483">
        <v>1.1200355699999999E-2</v>
      </c>
      <c r="K34" s="483">
        <v>7.8872528600000005E-2</v>
      </c>
      <c r="L34" s="483">
        <v>2.40403257E-2</v>
      </c>
      <c r="M34" s="483">
        <v>4.3250558799999998E-2</v>
      </c>
      <c r="N34" s="483">
        <v>8.8917761000000001E-3</v>
      </c>
      <c r="O34" s="483">
        <v>2.6083617999999999E-2</v>
      </c>
      <c r="P34" s="483">
        <v>2.9271248499999999E-2</v>
      </c>
      <c r="Q34" s="483">
        <v>2.9177718799999999E-2</v>
      </c>
      <c r="R34" s="483">
        <v>3.6623833299999999E-2</v>
      </c>
      <c r="S34" s="483">
        <v>2.8657221600000001E-2</v>
      </c>
      <c r="T34" s="483">
        <v>5.7384771899999999E-2</v>
      </c>
      <c r="U34" s="483">
        <v>1.9343196900000002E-2</v>
      </c>
      <c r="V34" s="483">
        <v>1.06922732E-2</v>
      </c>
      <c r="W34" s="483">
        <v>9.2940902000000006E-3</v>
      </c>
      <c r="X34" s="483">
        <v>7.2692414999999998E-3</v>
      </c>
      <c r="Y34" s="483">
        <v>3.0118026199999998E-2</v>
      </c>
      <c r="Z34" s="483">
        <v>9.4174081E-3</v>
      </c>
      <c r="AA34" s="483">
        <v>6.2885757999999996E-3</v>
      </c>
      <c r="AB34" s="483">
        <v>9.6491543000000006E-3</v>
      </c>
      <c r="AC34" s="483">
        <v>1.5541539700000001E-2</v>
      </c>
      <c r="AD34" s="483">
        <v>1.71974807E-2</v>
      </c>
      <c r="AE34" s="483">
        <v>1.87930171E-2</v>
      </c>
      <c r="AF34" s="483">
        <v>2.5892362E-3</v>
      </c>
      <c r="AG34" s="483">
        <v>0.10277350690000001</v>
      </c>
      <c r="AH34" s="483">
        <v>4.9339518399999997E-2</v>
      </c>
      <c r="AI34" s="483">
        <v>6.3710733199999994E-2</v>
      </c>
      <c r="AJ34" s="483">
        <v>2.09284559E-2</v>
      </c>
      <c r="AK34" s="483">
        <v>5.3416621999999997E-3</v>
      </c>
      <c r="AL34" s="483">
        <v>5.2958559000000002E-3</v>
      </c>
      <c r="AM34" s="483">
        <v>8.3061261999999997E-3</v>
      </c>
      <c r="AN34" s="483">
        <v>6.7775255999999997E-3</v>
      </c>
      <c r="AO34" s="483">
        <v>1.0372646900000001E-2</v>
      </c>
      <c r="AP34" s="483">
        <v>1.4594007000000001E-2</v>
      </c>
      <c r="AQ34" s="483">
        <v>1.1336770499999999E-2</v>
      </c>
      <c r="AR34" s="483">
        <v>3.5042786000000002E-3</v>
      </c>
      <c r="AS34" s="483">
        <v>5.4279597000000002E-3</v>
      </c>
      <c r="AT34" s="483">
        <v>2.5226482299999999E-2</v>
      </c>
      <c r="AU34" s="483">
        <v>0</v>
      </c>
      <c r="AV34" s="483">
        <v>2.7734131000000002E-3</v>
      </c>
      <c r="AW34" s="484">
        <v>1.63129074E-2</v>
      </c>
    </row>
    <row r="35" spans="2:49">
      <c r="B35" s="485" t="s">
        <v>496</v>
      </c>
      <c r="C35" s="619" t="s">
        <v>497</v>
      </c>
      <c r="D35" s="559">
        <v>6.085455E-4</v>
      </c>
      <c r="E35" s="560">
        <v>4.9019609999999996E-4</v>
      </c>
      <c r="F35" s="560">
        <v>1.9309021E-3</v>
      </c>
      <c r="G35" s="560">
        <v>2.1968791000000001E-3</v>
      </c>
      <c r="H35" s="560">
        <v>1.3353512000000001E-3</v>
      </c>
      <c r="I35" s="560">
        <v>6.0360299999999997E-4</v>
      </c>
      <c r="J35" s="560">
        <v>4.446791E-4</v>
      </c>
      <c r="K35" s="560">
        <v>5.0763392000000001E-3</v>
      </c>
      <c r="L35" s="560">
        <v>3.738991E-4</v>
      </c>
      <c r="M35" s="560">
        <v>3.5750991E-3</v>
      </c>
      <c r="N35" s="560">
        <v>2.7203151000000001E-3</v>
      </c>
      <c r="O35" s="560">
        <v>7.6589129999999998E-4</v>
      </c>
      <c r="P35" s="560">
        <v>6.7584890000000003E-4</v>
      </c>
      <c r="Q35" s="560">
        <v>0</v>
      </c>
      <c r="R35" s="560">
        <v>9.9542360000000004E-4</v>
      </c>
      <c r="S35" s="560">
        <v>2.1386197999999999E-3</v>
      </c>
      <c r="T35" s="560">
        <v>8.922499E-4</v>
      </c>
      <c r="U35" s="560">
        <v>5.7948899999999998E-4</v>
      </c>
      <c r="V35" s="560">
        <v>4.5456979999999999E-4</v>
      </c>
      <c r="W35" s="560">
        <v>5.069734E-4</v>
      </c>
      <c r="X35" s="560">
        <v>1.5443810000000001E-3</v>
      </c>
      <c r="Y35" s="560">
        <v>8.7354890000000001E-4</v>
      </c>
      <c r="Z35" s="560">
        <v>6.5325820000000005E-4</v>
      </c>
      <c r="AA35" s="560">
        <v>3.4936530000000002E-4</v>
      </c>
      <c r="AB35" s="560">
        <v>3.2400000000000001E-4</v>
      </c>
      <c r="AC35" s="560">
        <v>6.7145490000000002E-4</v>
      </c>
      <c r="AD35" s="560">
        <v>8.6359640000000003E-4</v>
      </c>
      <c r="AE35" s="560">
        <v>7.5134959999999999E-4</v>
      </c>
      <c r="AF35" s="560">
        <v>9.6304259999999999E-4</v>
      </c>
      <c r="AG35" s="560">
        <v>7.7688509999999998E-4</v>
      </c>
      <c r="AH35" s="560">
        <v>8.7731389399999998E-2</v>
      </c>
      <c r="AI35" s="560">
        <v>8.3002718E-3</v>
      </c>
      <c r="AJ35" s="560">
        <v>2.4784375000000002E-3</v>
      </c>
      <c r="AK35" s="560">
        <v>1.4566853E-3</v>
      </c>
      <c r="AL35" s="560">
        <v>6.7470699999999998E-4</v>
      </c>
      <c r="AM35" s="560">
        <v>4.5924911999999998E-3</v>
      </c>
      <c r="AN35" s="560">
        <v>2.9092739999999999E-3</v>
      </c>
      <c r="AO35" s="560">
        <v>3.9455786000000001E-3</v>
      </c>
      <c r="AP35" s="560">
        <v>1.0346431200000001E-2</v>
      </c>
      <c r="AQ35" s="560">
        <v>4.5510089000000004E-3</v>
      </c>
      <c r="AR35" s="560">
        <v>2.1938968000000001E-3</v>
      </c>
      <c r="AS35" s="560">
        <v>9.2873320000000001E-4</v>
      </c>
      <c r="AT35" s="560">
        <v>7.8914742E-3</v>
      </c>
      <c r="AU35" s="560">
        <v>0</v>
      </c>
      <c r="AV35" s="560">
        <v>9.2762620000000004E-4</v>
      </c>
      <c r="AW35" s="561">
        <v>2.8871202E-3</v>
      </c>
    </row>
    <row r="36" spans="2:49">
      <c r="B36" s="477" t="s">
        <v>498</v>
      </c>
      <c r="C36" s="612" t="s">
        <v>499</v>
      </c>
      <c r="D36" s="478">
        <v>1.5367310000000001E-4</v>
      </c>
      <c r="E36" s="479">
        <v>1.9607842999999998E-3</v>
      </c>
      <c r="F36" s="479">
        <v>1.8033562E-3</v>
      </c>
      <c r="G36" s="479">
        <v>9.6921099999999996E-5</v>
      </c>
      <c r="H36" s="479">
        <v>7.5034020000000002E-4</v>
      </c>
      <c r="I36" s="479">
        <v>3.172785E-4</v>
      </c>
      <c r="J36" s="479">
        <v>5.2805650000000001E-4</v>
      </c>
      <c r="K36" s="479">
        <v>2.4750792999999999E-3</v>
      </c>
      <c r="L36" s="479">
        <v>9.5551990000000003E-4</v>
      </c>
      <c r="M36" s="479">
        <v>5.0641584000000002E-3</v>
      </c>
      <c r="N36" s="479">
        <v>2.84212E-4</v>
      </c>
      <c r="O36" s="479">
        <v>8.4661500000000002E-5</v>
      </c>
      <c r="P36" s="479">
        <v>2.3305130000000001E-4</v>
      </c>
      <c r="Q36" s="479">
        <v>0</v>
      </c>
      <c r="R36" s="479">
        <v>4.6216097000000003E-3</v>
      </c>
      <c r="S36" s="479">
        <v>3.1637780000000001E-4</v>
      </c>
      <c r="T36" s="479">
        <v>1.123112E-4</v>
      </c>
      <c r="U36" s="479">
        <v>1.503737E-4</v>
      </c>
      <c r="V36" s="479">
        <v>3.7833760000000001E-4</v>
      </c>
      <c r="W36" s="479">
        <v>3.8022999999999998E-5</v>
      </c>
      <c r="X36" s="479">
        <v>3.195271E-3</v>
      </c>
      <c r="Y36" s="479">
        <v>1.4316496000000001E-3</v>
      </c>
      <c r="Z36" s="479">
        <v>5.9603849999999997E-4</v>
      </c>
      <c r="AA36" s="479">
        <v>2.329102E-4</v>
      </c>
      <c r="AB36" s="479">
        <v>5.9510199999999998E-5</v>
      </c>
      <c r="AC36" s="479">
        <v>2.3802697999999998E-3</v>
      </c>
      <c r="AD36" s="479">
        <v>5.4347016999999999E-3</v>
      </c>
      <c r="AE36" s="479">
        <v>9.2759199999999998E-5</v>
      </c>
      <c r="AF36" s="479">
        <v>2.8486019E-3</v>
      </c>
      <c r="AG36" s="479">
        <v>1.74298367E-2</v>
      </c>
      <c r="AH36" s="479">
        <v>3.2869449999999999E-3</v>
      </c>
      <c r="AI36" s="479">
        <v>0</v>
      </c>
      <c r="AJ36" s="479">
        <v>1.8250663000000001E-3</v>
      </c>
      <c r="AK36" s="479">
        <v>6.2003246000000003E-3</v>
      </c>
      <c r="AL36" s="479">
        <v>3.1105500000000002E-5</v>
      </c>
      <c r="AM36" s="479">
        <v>7.2112957000000002E-3</v>
      </c>
      <c r="AN36" s="479">
        <v>9.3226130000000004E-3</v>
      </c>
      <c r="AO36" s="479">
        <v>2.7496034799999999E-2</v>
      </c>
      <c r="AP36" s="479">
        <v>9.3867279000000008E-3</v>
      </c>
      <c r="AQ36" s="479">
        <v>5.4715184E-3</v>
      </c>
      <c r="AR36" s="479">
        <v>4.9635700000000003E-5</v>
      </c>
      <c r="AS36" s="479">
        <v>1.9013382999999999E-3</v>
      </c>
      <c r="AT36" s="479">
        <v>2.0967315E-2</v>
      </c>
      <c r="AU36" s="479">
        <v>0</v>
      </c>
      <c r="AV36" s="479">
        <v>1.5637127800000001E-2</v>
      </c>
      <c r="AW36" s="480">
        <v>4.5431999999999998E-3</v>
      </c>
    </row>
    <row r="37" spans="2:49">
      <c r="B37" s="477" t="s">
        <v>500</v>
      </c>
      <c r="C37" s="612" t="s">
        <v>501</v>
      </c>
      <c r="D37" s="478">
        <v>5.2550051299999997E-2</v>
      </c>
      <c r="E37" s="479">
        <v>1.76470588E-2</v>
      </c>
      <c r="F37" s="479">
        <v>7.72343105E-2</v>
      </c>
      <c r="G37" s="479">
        <v>7.5824637400000006E-2</v>
      </c>
      <c r="H37" s="479">
        <v>0.1007236332</v>
      </c>
      <c r="I37" s="479">
        <v>7.9427970000000001E-2</v>
      </c>
      <c r="J37" s="479">
        <v>7.3705566799999997E-2</v>
      </c>
      <c r="K37" s="479">
        <v>7.0088423400000002E-2</v>
      </c>
      <c r="L37" s="479">
        <v>5.1902730799999998E-2</v>
      </c>
      <c r="M37" s="479">
        <v>4.5607953399999998E-2</v>
      </c>
      <c r="N37" s="479">
        <v>1.229217E-2</v>
      </c>
      <c r="O37" s="479">
        <v>5.9686358699999997E-2</v>
      </c>
      <c r="P37" s="479">
        <v>4.15996644E-2</v>
      </c>
      <c r="Q37" s="479">
        <v>0.1074270557</v>
      </c>
      <c r="R37" s="479">
        <v>4.1226051700000002E-2</v>
      </c>
      <c r="S37" s="479">
        <v>1.3908819899999999E-2</v>
      </c>
      <c r="T37" s="479">
        <v>2.6555353800000001E-2</v>
      </c>
      <c r="U37" s="479">
        <v>2.7338678299999999E-2</v>
      </c>
      <c r="V37" s="479">
        <v>3.94318159E-2</v>
      </c>
      <c r="W37" s="479">
        <v>3.3944405300000001E-2</v>
      </c>
      <c r="X37" s="479">
        <v>4.7716046900000003E-2</v>
      </c>
      <c r="Y37" s="479">
        <v>4.5638078999999998E-2</v>
      </c>
      <c r="Z37" s="479">
        <v>5.50215051E-2</v>
      </c>
      <c r="AA37" s="479">
        <v>4.69314079E-2</v>
      </c>
      <c r="AB37" s="479">
        <v>3.3784792199999997E-2</v>
      </c>
      <c r="AC37" s="479">
        <v>6.2524519400000006E-2</v>
      </c>
      <c r="AD37" s="479">
        <v>3.5511680900000002E-2</v>
      </c>
      <c r="AE37" s="479">
        <v>5.3039719499999999E-2</v>
      </c>
      <c r="AF37" s="479">
        <v>4.9367906599999997E-2</v>
      </c>
      <c r="AG37" s="479">
        <v>5.1972800999999999E-3</v>
      </c>
      <c r="AH37" s="479">
        <v>1.66379501E-2</v>
      </c>
      <c r="AI37" s="479">
        <v>1.6540733799999999E-2</v>
      </c>
      <c r="AJ37" s="479">
        <v>1.01885602E-2</v>
      </c>
      <c r="AK37" s="479">
        <v>6.0786929E-3</v>
      </c>
      <c r="AL37" s="479">
        <v>1.6632969E-3</v>
      </c>
      <c r="AM37" s="479">
        <v>2.58748359E-2</v>
      </c>
      <c r="AN37" s="479">
        <v>9.3957316000000003E-3</v>
      </c>
      <c r="AO37" s="479">
        <v>9.5155701000000006E-3</v>
      </c>
      <c r="AP37" s="479">
        <v>1.9819058399999999E-2</v>
      </c>
      <c r="AQ37" s="479">
        <v>4.0096102199999997E-2</v>
      </c>
      <c r="AR37" s="479">
        <v>3.2481585200000003E-2</v>
      </c>
      <c r="AS37" s="479">
        <v>2.1082784100000002E-2</v>
      </c>
      <c r="AT37" s="479">
        <v>5.3278479199999999E-2</v>
      </c>
      <c r="AU37" s="479">
        <v>0.24540461599999999</v>
      </c>
      <c r="AV37" s="479">
        <v>4.3163016E-3</v>
      </c>
      <c r="AW37" s="480">
        <v>2.7963273800000001E-2</v>
      </c>
    </row>
    <row r="38" spans="2:49">
      <c r="B38" s="477" t="s">
        <v>502</v>
      </c>
      <c r="C38" s="612" t="s">
        <v>503</v>
      </c>
      <c r="D38" s="478">
        <v>6.0731607E-3</v>
      </c>
      <c r="E38" s="479">
        <v>8.0392156899999997E-2</v>
      </c>
      <c r="F38" s="479">
        <v>5.6669318000000003E-3</v>
      </c>
      <c r="G38" s="479">
        <v>2.0062675700000001E-2</v>
      </c>
      <c r="H38" s="479">
        <v>2.11112665E-2</v>
      </c>
      <c r="I38" s="479">
        <v>9.8743267999999995E-3</v>
      </c>
      <c r="J38" s="479">
        <v>1.6369750700000001E-2</v>
      </c>
      <c r="K38" s="479">
        <v>8.7064555999999994E-3</v>
      </c>
      <c r="L38" s="479">
        <v>1.1480086400000001E-2</v>
      </c>
      <c r="M38" s="479">
        <v>9.0937767999999999E-3</v>
      </c>
      <c r="N38" s="479">
        <v>4.2022778000000002E-3</v>
      </c>
      <c r="O38" s="479">
        <v>3.9574329999999998E-3</v>
      </c>
      <c r="P38" s="479">
        <v>6.1292502999999998E-3</v>
      </c>
      <c r="Q38" s="479">
        <v>7.2944296999999996E-3</v>
      </c>
      <c r="R38" s="479">
        <v>9.8895984999999992E-3</v>
      </c>
      <c r="S38" s="479">
        <v>4.3093495000000002E-3</v>
      </c>
      <c r="T38" s="479">
        <v>6.8260237000000003E-3</v>
      </c>
      <c r="U38" s="479">
        <v>9.2644891000000004E-3</v>
      </c>
      <c r="V38" s="479">
        <v>8.3149576000000006E-3</v>
      </c>
      <c r="W38" s="479">
        <v>6.3663187E-3</v>
      </c>
      <c r="X38" s="479">
        <v>1.3713038E-2</v>
      </c>
      <c r="Y38" s="479">
        <v>5.5761541000000003E-3</v>
      </c>
      <c r="Z38" s="479">
        <v>6.1701904E-3</v>
      </c>
      <c r="AA38" s="479">
        <v>7.8024920999999999E-3</v>
      </c>
      <c r="AB38" s="479">
        <v>3.8662739999999998E-3</v>
      </c>
      <c r="AC38" s="479">
        <v>1.4673929400000001E-2</v>
      </c>
      <c r="AD38" s="479">
        <v>1.27008234E-2</v>
      </c>
      <c r="AE38" s="479">
        <v>2.61488229E-2</v>
      </c>
      <c r="AF38" s="479">
        <v>1.0243472199999999E-2</v>
      </c>
      <c r="AG38" s="479">
        <v>1.9102711200000001E-2</v>
      </c>
      <c r="AH38" s="479">
        <v>1.58692291E-2</v>
      </c>
      <c r="AI38" s="479">
        <v>2.1883743000000001E-2</v>
      </c>
      <c r="AJ38" s="479">
        <v>1.8914752199999999E-2</v>
      </c>
      <c r="AK38" s="479">
        <v>7.5998140800000002E-2</v>
      </c>
      <c r="AL38" s="479">
        <v>7.9113209899999995E-2</v>
      </c>
      <c r="AM38" s="479">
        <v>2.2180834999999999E-2</v>
      </c>
      <c r="AN38" s="479">
        <v>6.2741326000000002E-3</v>
      </c>
      <c r="AO38" s="479">
        <v>1.9483878400000001E-2</v>
      </c>
      <c r="AP38" s="479">
        <v>8.7982678000000005E-3</v>
      </c>
      <c r="AQ38" s="479">
        <v>6.6383362E-3</v>
      </c>
      <c r="AR38" s="479">
        <v>2.3229495499999999E-2</v>
      </c>
      <c r="AS38" s="479">
        <v>1.26249673E-2</v>
      </c>
      <c r="AT38" s="479">
        <v>9.9949387000000008E-3</v>
      </c>
      <c r="AU38" s="479">
        <v>0</v>
      </c>
      <c r="AV38" s="479">
        <v>3.4672396500000001E-2</v>
      </c>
      <c r="AW38" s="480">
        <v>1.7612303999999999E-2</v>
      </c>
    </row>
    <row r="39" spans="2:49">
      <c r="B39" s="481" t="s">
        <v>504</v>
      </c>
      <c r="C39" s="614" t="s">
        <v>505</v>
      </c>
      <c r="D39" s="556">
        <v>5.5937010000000004E-4</v>
      </c>
      <c r="E39" s="557">
        <v>8.3333333000000006E-3</v>
      </c>
      <c r="F39" s="557">
        <v>3.6757997999999998E-3</v>
      </c>
      <c r="G39" s="557">
        <v>3.9091526000000001E-3</v>
      </c>
      <c r="H39" s="557">
        <v>7.4016608999999999E-3</v>
      </c>
      <c r="I39" s="557">
        <v>1.9501021E-3</v>
      </c>
      <c r="J39" s="557">
        <v>5.7252439000000004E-3</v>
      </c>
      <c r="K39" s="557">
        <v>2.0285944E-3</v>
      </c>
      <c r="L39" s="557">
        <v>5.8577522E-3</v>
      </c>
      <c r="M39" s="557">
        <v>2.957767E-3</v>
      </c>
      <c r="N39" s="557">
        <v>8.5263609999999997E-4</v>
      </c>
      <c r="O39" s="557">
        <v>4.1779466999999999E-3</v>
      </c>
      <c r="P39" s="557">
        <v>3.9269151E-3</v>
      </c>
      <c r="Q39" s="557">
        <v>1.9893899000000001E-3</v>
      </c>
      <c r="R39" s="557">
        <v>4.5052614999999997E-3</v>
      </c>
      <c r="S39" s="557">
        <v>1.136127E-3</v>
      </c>
      <c r="T39" s="557">
        <v>1.6597096000000001E-3</v>
      </c>
      <c r="U39" s="557">
        <v>4.5698943999999998E-3</v>
      </c>
      <c r="V39" s="557">
        <v>4.0459538999999996E-3</v>
      </c>
      <c r="W39" s="557">
        <v>2.3751705E-3</v>
      </c>
      <c r="X39" s="557">
        <v>2.4363941000000002E-3</v>
      </c>
      <c r="Y39" s="557">
        <v>1.4898862E-3</v>
      </c>
      <c r="Z39" s="557">
        <v>2.0360675000000001E-3</v>
      </c>
      <c r="AA39" s="557">
        <v>3.1442878999999998E-3</v>
      </c>
      <c r="AB39" s="557">
        <v>8.0480459999999999E-4</v>
      </c>
      <c r="AC39" s="557">
        <v>1.6069649999999999E-3</v>
      </c>
      <c r="AD39" s="557">
        <v>1.0720507E-3</v>
      </c>
      <c r="AE39" s="557">
        <v>1.4192160000000001E-3</v>
      </c>
      <c r="AF39" s="557">
        <v>4.8078445999999997E-3</v>
      </c>
      <c r="AG39" s="557">
        <v>7.3303305000000001E-3</v>
      </c>
      <c r="AH39" s="557">
        <v>1.1751712000000001E-3</v>
      </c>
      <c r="AI39" s="557">
        <v>1.3158156999999999E-3</v>
      </c>
      <c r="AJ39" s="557">
        <v>3.46685428E-2</v>
      </c>
      <c r="AK39" s="557">
        <v>1.9896931499999999E-2</v>
      </c>
      <c r="AL39" s="557">
        <v>5.3566530500000001E-2</v>
      </c>
      <c r="AM39" s="557">
        <v>2.7265111700000001E-2</v>
      </c>
      <c r="AN39" s="557">
        <v>2.62537719E-2</v>
      </c>
      <c r="AO39" s="557">
        <v>3.6370310000000002E-3</v>
      </c>
      <c r="AP39" s="557">
        <v>9.3551326999999993E-3</v>
      </c>
      <c r="AQ39" s="557">
        <v>1.69251505E-2</v>
      </c>
      <c r="AR39" s="557">
        <v>1.44737626E-2</v>
      </c>
      <c r="AS39" s="557">
        <v>1.18798208E-2</v>
      </c>
      <c r="AT39" s="557">
        <v>2.78650997E-2</v>
      </c>
      <c r="AU39" s="557">
        <v>0</v>
      </c>
      <c r="AV39" s="557">
        <v>1.9167786799999999E-2</v>
      </c>
      <c r="AW39" s="558">
        <v>1.47238024E-2</v>
      </c>
    </row>
    <row r="40" spans="2:49">
      <c r="B40" s="551" t="s">
        <v>506</v>
      </c>
      <c r="C40" s="620" t="s">
        <v>507</v>
      </c>
      <c r="D40" s="486">
        <v>6.4665638100000006E-2</v>
      </c>
      <c r="E40" s="487">
        <v>0.37450980389999999</v>
      </c>
      <c r="F40" s="487">
        <v>3.6393074999999997E-2</v>
      </c>
      <c r="G40" s="487">
        <v>3.5699285999999997E-2</v>
      </c>
      <c r="H40" s="487">
        <v>2.9860996300000001E-2</v>
      </c>
      <c r="I40" s="487">
        <v>5.9625147000000003E-2</v>
      </c>
      <c r="J40" s="487">
        <v>3.6908368300000001E-2</v>
      </c>
      <c r="K40" s="487">
        <v>4.4667902600000003E-2</v>
      </c>
      <c r="L40" s="487">
        <v>3.3484739399999998E-2</v>
      </c>
      <c r="M40" s="487">
        <v>2.6056842E-2</v>
      </c>
      <c r="N40" s="487">
        <v>3.9840435299999997E-2</v>
      </c>
      <c r="O40" s="487">
        <v>1.7845857E-2</v>
      </c>
      <c r="P40" s="487">
        <v>1.6709781199999999E-2</v>
      </c>
      <c r="Q40" s="487">
        <v>4.4429708200000001E-2</v>
      </c>
      <c r="R40" s="487">
        <v>7.3932828300000003E-2</v>
      </c>
      <c r="S40" s="487">
        <v>2.1528803799999999E-2</v>
      </c>
      <c r="T40" s="487">
        <v>3.3381377599999998E-2</v>
      </c>
      <c r="U40" s="487">
        <v>2.5765255599999998E-2</v>
      </c>
      <c r="V40" s="487">
        <v>1.9154048399999998E-2</v>
      </c>
      <c r="W40" s="487">
        <v>1.7081201899999999E-2</v>
      </c>
      <c r="X40" s="487">
        <v>2.7958621199999999E-2</v>
      </c>
      <c r="Y40" s="487">
        <v>1.6068447400000001E-2</v>
      </c>
      <c r="Z40" s="487">
        <v>1.9511916000000001E-2</v>
      </c>
      <c r="AA40" s="487">
        <v>1.54885292E-2</v>
      </c>
      <c r="AB40" s="487">
        <v>1.8350868400000001E-2</v>
      </c>
      <c r="AC40" s="487">
        <v>2.5300268599999998E-2</v>
      </c>
      <c r="AD40" s="487">
        <v>1.24179211E-2</v>
      </c>
      <c r="AE40" s="487">
        <v>0.2576201696</v>
      </c>
      <c r="AF40" s="487">
        <v>4.1811669500000002E-2</v>
      </c>
      <c r="AG40" s="487">
        <v>3.1394819999999997E-2</v>
      </c>
      <c r="AH40" s="487">
        <v>1.9094323E-2</v>
      </c>
      <c r="AI40" s="487">
        <v>6.2660738899999999E-2</v>
      </c>
      <c r="AJ40" s="487">
        <v>4.9718801700000002E-2</v>
      </c>
      <c r="AK40" s="487">
        <v>3.37817781E-2</v>
      </c>
      <c r="AL40" s="487">
        <v>2.9697286999999998E-3</v>
      </c>
      <c r="AM40" s="487">
        <v>0.1264440356</v>
      </c>
      <c r="AN40" s="487">
        <v>2.1633243100000001E-2</v>
      </c>
      <c r="AO40" s="487">
        <v>3.1541437700000001E-2</v>
      </c>
      <c r="AP40" s="487">
        <v>2.70948339E-2</v>
      </c>
      <c r="AQ40" s="487">
        <v>1.5220170200000001E-2</v>
      </c>
      <c r="AR40" s="487">
        <v>3.1876029899999998E-2</v>
      </c>
      <c r="AS40" s="487">
        <v>1.4759163800000001E-2</v>
      </c>
      <c r="AT40" s="487">
        <v>3.2024433599999999E-2</v>
      </c>
      <c r="AU40" s="487">
        <v>6.2668656099999998E-2</v>
      </c>
      <c r="AV40" s="487">
        <v>5.17388259E-2</v>
      </c>
      <c r="AW40" s="488">
        <v>3.2077248500000002E-2</v>
      </c>
    </row>
    <row r="41" spans="2:49">
      <c r="B41" s="477" t="s">
        <v>508</v>
      </c>
      <c r="C41" s="612" t="s">
        <v>509</v>
      </c>
      <c r="D41" s="478">
        <v>3.0119926E-3</v>
      </c>
      <c r="E41" s="479">
        <v>5.3921569000000003E-3</v>
      </c>
      <c r="F41" s="479">
        <v>3.9911214000000004E-3</v>
      </c>
      <c r="G41" s="479">
        <v>3.4891610000000002E-3</v>
      </c>
      <c r="H41" s="479">
        <v>4.6928055999999998E-3</v>
      </c>
      <c r="I41" s="479">
        <v>3.1960006999999999E-3</v>
      </c>
      <c r="J41" s="479">
        <v>3.7519801999999999E-3</v>
      </c>
      <c r="K41" s="479">
        <v>4.2707251E-3</v>
      </c>
      <c r="L41" s="479">
        <v>4.3898521000000001E-3</v>
      </c>
      <c r="M41" s="479">
        <v>6.5600016000000004E-3</v>
      </c>
      <c r="N41" s="479">
        <v>7.5113179999999999E-4</v>
      </c>
      <c r="O41" s="479">
        <v>2.8686467000000001E-3</v>
      </c>
      <c r="P41" s="479">
        <v>3.6705586000000002E-3</v>
      </c>
      <c r="Q41" s="479">
        <v>1.5251989400000001E-2</v>
      </c>
      <c r="R41" s="479">
        <v>4.1368255E-3</v>
      </c>
      <c r="S41" s="479">
        <v>1.5393907000000001E-3</v>
      </c>
      <c r="T41" s="479">
        <v>1.8032183E-3</v>
      </c>
      <c r="U41" s="479">
        <v>5.6298459000000004E-3</v>
      </c>
      <c r="V41" s="479">
        <v>5.9969337999999997E-3</v>
      </c>
      <c r="W41" s="479">
        <v>7.6755775999999996E-3</v>
      </c>
      <c r="X41" s="479">
        <v>6.7899509000000002E-3</v>
      </c>
      <c r="Y41" s="479">
        <v>4.1299453E-3</v>
      </c>
      <c r="Z41" s="479">
        <v>7.7103539000000004E-3</v>
      </c>
      <c r="AA41" s="479">
        <v>9.4328636000000007E-3</v>
      </c>
      <c r="AB41" s="479">
        <v>1.6922624000000001E-3</v>
      </c>
      <c r="AC41" s="479">
        <v>2.8857471000000002E-3</v>
      </c>
      <c r="AD41" s="479">
        <v>3.4692753000000001E-3</v>
      </c>
      <c r="AE41" s="479">
        <v>4.6657885000000003E-3</v>
      </c>
      <c r="AF41" s="479">
        <v>6.9697168000000002E-3</v>
      </c>
      <c r="AG41" s="479">
        <v>8.6946165000000002E-3</v>
      </c>
      <c r="AH41" s="479">
        <v>2.2522641900000001E-2</v>
      </c>
      <c r="AI41" s="479">
        <v>7.5493265E-3</v>
      </c>
      <c r="AJ41" s="479">
        <v>3.3329646300000002E-2</v>
      </c>
      <c r="AK41" s="479">
        <v>4.9229013799999999E-2</v>
      </c>
      <c r="AL41" s="479">
        <v>2.993482E-3</v>
      </c>
      <c r="AM41" s="479">
        <v>7.6151956000000002E-3</v>
      </c>
      <c r="AN41" s="479">
        <v>0.18616400490000001</v>
      </c>
      <c r="AO41" s="479">
        <v>2.4493240699999998E-2</v>
      </c>
      <c r="AP41" s="479">
        <v>2.6946731500000001E-2</v>
      </c>
      <c r="AQ41" s="479">
        <v>1.07195017E-2</v>
      </c>
      <c r="AR41" s="479">
        <v>4.55059861E-2</v>
      </c>
      <c r="AS41" s="479">
        <v>5.1660785600000002E-2</v>
      </c>
      <c r="AT41" s="479">
        <v>2.0952223999999998E-2</v>
      </c>
      <c r="AU41" s="479">
        <v>0</v>
      </c>
      <c r="AV41" s="479">
        <v>4.1099521E-2</v>
      </c>
      <c r="AW41" s="480">
        <v>1.9979447899999999E-2</v>
      </c>
    </row>
    <row r="42" spans="2:49">
      <c r="B42" s="477" t="s">
        <v>510</v>
      </c>
      <c r="C42" s="612" t="s">
        <v>511</v>
      </c>
      <c r="D42" s="478">
        <v>0</v>
      </c>
      <c r="E42" s="479">
        <v>0</v>
      </c>
      <c r="F42" s="479">
        <v>0</v>
      </c>
      <c r="G42" s="479">
        <v>0</v>
      </c>
      <c r="H42" s="479">
        <v>0</v>
      </c>
      <c r="I42" s="479">
        <v>0</v>
      </c>
      <c r="J42" s="479">
        <v>0</v>
      </c>
      <c r="K42" s="479">
        <v>0</v>
      </c>
      <c r="L42" s="479">
        <v>0</v>
      </c>
      <c r="M42" s="479">
        <v>0</v>
      </c>
      <c r="N42" s="479">
        <v>0</v>
      </c>
      <c r="O42" s="479">
        <v>0</v>
      </c>
      <c r="P42" s="479">
        <v>0</v>
      </c>
      <c r="Q42" s="479">
        <v>0</v>
      </c>
      <c r="R42" s="479">
        <v>0</v>
      </c>
      <c r="S42" s="479">
        <v>0</v>
      </c>
      <c r="T42" s="479">
        <v>0</v>
      </c>
      <c r="U42" s="479">
        <v>0</v>
      </c>
      <c r="V42" s="479">
        <v>0</v>
      </c>
      <c r="W42" s="479">
        <v>0</v>
      </c>
      <c r="X42" s="479">
        <v>0</v>
      </c>
      <c r="Y42" s="479">
        <v>0</v>
      </c>
      <c r="Z42" s="479">
        <v>0</v>
      </c>
      <c r="AA42" s="479">
        <v>0</v>
      </c>
      <c r="AB42" s="479">
        <v>0</v>
      </c>
      <c r="AC42" s="479">
        <v>0</v>
      </c>
      <c r="AD42" s="479">
        <v>0</v>
      </c>
      <c r="AE42" s="479">
        <v>0</v>
      </c>
      <c r="AF42" s="479">
        <v>0</v>
      </c>
      <c r="AG42" s="479">
        <v>0</v>
      </c>
      <c r="AH42" s="479">
        <v>0</v>
      </c>
      <c r="AI42" s="479">
        <v>0</v>
      </c>
      <c r="AJ42" s="479">
        <v>0</v>
      </c>
      <c r="AK42" s="479">
        <v>0</v>
      </c>
      <c r="AL42" s="479">
        <v>0</v>
      </c>
      <c r="AM42" s="479">
        <v>0</v>
      </c>
      <c r="AN42" s="479">
        <v>0</v>
      </c>
      <c r="AO42" s="479">
        <v>0</v>
      </c>
      <c r="AP42" s="479">
        <v>0</v>
      </c>
      <c r="AQ42" s="479">
        <v>0</v>
      </c>
      <c r="AR42" s="479">
        <v>0</v>
      </c>
      <c r="AS42" s="479">
        <v>0</v>
      </c>
      <c r="AT42" s="479">
        <v>0</v>
      </c>
      <c r="AU42" s="479">
        <v>0</v>
      </c>
      <c r="AV42" s="479">
        <v>0.105626337</v>
      </c>
      <c r="AW42" s="480">
        <v>4.6710799999999999E-4</v>
      </c>
    </row>
    <row r="43" spans="2:49">
      <c r="B43" s="477" t="s">
        <v>512</v>
      </c>
      <c r="C43" s="612" t="s">
        <v>513</v>
      </c>
      <c r="D43" s="478">
        <v>6.7616199999999998E-5</v>
      </c>
      <c r="E43" s="479">
        <v>0</v>
      </c>
      <c r="F43" s="479">
        <v>5.4384120000000005E-4</v>
      </c>
      <c r="G43" s="479">
        <v>0</v>
      </c>
      <c r="H43" s="479">
        <v>2.54353E-5</v>
      </c>
      <c r="I43" s="479">
        <v>2.01201E-4</v>
      </c>
      <c r="J43" s="479">
        <v>6.6701870000000004E-4</v>
      </c>
      <c r="K43" s="479">
        <v>3.0089199999999998E-4</v>
      </c>
      <c r="L43" s="479">
        <v>2.7696200000000001E-5</v>
      </c>
      <c r="M43" s="479">
        <v>5.5288530000000002E-4</v>
      </c>
      <c r="N43" s="479">
        <v>1.218052E-4</v>
      </c>
      <c r="O43" s="479">
        <v>2.9926859999999998E-4</v>
      </c>
      <c r="P43" s="479">
        <v>1.398308E-4</v>
      </c>
      <c r="Q43" s="479">
        <v>0</v>
      </c>
      <c r="R43" s="479">
        <v>3.3611710000000001E-4</v>
      </c>
      <c r="S43" s="479">
        <v>8.3108200000000005E-5</v>
      </c>
      <c r="T43" s="479">
        <v>1.185507E-4</v>
      </c>
      <c r="U43" s="479">
        <v>9.1324539999999995E-4</v>
      </c>
      <c r="V43" s="479">
        <v>1.0051357999999999E-3</v>
      </c>
      <c r="W43" s="479">
        <v>7.832739E-4</v>
      </c>
      <c r="X43" s="479">
        <v>8.3875859999999998E-4</v>
      </c>
      <c r="Y43" s="479">
        <v>1.8053345E-3</v>
      </c>
      <c r="Z43" s="479">
        <v>1.6355295999999999E-3</v>
      </c>
      <c r="AA43" s="479">
        <v>3.4936531999999998E-3</v>
      </c>
      <c r="AB43" s="479">
        <v>2.7204660000000001E-4</v>
      </c>
      <c r="AC43" s="479">
        <v>8.7515469999999997E-4</v>
      </c>
      <c r="AD43" s="479">
        <v>1.488959E-4</v>
      </c>
      <c r="AE43" s="479">
        <v>1.2986289999999999E-4</v>
      </c>
      <c r="AF43" s="479">
        <v>2.6526039999999999E-4</v>
      </c>
      <c r="AG43" s="479">
        <v>1.0827667E-3</v>
      </c>
      <c r="AH43" s="479">
        <v>1.855533E-4</v>
      </c>
      <c r="AI43" s="479">
        <v>3.7214989999999999E-4</v>
      </c>
      <c r="AJ43" s="479">
        <v>3.5712480000000001E-4</v>
      </c>
      <c r="AK43" s="479">
        <v>3.6779130000000001E-4</v>
      </c>
      <c r="AL43" s="479">
        <v>2.8277999999999998E-6</v>
      </c>
      <c r="AM43" s="479">
        <v>9.0129510000000002E-4</v>
      </c>
      <c r="AN43" s="479">
        <v>9.1566901999999995E-3</v>
      </c>
      <c r="AO43" s="479">
        <v>3.3879750000000001E-4</v>
      </c>
      <c r="AP43" s="479">
        <v>1.9746999999999999E-6</v>
      </c>
      <c r="AQ43" s="479">
        <v>1.6840050000000001E-4</v>
      </c>
      <c r="AR43" s="479">
        <v>0</v>
      </c>
      <c r="AS43" s="479">
        <v>9.2198370000000005E-4</v>
      </c>
      <c r="AT43" s="479">
        <v>7.7312769999999999E-4</v>
      </c>
      <c r="AU43" s="479">
        <v>0</v>
      </c>
      <c r="AV43" s="479">
        <v>4.1648524000000003E-3</v>
      </c>
      <c r="AW43" s="480">
        <v>6.8431600000000003E-4</v>
      </c>
    </row>
    <row r="44" spans="2:49">
      <c r="B44" s="489" t="s">
        <v>514</v>
      </c>
      <c r="C44" s="621" t="s">
        <v>515</v>
      </c>
      <c r="D44" s="482">
        <v>0</v>
      </c>
      <c r="E44" s="483">
        <v>0</v>
      </c>
      <c r="F44" s="483">
        <v>0</v>
      </c>
      <c r="G44" s="483">
        <v>0</v>
      </c>
      <c r="H44" s="483">
        <v>0</v>
      </c>
      <c r="I44" s="483">
        <v>0</v>
      </c>
      <c r="J44" s="483">
        <v>0</v>
      </c>
      <c r="K44" s="483">
        <v>0</v>
      </c>
      <c r="L44" s="483">
        <v>1.38481E-5</v>
      </c>
      <c r="M44" s="483">
        <v>3.3919000000000001E-6</v>
      </c>
      <c r="N44" s="483">
        <v>0</v>
      </c>
      <c r="O44" s="483">
        <v>0</v>
      </c>
      <c r="P44" s="483">
        <v>0</v>
      </c>
      <c r="Q44" s="483">
        <v>0</v>
      </c>
      <c r="R44" s="483">
        <v>0</v>
      </c>
      <c r="S44" s="483">
        <v>1.4165999999999999E-6</v>
      </c>
      <c r="T44" s="483">
        <v>0</v>
      </c>
      <c r="U44" s="483">
        <v>0</v>
      </c>
      <c r="V44" s="483">
        <v>0</v>
      </c>
      <c r="W44" s="483">
        <v>0</v>
      </c>
      <c r="X44" s="483">
        <v>0</v>
      </c>
      <c r="Y44" s="483">
        <v>0</v>
      </c>
      <c r="Z44" s="483">
        <v>0</v>
      </c>
      <c r="AA44" s="483">
        <v>0</v>
      </c>
      <c r="AB44" s="483">
        <v>0</v>
      </c>
      <c r="AC44" s="483">
        <v>0</v>
      </c>
      <c r="AD44" s="483">
        <v>0</v>
      </c>
      <c r="AE44" s="483">
        <v>0</v>
      </c>
      <c r="AF44" s="483">
        <v>7.3679999999999998E-7</v>
      </c>
      <c r="AG44" s="483">
        <v>0</v>
      </c>
      <c r="AH44" s="483">
        <v>8.8358700000000005E-5</v>
      </c>
      <c r="AI44" s="483">
        <v>0</v>
      </c>
      <c r="AJ44" s="483">
        <v>1.50052E-5</v>
      </c>
      <c r="AK44" s="483">
        <v>8.8327799999999998E-5</v>
      </c>
      <c r="AL44" s="483">
        <v>8.4833000000000006E-6</v>
      </c>
      <c r="AM44" s="483">
        <v>6.5259750000000005E-4</v>
      </c>
      <c r="AN44" s="483">
        <v>2.9809859999999999E-4</v>
      </c>
      <c r="AO44" s="483">
        <v>1.61332E-5</v>
      </c>
      <c r="AP44" s="483">
        <v>9.8734999999999996E-6</v>
      </c>
      <c r="AQ44" s="483">
        <v>1.17700572E-2</v>
      </c>
      <c r="AR44" s="483">
        <v>9.9271000000000002E-6</v>
      </c>
      <c r="AS44" s="483">
        <v>2.0248500000000001E-5</v>
      </c>
      <c r="AT44" s="483">
        <v>1.706453E-4</v>
      </c>
      <c r="AU44" s="483">
        <v>0</v>
      </c>
      <c r="AV44" s="483">
        <v>1.041213E-4</v>
      </c>
      <c r="AW44" s="484">
        <v>8.7452470000000003E-4</v>
      </c>
    </row>
    <row r="45" spans="2:49">
      <c r="B45" s="552" t="s">
        <v>516</v>
      </c>
      <c r="C45" s="622" t="s">
        <v>517</v>
      </c>
      <c r="D45" s="559">
        <v>3.2209881000000002E-3</v>
      </c>
      <c r="E45" s="560">
        <v>2.9411764999999999E-3</v>
      </c>
      <c r="F45" s="560">
        <v>1.4100899000000001E-3</v>
      </c>
      <c r="G45" s="560">
        <v>3.876846E-4</v>
      </c>
      <c r="H45" s="560">
        <v>1.6914447999999999E-3</v>
      </c>
      <c r="I45" s="560">
        <v>1.6483006000000001E-3</v>
      </c>
      <c r="J45" s="560">
        <v>5.8364140000000001E-4</v>
      </c>
      <c r="K45" s="560">
        <v>5.0472210000000002E-4</v>
      </c>
      <c r="L45" s="560">
        <v>5.8162079999999998E-4</v>
      </c>
      <c r="M45" s="560">
        <v>9.7009329999999999E-4</v>
      </c>
      <c r="N45" s="560">
        <v>3.0451289999999998E-4</v>
      </c>
      <c r="O45" s="560">
        <v>4.3315189999999998E-4</v>
      </c>
      <c r="P45" s="560">
        <v>4.7775520000000002E-4</v>
      </c>
      <c r="Q45" s="560">
        <v>0</v>
      </c>
      <c r="R45" s="560">
        <v>1.1246994E-3</v>
      </c>
      <c r="S45" s="560">
        <v>7.4277960000000004E-4</v>
      </c>
      <c r="T45" s="560">
        <v>9.4216600000000003E-4</v>
      </c>
      <c r="U45" s="560">
        <v>2.4940029999999998E-4</v>
      </c>
      <c r="V45" s="560">
        <v>1.6347574000000001E-3</v>
      </c>
      <c r="W45" s="560">
        <v>4.5500860000000001E-4</v>
      </c>
      <c r="X45" s="560">
        <v>6.2574060000000005E-4</v>
      </c>
      <c r="Y45" s="560">
        <v>3.6397870000000001E-4</v>
      </c>
      <c r="Z45" s="560">
        <v>7.4862430000000003E-4</v>
      </c>
      <c r="AA45" s="560">
        <v>2.329102E-4</v>
      </c>
      <c r="AB45" s="560">
        <v>5.5259500000000002E-5</v>
      </c>
      <c r="AC45" s="560">
        <v>6.7522709999999996E-4</v>
      </c>
      <c r="AD45" s="560">
        <v>2.5312309999999999E-4</v>
      </c>
      <c r="AE45" s="560">
        <v>1.3913882E-3</v>
      </c>
      <c r="AF45" s="560">
        <v>8.9156969999999996E-4</v>
      </c>
      <c r="AG45" s="560">
        <v>1.7703235E-3</v>
      </c>
      <c r="AH45" s="560">
        <v>7.8815993000000001E-3</v>
      </c>
      <c r="AI45" s="560">
        <v>1.6813201000000001E-3</v>
      </c>
      <c r="AJ45" s="560">
        <v>5.5990990000000002E-4</v>
      </c>
      <c r="AK45" s="560">
        <v>3.3506658999999999E-3</v>
      </c>
      <c r="AL45" s="560">
        <v>2.6015519999999999E-4</v>
      </c>
      <c r="AM45" s="560">
        <v>1.2154393999999999E-3</v>
      </c>
      <c r="AN45" s="560">
        <v>1.2078619000000001E-3</v>
      </c>
      <c r="AO45" s="560">
        <v>3.0249999999999998E-6</v>
      </c>
      <c r="AP45" s="560">
        <v>2.4130812000000001E-3</v>
      </c>
      <c r="AQ45" s="560">
        <v>9.8463359999999994E-4</v>
      </c>
      <c r="AR45" s="560">
        <v>0</v>
      </c>
      <c r="AS45" s="560">
        <v>1.9600591000000001E-3</v>
      </c>
      <c r="AT45" s="560">
        <v>3.6984755999999999E-3</v>
      </c>
      <c r="AU45" s="560">
        <v>0</v>
      </c>
      <c r="AV45" s="560">
        <v>2.4610490000000001E-4</v>
      </c>
      <c r="AW45" s="561">
        <v>1.0664915000000001E-3</v>
      </c>
    </row>
    <row r="46" spans="2:49">
      <c r="B46" s="489" t="s">
        <v>518</v>
      </c>
      <c r="C46" s="621" t="s">
        <v>519</v>
      </c>
      <c r="D46" s="478">
        <v>2.3807035800000001E-2</v>
      </c>
      <c r="E46" s="479">
        <v>4.3137254899999998E-2</v>
      </c>
      <c r="F46" s="479">
        <v>3.7066233499999997E-2</v>
      </c>
      <c r="G46" s="479">
        <v>2.2356475899999999E-2</v>
      </c>
      <c r="H46" s="479">
        <v>5.5830397699999999E-2</v>
      </c>
      <c r="I46" s="479">
        <v>2.7185352600000001E-2</v>
      </c>
      <c r="J46" s="479">
        <v>4.00489147E-2</v>
      </c>
      <c r="K46" s="479">
        <v>1.41225116E-2</v>
      </c>
      <c r="L46" s="479">
        <v>3.8650085899999999E-2</v>
      </c>
      <c r="M46" s="479">
        <v>3.3586936999999997E-2</v>
      </c>
      <c r="N46" s="479">
        <v>1.24444264E-2</v>
      </c>
      <c r="O46" s="479">
        <v>3.7361317599999999E-2</v>
      </c>
      <c r="P46" s="479">
        <v>4.7181243999999997E-2</v>
      </c>
      <c r="Q46" s="479">
        <v>2.5862069000000001E-2</v>
      </c>
      <c r="R46" s="479">
        <v>5.9479794199999998E-2</v>
      </c>
      <c r="S46" s="479">
        <v>8.4260390999999994E-3</v>
      </c>
      <c r="T46" s="479">
        <v>2.0484310799999999E-2</v>
      </c>
      <c r="U46" s="479">
        <v>2.9869358200000001E-2</v>
      </c>
      <c r="V46" s="479">
        <v>3.7012149199999997E-2</v>
      </c>
      <c r="W46" s="479">
        <v>3.5664312599999998E-2</v>
      </c>
      <c r="X46" s="479">
        <v>3.4868394800000001E-2</v>
      </c>
      <c r="Y46" s="479">
        <v>4.5419691700000001E-2</v>
      </c>
      <c r="Z46" s="479">
        <v>4.61572206E-2</v>
      </c>
      <c r="AA46" s="479">
        <v>3.7731454499999997E-2</v>
      </c>
      <c r="AB46" s="479">
        <v>2.4479474599999999E-2</v>
      </c>
      <c r="AC46" s="479">
        <v>2.22938105E-2</v>
      </c>
      <c r="AD46" s="479">
        <v>4.30309257E-2</v>
      </c>
      <c r="AE46" s="479">
        <v>4.6361055999999998E-2</v>
      </c>
      <c r="AF46" s="479">
        <v>9.7822875300000001E-2</v>
      </c>
      <c r="AG46" s="479">
        <v>7.6446034900000001E-2</v>
      </c>
      <c r="AH46" s="479">
        <v>0.1198232825</v>
      </c>
      <c r="AI46" s="479">
        <v>5.4686098199999998E-2</v>
      </c>
      <c r="AJ46" s="479">
        <v>6.6628853500000002E-2</v>
      </c>
      <c r="AK46" s="479">
        <v>0.1119403309</v>
      </c>
      <c r="AL46" s="479">
        <v>2.4871407000000002E-2</v>
      </c>
      <c r="AM46" s="479">
        <v>0.1210932971</v>
      </c>
      <c r="AN46" s="479">
        <v>0.14979175280000001</v>
      </c>
      <c r="AO46" s="479">
        <v>8.4774987100000004E-2</v>
      </c>
      <c r="AP46" s="479">
        <v>9.1122448100000003E-2</v>
      </c>
      <c r="AQ46" s="479">
        <v>4.0085314900000002E-2</v>
      </c>
      <c r="AR46" s="479">
        <v>5.8421188499999999E-2</v>
      </c>
      <c r="AS46" s="479">
        <v>0.1480816529</v>
      </c>
      <c r="AT46" s="479">
        <v>3.1729577100000003E-2</v>
      </c>
      <c r="AU46" s="479">
        <v>0</v>
      </c>
      <c r="AV46" s="479">
        <v>2.4847131000000001E-2</v>
      </c>
      <c r="AW46" s="480">
        <v>6.0056261399999998E-2</v>
      </c>
    </row>
    <row r="47" spans="2:49">
      <c r="B47" s="489" t="s">
        <v>520</v>
      </c>
      <c r="C47" s="621" t="s">
        <v>521</v>
      </c>
      <c r="D47" s="478">
        <v>1.2170909E-3</v>
      </c>
      <c r="E47" s="479">
        <v>0</v>
      </c>
      <c r="F47" s="479">
        <v>3.7732310000000003E-4</v>
      </c>
      <c r="G47" s="479">
        <v>1.6153519999999999E-4</v>
      </c>
      <c r="H47" s="479">
        <v>2.5435259999999999E-4</v>
      </c>
      <c r="I47" s="479">
        <v>2.32155E-4</v>
      </c>
      <c r="J47" s="479">
        <v>1.389622E-4</v>
      </c>
      <c r="K47" s="479">
        <v>9.7061900000000007E-5</v>
      </c>
      <c r="L47" s="479">
        <v>1.6617739999999999E-4</v>
      </c>
      <c r="M47" s="479">
        <v>2.0690800000000001E-4</v>
      </c>
      <c r="N47" s="479">
        <v>5.0752099999999998E-5</v>
      </c>
      <c r="O47" s="479">
        <v>1.043502E-4</v>
      </c>
      <c r="P47" s="479">
        <v>1.1652569999999999E-4</v>
      </c>
      <c r="Q47" s="479">
        <v>0</v>
      </c>
      <c r="R47" s="479">
        <v>1.874499E-4</v>
      </c>
      <c r="S47" s="479">
        <v>5.9497899999999998E-5</v>
      </c>
      <c r="T47" s="479">
        <v>4.3676600000000001E-5</v>
      </c>
      <c r="U47" s="479">
        <v>9.9026599999999998E-5</v>
      </c>
      <c r="V47" s="479">
        <v>1.2705370000000001E-4</v>
      </c>
      <c r="W47" s="479">
        <v>1.660338E-4</v>
      </c>
      <c r="X47" s="479">
        <v>1.331363E-4</v>
      </c>
      <c r="Y47" s="479">
        <v>2.9603600000000001E-4</v>
      </c>
      <c r="Z47" s="479">
        <v>1.2397600000000001E-4</v>
      </c>
      <c r="AA47" s="479">
        <v>1.164551E-4</v>
      </c>
      <c r="AB47" s="479">
        <v>9.6822200000000003E-5</v>
      </c>
      <c r="AC47" s="479">
        <v>2.3387749999999999E-4</v>
      </c>
      <c r="AD47" s="479">
        <v>1.6378550000000001E-4</v>
      </c>
      <c r="AE47" s="479">
        <v>2.5044990000000001E-4</v>
      </c>
      <c r="AF47" s="479">
        <v>2.8810229999999998E-4</v>
      </c>
      <c r="AG47" s="479">
        <v>1.1098360000000001E-4</v>
      </c>
      <c r="AH47" s="479">
        <v>3.2692730000000002E-4</v>
      </c>
      <c r="AI47" s="479">
        <v>7.3100899999999997E-5</v>
      </c>
      <c r="AJ47" s="479">
        <v>6.696626E-4</v>
      </c>
      <c r="AK47" s="479">
        <v>2.953915E-4</v>
      </c>
      <c r="AL47" s="479">
        <v>7.793346E-4</v>
      </c>
      <c r="AM47" s="479">
        <v>4.5532230000000002E-4</v>
      </c>
      <c r="AN47" s="479">
        <v>1.67328952E-2</v>
      </c>
      <c r="AO47" s="479">
        <v>4.850047E-4</v>
      </c>
      <c r="AP47" s="479">
        <v>9.5960459000000008E-3</v>
      </c>
      <c r="AQ47" s="479">
        <v>2.3886503999999999E-2</v>
      </c>
      <c r="AR47" s="479">
        <v>1.9357913E-3</v>
      </c>
      <c r="AS47" s="479">
        <v>3.0534805000000001E-3</v>
      </c>
      <c r="AT47" s="479">
        <v>2.8695109100000001E-2</v>
      </c>
      <c r="AU47" s="479">
        <v>0</v>
      </c>
      <c r="AV47" s="479">
        <v>4.2879049000000002E-3</v>
      </c>
      <c r="AW47" s="480">
        <v>4.0750036999999996E-3</v>
      </c>
    </row>
    <row r="48" spans="2:49">
      <c r="B48" s="477" t="s">
        <v>522</v>
      </c>
      <c r="C48" s="611" t="s">
        <v>523</v>
      </c>
      <c r="D48" s="478">
        <v>7.4377779999999999E-4</v>
      </c>
      <c r="E48" s="479">
        <v>4.9019609999999996E-4</v>
      </c>
      <c r="F48" s="479">
        <v>8.3790519999999997E-4</v>
      </c>
      <c r="G48" s="479">
        <v>9.0459730000000003E-4</v>
      </c>
      <c r="H48" s="479">
        <v>1.5515508999999999E-3</v>
      </c>
      <c r="I48" s="479">
        <v>8.7445060000000002E-4</v>
      </c>
      <c r="J48" s="479">
        <v>1.0561129E-3</v>
      </c>
      <c r="K48" s="479">
        <v>5.7266540000000001E-4</v>
      </c>
      <c r="L48" s="479">
        <v>8.8627930000000001E-4</v>
      </c>
      <c r="M48" s="479">
        <v>5.7662890000000002E-4</v>
      </c>
      <c r="N48" s="479">
        <v>5.0752099999999998E-5</v>
      </c>
      <c r="O48" s="479">
        <v>1.299456E-4</v>
      </c>
      <c r="P48" s="479">
        <v>3.379244E-4</v>
      </c>
      <c r="Q48" s="479">
        <v>1.3262599000000001E-3</v>
      </c>
      <c r="R48" s="479">
        <v>1.137627E-3</v>
      </c>
      <c r="S48" s="479">
        <v>1.208847E-4</v>
      </c>
      <c r="T48" s="479">
        <v>2.8077789999999999E-4</v>
      </c>
      <c r="U48" s="479">
        <v>6.4183909999999999E-4</v>
      </c>
      <c r="V48" s="479">
        <v>7.2279430000000001E-4</v>
      </c>
      <c r="W48" s="479">
        <v>7.4651839999999997E-4</v>
      </c>
      <c r="X48" s="479">
        <v>5.9911329999999996E-4</v>
      </c>
      <c r="Y48" s="479">
        <v>8.7354890000000001E-4</v>
      </c>
      <c r="Z48" s="479">
        <v>9.250517E-4</v>
      </c>
      <c r="AA48" s="479">
        <v>1.0480960000000001E-3</v>
      </c>
      <c r="AB48" s="479">
        <v>2.0923029999999999E-4</v>
      </c>
      <c r="AC48" s="479">
        <v>5.0547730000000005E-4</v>
      </c>
      <c r="AD48" s="479">
        <v>1.2060571E-3</v>
      </c>
      <c r="AE48" s="479">
        <v>8.6266070000000003E-4</v>
      </c>
      <c r="AF48" s="479">
        <v>7.7514979999999999E-4</v>
      </c>
      <c r="AG48" s="479">
        <v>4.8724499999999997E-5</v>
      </c>
      <c r="AH48" s="479">
        <v>8.0406450000000001E-4</v>
      </c>
      <c r="AI48" s="479">
        <v>2.6249859000000001E-3</v>
      </c>
      <c r="AJ48" s="479">
        <v>1.9601135E-3</v>
      </c>
      <c r="AK48" s="479">
        <v>3.7720331000000002E-3</v>
      </c>
      <c r="AL48" s="479">
        <v>4.1172399999999998E-4</v>
      </c>
      <c r="AM48" s="479">
        <v>2.0727916999999998E-3</v>
      </c>
      <c r="AN48" s="479">
        <v>2.1134067999999998E-3</v>
      </c>
      <c r="AO48" s="479">
        <v>2.4038485999999999E-3</v>
      </c>
      <c r="AP48" s="479">
        <v>4.1676005000000002E-3</v>
      </c>
      <c r="AQ48" s="479">
        <v>2.1694301E-3</v>
      </c>
      <c r="AR48" s="479">
        <v>3.9609268000000003E-3</v>
      </c>
      <c r="AS48" s="479">
        <v>1.5537382999999999E-3</v>
      </c>
      <c r="AT48" s="479">
        <v>1.6391235000000001E-3</v>
      </c>
      <c r="AU48" s="479">
        <v>0</v>
      </c>
      <c r="AV48" s="479">
        <v>1.2305249999999999E-4</v>
      </c>
      <c r="AW48" s="480">
        <v>1.3185263999999999E-3</v>
      </c>
    </row>
    <row r="49" spans="2:49">
      <c r="B49" s="553" t="s">
        <v>524</v>
      </c>
      <c r="C49" s="623" t="s">
        <v>525</v>
      </c>
      <c r="D49" s="482">
        <v>5.1572689999999999E-3</v>
      </c>
      <c r="E49" s="483">
        <v>1.2745098E-2</v>
      </c>
      <c r="F49" s="483">
        <v>2.8060081000000001E-3</v>
      </c>
      <c r="G49" s="483">
        <v>2.8107129999999998E-3</v>
      </c>
      <c r="H49" s="483">
        <v>5.2778165999999996E-3</v>
      </c>
      <c r="I49" s="483">
        <v>1.4176933100000001E-2</v>
      </c>
      <c r="J49" s="483">
        <v>2.2789806000000001E-3</v>
      </c>
      <c r="K49" s="483">
        <v>1.9024139E-3</v>
      </c>
      <c r="L49" s="483">
        <v>2.1603057999999998E-3</v>
      </c>
      <c r="M49" s="483">
        <v>2.2793801000000002E-3</v>
      </c>
      <c r="N49" s="483">
        <v>2.0605371999999999E-3</v>
      </c>
      <c r="O49" s="483">
        <v>1.3841171000000001E-3</v>
      </c>
      <c r="P49" s="483">
        <v>5.4184437E-3</v>
      </c>
      <c r="Q49" s="483">
        <v>1.5251989400000001E-2</v>
      </c>
      <c r="R49" s="483">
        <v>1.20355767E-2</v>
      </c>
      <c r="S49" s="483">
        <v>3.5127384999999998E-3</v>
      </c>
      <c r="T49" s="483">
        <v>3.1072758999999999E-3</v>
      </c>
      <c r="U49" s="483">
        <v>4.1407791999999999E-3</v>
      </c>
      <c r="V49" s="483">
        <v>8.2246083000000001E-3</v>
      </c>
      <c r="W49" s="483">
        <v>6.0012978999999999E-3</v>
      </c>
      <c r="X49" s="483">
        <v>1.9970444E-3</v>
      </c>
      <c r="Y49" s="483">
        <v>6.2119040000000001E-4</v>
      </c>
      <c r="Z49" s="483">
        <v>3.4617914999999998E-3</v>
      </c>
      <c r="AA49" s="483">
        <v>2.4455572000000002E-3</v>
      </c>
      <c r="AB49" s="483">
        <v>3.5281050000000001E-4</v>
      </c>
      <c r="AC49" s="483">
        <v>3.0253190999999999E-3</v>
      </c>
      <c r="AD49" s="483">
        <v>8.1148285000000007E-3</v>
      </c>
      <c r="AE49" s="483">
        <v>1.2893531000000001E-3</v>
      </c>
      <c r="AF49" s="483">
        <v>1.43211139E-2</v>
      </c>
      <c r="AG49" s="483">
        <v>3.0831780999999998E-3</v>
      </c>
      <c r="AH49" s="483">
        <v>6.6445769999999996E-3</v>
      </c>
      <c r="AI49" s="483">
        <v>6.9911015999999998E-3</v>
      </c>
      <c r="AJ49" s="483">
        <v>4.6203288000000002E-3</v>
      </c>
      <c r="AK49" s="483">
        <v>1.08266762E-2</v>
      </c>
      <c r="AL49" s="483">
        <v>4.1036661999999998E-3</v>
      </c>
      <c r="AM49" s="483">
        <v>3.3050603E-3</v>
      </c>
      <c r="AN49" s="483">
        <v>5.2251629000000001E-3</v>
      </c>
      <c r="AO49" s="483">
        <v>1.3017485000000001E-3</v>
      </c>
      <c r="AP49" s="483">
        <v>5.7888278000000001E-3</v>
      </c>
      <c r="AQ49" s="483">
        <v>2.5883338999999998E-3</v>
      </c>
      <c r="AR49" s="483">
        <v>1.1227589499999999E-2</v>
      </c>
      <c r="AS49" s="483">
        <v>4.1752498000000001E-3</v>
      </c>
      <c r="AT49" s="483">
        <v>3.6578457000000001E-3</v>
      </c>
      <c r="AU49" s="483">
        <v>5.3969969999999995E-4</v>
      </c>
      <c r="AV49" s="483">
        <v>0</v>
      </c>
      <c r="AW49" s="484">
        <v>4.4460864000000003E-3</v>
      </c>
    </row>
    <row r="50" spans="2:49" ht="13.5" thickBot="1">
      <c r="B50" s="554" t="s">
        <v>526</v>
      </c>
      <c r="C50" s="624" t="s">
        <v>527</v>
      </c>
      <c r="D50" s="501">
        <v>0.52978491910000003</v>
      </c>
      <c r="E50" s="562">
        <v>0.64950980390000002</v>
      </c>
      <c r="F50" s="562">
        <v>0.6727191884</v>
      </c>
      <c r="G50" s="562">
        <v>0.60853552160000002</v>
      </c>
      <c r="H50" s="562">
        <v>0.56457376859999997</v>
      </c>
      <c r="I50" s="562">
        <v>0.55390639509999995</v>
      </c>
      <c r="J50" s="562">
        <v>0.56338067309999995</v>
      </c>
      <c r="K50" s="562">
        <v>0.68818853310000005</v>
      </c>
      <c r="L50" s="562">
        <v>0.3965130449</v>
      </c>
      <c r="M50" s="562">
        <v>0.65006088520000005</v>
      </c>
      <c r="N50" s="562">
        <v>0.73729673770000004</v>
      </c>
      <c r="O50" s="562">
        <v>0.58675342829999999</v>
      </c>
      <c r="P50" s="562">
        <v>0.43208883920000002</v>
      </c>
      <c r="Q50" s="562">
        <v>0.54045092839999997</v>
      </c>
      <c r="R50" s="562">
        <v>0.50961165549999998</v>
      </c>
      <c r="S50" s="562">
        <v>0.77077717040000004</v>
      </c>
      <c r="T50" s="562">
        <v>0.78343285350000003</v>
      </c>
      <c r="U50" s="562">
        <v>0.46682241959999998</v>
      </c>
      <c r="V50" s="562">
        <v>0.53182130039999997</v>
      </c>
      <c r="W50" s="562">
        <v>0.53655024870000001</v>
      </c>
      <c r="X50" s="562">
        <v>0.54404814209999997</v>
      </c>
      <c r="Y50" s="562">
        <v>0.58060430169999999</v>
      </c>
      <c r="Z50" s="562">
        <v>0.61874994039999998</v>
      </c>
      <c r="AA50" s="562">
        <v>0.62524746710000001</v>
      </c>
      <c r="AB50" s="562">
        <v>0.79337538090000004</v>
      </c>
      <c r="AC50" s="562">
        <v>0.75179180369999998</v>
      </c>
      <c r="AD50" s="562">
        <v>0.65104748290000003</v>
      </c>
      <c r="AE50" s="562">
        <v>0.66761590260000003</v>
      </c>
      <c r="AF50" s="562">
        <v>0.50203108409999997</v>
      </c>
      <c r="AG50" s="562">
        <v>0.55634176449999995</v>
      </c>
      <c r="AH50" s="562">
        <v>0.46982990940000002</v>
      </c>
      <c r="AI50" s="562">
        <v>0.30742904230000001</v>
      </c>
      <c r="AJ50" s="562">
        <v>0.27889645439999999</v>
      </c>
      <c r="AK50" s="562">
        <v>0.35822440770000002</v>
      </c>
      <c r="AL50" s="562">
        <v>0.19277503639999999</v>
      </c>
      <c r="AM50" s="562">
        <v>0.48456485399999999</v>
      </c>
      <c r="AN50" s="562">
        <v>0.49232396010000001</v>
      </c>
      <c r="AO50" s="562">
        <v>0.28381344759999999</v>
      </c>
      <c r="AP50" s="562">
        <v>0.30481342560000002</v>
      </c>
      <c r="AQ50" s="562">
        <v>0.37920858950000003</v>
      </c>
      <c r="AR50" s="562">
        <v>0.31526594790000001</v>
      </c>
      <c r="AS50" s="562">
        <v>0.38358167050000003</v>
      </c>
      <c r="AT50" s="562">
        <v>0.40450596449999998</v>
      </c>
      <c r="AU50" s="562">
        <v>1</v>
      </c>
      <c r="AV50" s="562">
        <v>0.35674800750000002</v>
      </c>
      <c r="AW50" s="502">
        <v>0.48231638859999998</v>
      </c>
    </row>
    <row r="51" spans="2:49">
      <c r="B51" s="473" t="s">
        <v>434</v>
      </c>
      <c r="C51" s="610" t="s">
        <v>528</v>
      </c>
      <c r="D51" s="559">
        <v>5.4092929000000003E-3</v>
      </c>
      <c r="E51" s="560">
        <v>1.7156862700000001E-2</v>
      </c>
      <c r="F51" s="560">
        <v>6.2904891999999999E-3</v>
      </c>
      <c r="G51" s="560">
        <v>9.6598068000000002E-3</v>
      </c>
      <c r="H51" s="560">
        <v>8.0884129999999992E-3</v>
      </c>
      <c r="I51" s="560">
        <v>5.2157493999999997E-3</v>
      </c>
      <c r="J51" s="560">
        <v>1.2034129100000001E-2</v>
      </c>
      <c r="K51" s="560">
        <v>9.9876731000000003E-3</v>
      </c>
      <c r="L51" s="560">
        <v>1.32387969E-2</v>
      </c>
      <c r="M51" s="560">
        <v>7.8048416000000001E-3</v>
      </c>
      <c r="N51" s="560">
        <v>3.7455084E-3</v>
      </c>
      <c r="O51" s="560">
        <v>1.39573345E-2</v>
      </c>
      <c r="P51" s="560">
        <v>1.2293458199999999E-2</v>
      </c>
      <c r="Q51" s="560">
        <v>1.7241379300000002E-2</v>
      </c>
      <c r="R51" s="560">
        <v>1.29598986E-2</v>
      </c>
      <c r="S51" s="560">
        <v>4.6573652000000002E-3</v>
      </c>
      <c r="T51" s="560">
        <v>5.9587319E-3</v>
      </c>
      <c r="U51" s="560">
        <v>1.16227893E-2</v>
      </c>
      <c r="V51" s="560">
        <v>1.0559572600000001E-2</v>
      </c>
      <c r="W51" s="560">
        <v>8.2991548999999994E-3</v>
      </c>
      <c r="X51" s="560">
        <v>1.6349136600000001E-2</v>
      </c>
      <c r="Y51" s="560">
        <v>1.28169041E-2</v>
      </c>
      <c r="Z51" s="560">
        <v>8.4208318000000004E-3</v>
      </c>
      <c r="AA51" s="560">
        <v>9.7822289999999999E-3</v>
      </c>
      <c r="AB51" s="560">
        <v>4.8685012999999996E-3</v>
      </c>
      <c r="AC51" s="560">
        <v>7.2237982000000001E-3</v>
      </c>
      <c r="AD51" s="560">
        <v>8.1297181000000007E-3</v>
      </c>
      <c r="AE51" s="560">
        <v>1.1919559200000001E-2</v>
      </c>
      <c r="AF51" s="560">
        <v>1.19698753E-2</v>
      </c>
      <c r="AG51" s="560">
        <v>5.0862965000000003E-3</v>
      </c>
      <c r="AH51" s="560">
        <v>8.1908549000000008E-3</v>
      </c>
      <c r="AI51" s="560">
        <v>1.5065425299999999E-2</v>
      </c>
      <c r="AJ51" s="560">
        <v>1.35608814E-2</v>
      </c>
      <c r="AK51" s="560">
        <v>2.3467693000000001E-2</v>
      </c>
      <c r="AL51" s="560">
        <v>1.9585165000000002E-3</v>
      </c>
      <c r="AM51" s="560">
        <v>6.8466639000000001E-3</v>
      </c>
      <c r="AN51" s="560">
        <v>6.4091206999999997E-3</v>
      </c>
      <c r="AO51" s="560">
        <v>1.00640993E-2</v>
      </c>
      <c r="AP51" s="560">
        <v>3.7282302E-3</v>
      </c>
      <c r="AQ51" s="560">
        <v>8.0310863999999999E-3</v>
      </c>
      <c r="AR51" s="560">
        <v>2.9701987400000001E-2</v>
      </c>
      <c r="AS51" s="560">
        <v>8.6218301000000001E-3</v>
      </c>
      <c r="AT51" s="560">
        <v>1.34937476E-2</v>
      </c>
      <c r="AU51" s="560">
        <v>0</v>
      </c>
      <c r="AV51" s="560">
        <v>2.0350983E-3</v>
      </c>
      <c r="AW51" s="561">
        <v>8.5664655999999999E-3</v>
      </c>
    </row>
    <row r="52" spans="2:49">
      <c r="B52" s="477" t="s">
        <v>529</v>
      </c>
      <c r="C52" s="611" t="s">
        <v>332</v>
      </c>
      <c r="D52" s="478">
        <v>0.20362299689999999</v>
      </c>
      <c r="E52" s="479">
        <v>0.37990196079999999</v>
      </c>
      <c r="F52" s="479">
        <v>0.13915426489999999</v>
      </c>
      <c r="G52" s="479">
        <v>0.24146286310000001</v>
      </c>
      <c r="H52" s="479">
        <v>0.26484465410000002</v>
      </c>
      <c r="I52" s="479">
        <v>0.14815359380000001</v>
      </c>
      <c r="J52" s="479">
        <v>0.22203385119999999</v>
      </c>
      <c r="K52" s="479">
        <v>0.11975501569999999</v>
      </c>
      <c r="L52" s="479">
        <v>0.26224173270000001</v>
      </c>
      <c r="M52" s="479">
        <v>0.1033929522</v>
      </c>
      <c r="N52" s="479">
        <v>1.9245214100000001E-2</v>
      </c>
      <c r="O52" s="479">
        <v>0.2042291373</v>
      </c>
      <c r="P52" s="479">
        <v>0.25747512179999998</v>
      </c>
      <c r="Q52" s="479">
        <v>0.37732095490000001</v>
      </c>
      <c r="R52" s="479">
        <v>0.1993885255</v>
      </c>
      <c r="S52" s="479">
        <v>5.2642439700000002E-2</v>
      </c>
      <c r="T52" s="479">
        <v>0.12650606170000001</v>
      </c>
      <c r="U52" s="479">
        <v>0.29093649830000001</v>
      </c>
      <c r="V52" s="479">
        <v>0.19145013429999999</v>
      </c>
      <c r="W52" s="479">
        <v>0.24223316719999999</v>
      </c>
      <c r="X52" s="479">
        <v>0.216306533</v>
      </c>
      <c r="Y52" s="479">
        <v>0.16414469849999999</v>
      </c>
      <c r="Z52" s="479">
        <v>0.1836180013</v>
      </c>
      <c r="AA52" s="479">
        <v>0.2013508792</v>
      </c>
      <c r="AB52" s="479">
        <v>0.12156186889999999</v>
      </c>
      <c r="AC52" s="479">
        <v>0.16228460629999999</v>
      </c>
      <c r="AD52" s="479">
        <v>0.17673947679999999</v>
      </c>
      <c r="AE52" s="479">
        <v>0.24493070889999999</v>
      </c>
      <c r="AF52" s="479">
        <v>0.40245454279999998</v>
      </c>
      <c r="AG52" s="479">
        <v>9.1355732199999998E-2</v>
      </c>
      <c r="AH52" s="479">
        <v>0.13707090790000001</v>
      </c>
      <c r="AI52" s="479">
        <v>0.50312007820000004</v>
      </c>
      <c r="AJ52" s="479">
        <v>0.44344566689999998</v>
      </c>
      <c r="AK52" s="479">
        <v>0.22250506440000001</v>
      </c>
      <c r="AL52" s="479">
        <v>6.2872170500000005E-2</v>
      </c>
      <c r="AM52" s="479">
        <v>0.38023340179999998</v>
      </c>
      <c r="AN52" s="479">
        <v>0.19268139719999999</v>
      </c>
      <c r="AO52" s="479">
        <v>0.35325684169999999</v>
      </c>
      <c r="AP52" s="479">
        <v>0.49524048370000001</v>
      </c>
      <c r="AQ52" s="479">
        <v>0.53040468259999995</v>
      </c>
      <c r="AR52" s="479">
        <v>0.63186213199999997</v>
      </c>
      <c r="AS52" s="479">
        <v>0.3171286485</v>
      </c>
      <c r="AT52" s="479">
        <v>0.37201254649999999</v>
      </c>
      <c r="AU52" s="479">
        <v>0</v>
      </c>
      <c r="AV52" s="479">
        <v>1.04783901E-2</v>
      </c>
      <c r="AW52" s="480">
        <v>0.26764389729999999</v>
      </c>
    </row>
    <row r="53" spans="2:49">
      <c r="B53" s="477" t="s">
        <v>530</v>
      </c>
      <c r="C53" s="611" t="s">
        <v>531</v>
      </c>
      <c r="D53" s="478">
        <v>0.1375005379</v>
      </c>
      <c r="E53" s="479">
        <v>-0.23480392159999999</v>
      </c>
      <c r="F53" s="479">
        <v>7.8141303100000004E-2</v>
      </c>
      <c r="G53" s="479">
        <v>9.9182631999999993E-3</v>
      </c>
      <c r="H53" s="479">
        <v>-2.3514898699999998E-2</v>
      </c>
      <c r="I53" s="479">
        <v>0.1203414226</v>
      </c>
      <c r="J53" s="479">
        <v>7.8930546700000007E-2</v>
      </c>
      <c r="K53" s="479">
        <v>4.6240305900000001E-2</v>
      </c>
      <c r="L53" s="479">
        <v>0.13565612360000001</v>
      </c>
      <c r="M53" s="479">
        <v>7.2282127599999996E-2</v>
      </c>
      <c r="N53" s="479">
        <v>0.1172273087</v>
      </c>
      <c r="O53" s="479">
        <v>4.2919443600000003E-2</v>
      </c>
      <c r="P53" s="479">
        <v>6.4275559900000001E-2</v>
      </c>
      <c r="Q53" s="479">
        <v>-3.3156498700000002E-2</v>
      </c>
      <c r="R53" s="479">
        <v>0.1105049513</v>
      </c>
      <c r="S53" s="479">
        <v>8.6186518399999995E-2</v>
      </c>
      <c r="T53" s="479">
        <v>2.11831359E-2</v>
      </c>
      <c r="U53" s="479">
        <v>5.00194386E-2</v>
      </c>
      <c r="V53" s="479">
        <v>0.138319108</v>
      </c>
      <c r="W53" s="479">
        <v>6.4244939099999995E-2</v>
      </c>
      <c r="X53" s="479">
        <v>2.68269628E-2</v>
      </c>
      <c r="Y53" s="479">
        <v>3.6689055399999997E-2</v>
      </c>
      <c r="Z53" s="479">
        <v>1.9407013000000001E-3</v>
      </c>
      <c r="AA53" s="479">
        <v>-1.2810062E-3</v>
      </c>
      <c r="AB53" s="479">
        <v>-5.542478E-3</v>
      </c>
      <c r="AC53" s="479">
        <v>-1.35498084E-2</v>
      </c>
      <c r="AD53" s="479">
        <v>3.1223477900000001E-2</v>
      </c>
      <c r="AE53" s="479">
        <v>-5.7056193499999998E-2</v>
      </c>
      <c r="AF53" s="479">
        <v>-2.0314525000000002E-3</v>
      </c>
      <c r="AG53" s="479">
        <v>2.9250941999999999E-2</v>
      </c>
      <c r="AH53" s="479">
        <v>0.13065606360000001</v>
      </c>
      <c r="AI53" s="479">
        <v>5.2652564800000003E-2</v>
      </c>
      <c r="AJ53" s="479">
        <v>0.12657608640000001</v>
      </c>
      <c r="AK53" s="479">
        <v>0.31945427879999999</v>
      </c>
      <c r="AL53" s="479">
        <v>0.40365574669999998</v>
      </c>
      <c r="AM53" s="479">
        <v>-8.8240903999999998E-3</v>
      </c>
      <c r="AN53" s="479">
        <v>0.13575721269999999</v>
      </c>
      <c r="AO53" s="479">
        <v>0</v>
      </c>
      <c r="AP53" s="479">
        <v>1.26884232E-2</v>
      </c>
      <c r="AQ53" s="479">
        <v>1.5227361700000001E-2</v>
      </c>
      <c r="AR53" s="479">
        <v>-7.3758612000000001E-3</v>
      </c>
      <c r="AS53" s="479">
        <v>0.1354364371</v>
      </c>
      <c r="AT53" s="479">
        <v>5.0458768799999998E-2</v>
      </c>
      <c r="AU53" s="479">
        <v>0</v>
      </c>
      <c r="AV53" s="479">
        <v>0.58682770760000003</v>
      </c>
      <c r="AW53" s="480">
        <v>9.0229957900000005E-2</v>
      </c>
    </row>
    <row r="54" spans="2:49">
      <c r="B54" s="477" t="s">
        <v>532</v>
      </c>
      <c r="C54" s="611" t="s">
        <v>533</v>
      </c>
      <c r="D54" s="478">
        <v>0.14284221459999999</v>
      </c>
      <c r="E54" s="479">
        <v>0.11029411760000001</v>
      </c>
      <c r="F54" s="479">
        <v>6.3101524699999995E-2</v>
      </c>
      <c r="G54" s="479">
        <v>0.15310309180000001</v>
      </c>
      <c r="H54" s="479">
        <v>0.12854980860000001</v>
      </c>
      <c r="I54" s="479">
        <v>9.3643595600000004E-2</v>
      </c>
      <c r="J54" s="479">
        <v>5.80028348E-2</v>
      </c>
      <c r="K54" s="479">
        <v>8.69869063E-2</v>
      </c>
      <c r="L54" s="479">
        <v>0.1471223619</v>
      </c>
      <c r="M54" s="479">
        <v>0.16392881009999999</v>
      </c>
      <c r="N54" s="479">
        <v>8.1660204200000003E-2</v>
      </c>
      <c r="O54" s="479">
        <v>0.1050097951</v>
      </c>
      <c r="P54" s="479">
        <v>0.1755109651</v>
      </c>
      <c r="Q54" s="479">
        <v>5.0397878E-2</v>
      </c>
      <c r="R54" s="479">
        <v>0.1116942886</v>
      </c>
      <c r="S54" s="479">
        <v>5.9642417500000003E-2</v>
      </c>
      <c r="T54" s="479">
        <v>5.2049990999999997E-2</v>
      </c>
      <c r="U54" s="479">
        <v>0.10172232940000001</v>
      </c>
      <c r="V54" s="479">
        <v>0.10599100459999999</v>
      </c>
      <c r="W54" s="479">
        <v>0.13939487649999999</v>
      </c>
      <c r="X54" s="479">
        <v>0.20826510100000001</v>
      </c>
      <c r="Y54" s="479">
        <v>0.2683882051</v>
      </c>
      <c r="Z54" s="479">
        <v>0.1972887401</v>
      </c>
      <c r="AA54" s="479">
        <v>0.2173052288</v>
      </c>
      <c r="AB54" s="479">
        <v>0.1114739449</v>
      </c>
      <c r="AC54" s="479">
        <v>0.13367610220000001</v>
      </c>
      <c r="AD54" s="479">
        <v>0.12243712869999999</v>
      </c>
      <c r="AE54" s="479">
        <v>0.11222937500000001</v>
      </c>
      <c r="AF54" s="479">
        <v>5.2331454700000002E-2</v>
      </c>
      <c r="AG54" s="479">
        <v>0.27944042619999998</v>
      </c>
      <c r="AH54" s="479">
        <v>0.2593328915</v>
      </c>
      <c r="AI54" s="479">
        <v>8.1593864799999999E-2</v>
      </c>
      <c r="AJ54" s="479">
        <v>7.5663724799999998E-2</v>
      </c>
      <c r="AK54" s="479">
        <v>6.5617447800000006E-2</v>
      </c>
      <c r="AL54" s="479">
        <v>0.268721139</v>
      </c>
      <c r="AM54" s="479">
        <v>0.1093802007</v>
      </c>
      <c r="AN54" s="479">
        <v>0.14211149449999999</v>
      </c>
      <c r="AO54" s="479">
        <v>0.35106877489999999</v>
      </c>
      <c r="AP54" s="479">
        <v>0.172317101</v>
      </c>
      <c r="AQ54" s="479">
        <v>6.7375187399999995E-2</v>
      </c>
      <c r="AR54" s="479">
        <v>3.1260547600000001E-2</v>
      </c>
      <c r="AS54" s="479">
        <v>0.1178748748</v>
      </c>
      <c r="AT54" s="479">
        <v>0.1059208113</v>
      </c>
      <c r="AU54" s="479">
        <v>0</v>
      </c>
      <c r="AV54" s="479">
        <v>2.9390606400000002E-2</v>
      </c>
      <c r="AW54" s="480">
        <v>0.12573916739999999</v>
      </c>
    </row>
    <row r="55" spans="2:49">
      <c r="B55" s="477" t="s">
        <v>534</v>
      </c>
      <c r="C55" s="613" t="s">
        <v>535</v>
      </c>
      <c r="D55" s="478">
        <v>3.1681245099999998E-2</v>
      </c>
      <c r="E55" s="479">
        <v>7.7941176500000001E-2</v>
      </c>
      <c r="F55" s="479">
        <v>4.1597653200000001E-2</v>
      </c>
      <c r="G55" s="479">
        <v>-2.26795464E-2</v>
      </c>
      <c r="H55" s="479">
        <v>5.7458254399999999E-2</v>
      </c>
      <c r="I55" s="479">
        <v>7.8746981999999993E-2</v>
      </c>
      <c r="J55" s="479">
        <v>6.5617965E-2</v>
      </c>
      <c r="K55" s="479">
        <v>4.88415658E-2</v>
      </c>
      <c r="L55" s="479">
        <v>4.5227940000000001E-2</v>
      </c>
      <c r="M55" s="479">
        <v>2.5303832999999999E-3</v>
      </c>
      <c r="N55" s="479">
        <v>4.0946832099999997E-2</v>
      </c>
      <c r="O55" s="479">
        <v>4.7132830000000001E-2</v>
      </c>
      <c r="P55" s="479">
        <v>5.8356055800000001E-2</v>
      </c>
      <c r="Q55" s="479">
        <v>4.7745358100000003E-2</v>
      </c>
      <c r="R55" s="479">
        <v>5.5840680500000003E-2</v>
      </c>
      <c r="S55" s="479">
        <v>2.6095977699999998E-2</v>
      </c>
      <c r="T55" s="479">
        <v>1.0869226100000001E-2</v>
      </c>
      <c r="U55" s="479">
        <v>7.8880192500000001E-2</v>
      </c>
      <c r="V55" s="479">
        <v>2.1858880099999999E-2</v>
      </c>
      <c r="W55" s="479">
        <v>9.2826833000000004E-3</v>
      </c>
      <c r="X55" s="479">
        <v>-1.1795875399999999E-2</v>
      </c>
      <c r="Y55" s="479">
        <v>-6.2638311899999993E-2</v>
      </c>
      <c r="Z55" s="479">
        <v>-1.00134466E-2</v>
      </c>
      <c r="AA55" s="479">
        <v>-5.2404798000000002E-2</v>
      </c>
      <c r="AB55" s="479">
        <v>-2.5735328799999999E-2</v>
      </c>
      <c r="AC55" s="479">
        <v>-4.1422729899999997E-2</v>
      </c>
      <c r="AD55" s="479">
        <v>1.04822739E-2</v>
      </c>
      <c r="AE55" s="479">
        <v>2.0360647799999999E-2</v>
      </c>
      <c r="AF55" s="479">
        <v>3.7868131700000002E-2</v>
      </c>
      <c r="AG55" s="479">
        <v>3.8646649900000003E-2</v>
      </c>
      <c r="AH55" s="479">
        <v>3.3700022099999997E-2</v>
      </c>
      <c r="AI55" s="479">
        <v>4.0139024600000003E-2</v>
      </c>
      <c r="AJ55" s="479">
        <v>6.2481832899999999E-2</v>
      </c>
      <c r="AK55" s="479">
        <v>2.04312426E-2</v>
      </c>
      <c r="AL55" s="479">
        <v>7.0232301699999999E-2</v>
      </c>
      <c r="AM55" s="479">
        <v>3.0654317800000001E-2</v>
      </c>
      <c r="AN55" s="479">
        <v>3.07210331E-2</v>
      </c>
      <c r="AO55" s="479">
        <v>1.7968365E-3</v>
      </c>
      <c r="AP55" s="479">
        <v>1.26104227E-2</v>
      </c>
      <c r="AQ55" s="479">
        <v>1.2932080699999999E-2</v>
      </c>
      <c r="AR55" s="479">
        <v>1.49899736E-2</v>
      </c>
      <c r="AS55" s="479">
        <v>3.7386236900000001E-2</v>
      </c>
      <c r="AT55" s="479">
        <v>5.3611643799999997E-2</v>
      </c>
      <c r="AU55" s="479">
        <v>0</v>
      </c>
      <c r="AV55" s="479">
        <v>1.7861537600000001E-2</v>
      </c>
      <c r="AW55" s="480">
        <v>2.7871811199999999E-2</v>
      </c>
    </row>
    <row r="56" spans="2:49">
      <c r="B56" s="481" t="s">
        <v>536</v>
      </c>
      <c r="C56" s="625" t="s">
        <v>537</v>
      </c>
      <c r="D56" s="556">
        <v>-5.08412065E-2</v>
      </c>
      <c r="E56" s="557">
        <v>0</v>
      </c>
      <c r="F56" s="557">
        <v>-1.0044234000000001E-3</v>
      </c>
      <c r="G56" s="557">
        <v>0</v>
      </c>
      <c r="H56" s="557">
        <v>0</v>
      </c>
      <c r="I56" s="557">
        <v>-7.7385000000000005E-6</v>
      </c>
      <c r="J56" s="557">
        <v>0</v>
      </c>
      <c r="K56" s="557">
        <v>0</v>
      </c>
      <c r="L56" s="557">
        <v>0</v>
      </c>
      <c r="M56" s="557">
        <v>0</v>
      </c>
      <c r="N56" s="557">
        <v>-1.218052E-4</v>
      </c>
      <c r="O56" s="557">
        <v>-1.9688999999999999E-6</v>
      </c>
      <c r="P56" s="557">
        <v>0</v>
      </c>
      <c r="Q56" s="557">
        <v>0</v>
      </c>
      <c r="R56" s="557">
        <v>0</v>
      </c>
      <c r="S56" s="557">
        <v>-1.8888E-6</v>
      </c>
      <c r="T56" s="557">
        <v>0</v>
      </c>
      <c r="U56" s="557">
        <v>-3.6677000000000001E-6</v>
      </c>
      <c r="V56" s="557">
        <v>0</v>
      </c>
      <c r="W56" s="557">
        <v>-5.0696999999999999E-6</v>
      </c>
      <c r="X56" s="557">
        <v>0</v>
      </c>
      <c r="Y56" s="557">
        <v>-4.853E-6</v>
      </c>
      <c r="Z56" s="557">
        <v>-4.7682999999999997E-6</v>
      </c>
      <c r="AA56" s="557">
        <v>0</v>
      </c>
      <c r="AB56" s="557">
        <v>-1.8892000000000001E-6</v>
      </c>
      <c r="AC56" s="557">
        <v>-3.7722000000000001E-6</v>
      </c>
      <c r="AD56" s="557">
        <v>-5.9558400000000002E-5</v>
      </c>
      <c r="AE56" s="557">
        <v>0</v>
      </c>
      <c r="AF56" s="557">
        <v>-4.6236360000000004E-3</v>
      </c>
      <c r="AG56" s="557">
        <v>-1.218113E-4</v>
      </c>
      <c r="AH56" s="557">
        <v>-3.8780649399999999E-2</v>
      </c>
      <c r="AI56" s="557">
        <v>0</v>
      </c>
      <c r="AJ56" s="557">
        <v>-6.2464680000000002E-4</v>
      </c>
      <c r="AK56" s="557">
        <v>-9.7001342000000001E-3</v>
      </c>
      <c r="AL56" s="557">
        <v>-2.149109E-4</v>
      </c>
      <c r="AM56" s="557">
        <v>-2.8553477000000001E-3</v>
      </c>
      <c r="AN56" s="557">
        <v>-4.2184000000000001E-6</v>
      </c>
      <c r="AO56" s="557">
        <v>0</v>
      </c>
      <c r="AP56" s="557">
        <v>-1.3980863000000001E-3</v>
      </c>
      <c r="AQ56" s="557">
        <v>-1.31789882E-2</v>
      </c>
      <c r="AR56" s="557">
        <v>-1.5704727299999999E-2</v>
      </c>
      <c r="AS56" s="557">
        <v>-2.9697899999999999E-5</v>
      </c>
      <c r="AT56" s="557">
        <v>-3.4825999999999999E-6</v>
      </c>
      <c r="AU56" s="557">
        <v>0</v>
      </c>
      <c r="AV56" s="557">
        <v>-3.3413474999999999E-3</v>
      </c>
      <c r="AW56" s="558">
        <v>-2.3676881000000002E-3</v>
      </c>
    </row>
    <row r="57" spans="2:49" ht="13.5" thickBot="1">
      <c r="B57" s="490" t="s">
        <v>538</v>
      </c>
      <c r="C57" s="626" t="s">
        <v>539</v>
      </c>
      <c r="D57" s="491">
        <v>0.47021508090000003</v>
      </c>
      <c r="E57" s="492">
        <v>0.35049019609999998</v>
      </c>
      <c r="F57" s="492">
        <v>0.3272808116</v>
      </c>
      <c r="G57" s="492">
        <v>0.39146447839999998</v>
      </c>
      <c r="H57" s="492">
        <v>0.43542623139999997</v>
      </c>
      <c r="I57" s="492">
        <v>0.4460936049</v>
      </c>
      <c r="J57" s="492">
        <v>0.43661932689999999</v>
      </c>
      <c r="K57" s="492">
        <v>0.3118114669</v>
      </c>
      <c r="L57" s="492">
        <v>0.60348695510000006</v>
      </c>
      <c r="M57" s="492">
        <v>0.34993911480000001</v>
      </c>
      <c r="N57" s="492">
        <v>0.26270326230000002</v>
      </c>
      <c r="O57" s="492">
        <v>0.41324657170000001</v>
      </c>
      <c r="P57" s="492">
        <v>0.56791116080000004</v>
      </c>
      <c r="Q57" s="492">
        <v>0.45954907160000003</v>
      </c>
      <c r="R57" s="492">
        <v>0.49038834450000002</v>
      </c>
      <c r="S57" s="492">
        <v>0.22922282960000001</v>
      </c>
      <c r="T57" s="492">
        <v>0.2165671465</v>
      </c>
      <c r="U57" s="492">
        <v>0.53317758039999996</v>
      </c>
      <c r="V57" s="492">
        <v>0.46817869960000003</v>
      </c>
      <c r="W57" s="492">
        <v>0.46344975129999999</v>
      </c>
      <c r="X57" s="492">
        <v>0.45595185789999998</v>
      </c>
      <c r="Y57" s="492">
        <v>0.41939569830000001</v>
      </c>
      <c r="Z57" s="492">
        <v>0.38125005960000002</v>
      </c>
      <c r="AA57" s="492">
        <v>0.37475253289999999</v>
      </c>
      <c r="AB57" s="492">
        <v>0.20662461909999999</v>
      </c>
      <c r="AC57" s="492">
        <v>0.24820819629999999</v>
      </c>
      <c r="AD57" s="492">
        <v>0.34895251710000003</v>
      </c>
      <c r="AE57" s="492">
        <v>0.33238409740000002</v>
      </c>
      <c r="AF57" s="492">
        <v>0.49796891589999998</v>
      </c>
      <c r="AG57" s="492">
        <v>0.4436582355</v>
      </c>
      <c r="AH57" s="492">
        <v>0.53017009059999998</v>
      </c>
      <c r="AI57" s="492">
        <v>0.69257095769999999</v>
      </c>
      <c r="AJ57" s="492">
        <v>0.72110354560000001</v>
      </c>
      <c r="AK57" s="492">
        <v>0.64177559230000003</v>
      </c>
      <c r="AL57" s="492">
        <v>0.80722496359999996</v>
      </c>
      <c r="AM57" s="492">
        <v>0.51543514599999996</v>
      </c>
      <c r="AN57" s="492">
        <v>0.50767603989999999</v>
      </c>
      <c r="AO57" s="492">
        <v>0.71618655239999995</v>
      </c>
      <c r="AP57" s="492">
        <v>0.69518657439999998</v>
      </c>
      <c r="AQ57" s="492">
        <v>0.62079141049999997</v>
      </c>
      <c r="AR57" s="492">
        <v>0.68473405210000005</v>
      </c>
      <c r="AS57" s="492">
        <v>0.61641832949999997</v>
      </c>
      <c r="AT57" s="492">
        <v>0.59549403550000002</v>
      </c>
      <c r="AU57" s="492">
        <v>0</v>
      </c>
      <c r="AV57" s="492">
        <v>0.64325199249999998</v>
      </c>
      <c r="AW57" s="493">
        <v>0.51768361139999997</v>
      </c>
    </row>
    <row r="58" spans="2:49" ht="13.5" thickBot="1">
      <c r="B58" s="494" t="s">
        <v>540</v>
      </c>
      <c r="C58" s="627" t="s">
        <v>541</v>
      </c>
      <c r="D58" s="495">
        <v>1</v>
      </c>
      <c r="E58" s="496">
        <v>1</v>
      </c>
      <c r="F58" s="496">
        <v>1</v>
      </c>
      <c r="G58" s="496">
        <v>1</v>
      </c>
      <c r="H58" s="496">
        <v>1</v>
      </c>
      <c r="I58" s="496">
        <v>1</v>
      </c>
      <c r="J58" s="496">
        <v>1</v>
      </c>
      <c r="K58" s="496">
        <v>1</v>
      </c>
      <c r="L58" s="496">
        <v>1</v>
      </c>
      <c r="M58" s="496">
        <v>1</v>
      </c>
      <c r="N58" s="496">
        <v>1</v>
      </c>
      <c r="O58" s="496">
        <v>1</v>
      </c>
      <c r="P58" s="496">
        <v>1</v>
      </c>
      <c r="Q58" s="496">
        <v>1</v>
      </c>
      <c r="R58" s="496">
        <v>1</v>
      </c>
      <c r="S58" s="496">
        <v>1</v>
      </c>
      <c r="T58" s="496">
        <v>1</v>
      </c>
      <c r="U58" s="496">
        <v>1</v>
      </c>
      <c r="V58" s="496">
        <v>1</v>
      </c>
      <c r="W58" s="496">
        <v>1</v>
      </c>
      <c r="X58" s="496">
        <v>1</v>
      </c>
      <c r="Y58" s="496">
        <v>1</v>
      </c>
      <c r="Z58" s="496">
        <v>1</v>
      </c>
      <c r="AA58" s="496">
        <v>1</v>
      </c>
      <c r="AB58" s="496">
        <v>1</v>
      </c>
      <c r="AC58" s="496">
        <v>1</v>
      </c>
      <c r="AD58" s="496">
        <v>1</v>
      </c>
      <c r="AE58" s="496">
        <v>1</v>
      </c>
      <c r="AF58" s="496">
        <v>1</v>
      </c>
      <c r="AG58" s="496">
        <v>1</v>
      </c>
      <c r="AH58" s="496">
        <v>1</v>
      </c>
      <c r="AI58" s="496">
        <v>1</v>
      </c>
      <c r="AJ58" s="496">
        <v>1</v>
      </c>
      <c r="AK58" s="496">
        <v>1</v>
      </c>
      <c r="AL58" s="496">
        <v>1</v>
      </c>
      <c r="AM58" s="496">
        <v>1</v>
      </c>
      <c r="AN58" s="496">
        <v>1</v>
      </c>
      <c r="AO58" s="496">
        <v>1</v>
      </c>
      <c r="AP58" s="496">
        <v>1</v>
      </c>
      <c r="AQ58" s="496">
        <v>1</v>
      </c>
      <c r="AR58" s="496">
        <v>1</v>
      </c>
      <c r="AS58" s="496">
        <v>1</v>
      </c>
      <c r="AT58" s="496">
        <v>1</v>
      </c>
      <c r="AU58" s="496">
        <v>1</v>
      </c>
      <c r="AV58" s="496">
        <v>1</v>
      </c>
      <c r="AW58" s="497">
        <v>1</v>
      </c>
    </row>
  </sheetData>
  <phoneticPr fontId="2"/>
  <pageMargins left="0.7" right="0.7" top="0.75" bottom="0.75" header="0.3" footer="0.3"/>
  <pageSetup paperSize="9" scale="64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B1:AZ51"/>
  <sheetViews>
    <sheetView showGridLines="0" zoomScale="70" zoomScaleNormal="70" workbookViewId="0"/>
  </sheetViews>
  <sheetFormatPr defaultColWidth="10.08984375" defaultRowHeight="14"/>
  <cols>
    <col min="1" max="1" width="1.6328125" style="498" customWidth="1"/>
    <col min="2" max="2" width="3" style="498" bestFit="1" customWidth="1"/>
    <col min="3" max="3" width="26.6328125" style="498" bestFit="1" customWidth="1"/>
    <col min="4" max="48" width="9.7265625" style="498" customWidth="1"/>
    <col min="49" max="49" width="9.90625" style="498" customWidth="1"/>
    <col min="50" max="50" width="12.36328125" style="498" customWidth="1"/>
    <col min="51" max="51" width="10.08984375" style="498" customWidth="1"/>
    <col min="52" max="52" width="11.7265625" style="498" bestFit="1" customWidth="1"/>
    <col min="53" max="256" width="10.08984375" style="498"/>
    <col min="257" max="257" width="1.6328125" style="498" customWidth="1"/>
    <col min="258" max="258" width="3" style="498" bestFit="1" customWidth="1"/>
    <col min="259" max="259" width="26.6328125" style="498" bestFit="1" customWidth="1"/>
    <col min="260" max="304" width="9.7265625" style="498" customWidth="1"/>
    <col min="305" max="305" width="9.90625" style="498" customWidth="1"/>
    <col min="306" max="306" width="9.7265625" style="498" customWidth="1"/>
    <col min="307" max="307" width="10.08984375" style="498" customWidth="1"/>
    <col min="308" max="308" width="11.7265625" style="498" bestFit="1" customWidth="1"/>
    <col min="309" max="512" width="10.08984375" style="498"/>
    <col min="513" max="513" width="1.6328125" style="498" customWidth="1"/>
    <col min="514" max="514" width="3" style="498" bestFit="1" customWidth="1"/>
    <col min="515" max="515" width="26.6328125" style="498" bestFit="1" customWidth="1"/>
    <col min="516" max="560" width="9.7265625" style="498" customWidth="1"/>
    <col min="561" max="561" width="9.90625" style="498" customWidth="1"/>
    <col min="562" max="562" width="9.7265625" style="498" customWidth="1"/>
    <col min="563" max="563" width="10.08984375" style="498" customWidth="1"/>
    <col min="564" max="564" width="11.7265625" style="498" bestFit="1" customWidth="1"/>
    <col min="565" max="768" width="10.08984375" style="498"/>
    <col min="769" max="769" width="1.6328125" style="498" customWidth="1"/>
    <col min="770" max="770" width="3" style="498" bestFit="1" customWidth="1"/>
    <col min="771" max="771" width="26.6328125" style="498" bestFit="1" customWidth="1"/>
    <col min="772" max="816" width="9.7265625" style="498" customWidth="1"/>
    <col min="817" max="817" width="9.90625" style="498" customWidth="1"/>
    <col min="818" max="818" width="9.7265625" style="498" customWidth="1"/>
    <col min="819" max="819" width="10.08984375" style="498" customWidth="1"/>
    <col min="820" max="820" width="11.7265625" style="498" bestFit="1" customWidth="1"/>
    <col min="821" max="1024" width="10.08984375" style="498"/>
    <col min="1025" max="1025" width="1.6328125" style="498" customWidth="1"/>
    <col min="1026" max="1026" width="3" style="498" bestFit="1" customWidth="1"/>
    <col min="1027" max="1027" width="26.6328125" style="498" bestFit="1" customWidth="1"/>
    <col min="1028" max="1072" width="9.7265625" style="498" customWidth="1"/>
    <col min="1073" max="1073" width="9.90625" style="498" customWidth="1"/>
    <col min="1074" max="1074" width="9.7265625" style="498" customWidth="1"/>
    <col min="1075" max="1075" width="10.08984375" style="498" customWidth="1"/>
    <col min="1076" max="1076" width="11.7265625" style="498" bestFit="1" customWidth="1"/>
    <col min="1077" max="1280" width="10.08984375" style="498"/>
    <col min="1281" max="1281" width="1.6328125" style="498" customWidth="1"/>
    <col min="1282" max="1282" width="3" style="498" bestFit="1" customWidth="1"/>
    <col min="1283" max="1283" width="26.6328125" style="498" bestFit="1" customWidth="1"/>
    <col min="1284" max="1328" width="9.7265625" style="498" customWidth="1"/>
    <col min="1329" max="1329" width="9.90625" style="498" customWidth="1"/>
    <col min="1330" max="1330" width="9.7265625" style="498" customWidth="1"/>
    <col min="1331" max="1331" width="10.08984375" style="498" customWidth="1"/>
    <col min="1332" max="1332" width="11.7265625" style="498" bestFit="1" customWidth="1"/>
    <col min="1333" max="1536" width="10.08984375" style="498"/>
    <col min="1537" max="1537" width="1.6328125" style="498" customWidth="1"/>
    <col min="1538" max="1538" width="3" style="498" bestFit="1" customWidth="1"/>
    <col min="1539" max="1539" width="26.6328125" style="498" bestFit="1" customWidth="1"/>
    <col min="1540" max="1584" width="9.7265625" style="498" customWidth="1"/>
    <col min="1585" max="1585" width="9.90625" style="498" customWidth="1"/>
    <col min="1586" max="1586" width="9.7265625" style="498" customWidth="1"/>
    <col min="1587" max="1587" width="10.08984375" style="498" customWidth="1"/>
    <col min="1588" max="1588" width="11.7265625" style="498" bestFit="1" customWidth="1"/>
    <col min="1589" max="1792" width="10.08984375" style="498"/>
    <col min="1793" max="1793" width="1.6328125" style="498" customWidth="1"/>
    <col min="1794" max="1794" width="3" style="498" bestFit="1" customWidth="1"/>
    <col min="1795" max="1795" width="26.6328125" style="498" bestFit="1" customWidth="1"/>
    <col min="1796" max="1840" width="9.7265625" style="498" customWidth="1"/>
    <col min="1841" max="1841" width="9.90625" style="498" customWidth="1"/>
    <col min="1842" max="1842" width="9.7265625" style="498" customWidth="1"/>
    <col min="1843" max="1843" width="10.08984375" style="498" customWidth="1"/>
    <col min="1844" max="1844" width="11.7265625" style="498" bestFit="1" customWidth="1"/>
    <col min="1845" max="2048" width="10.08984375" style="498"/>
    <col min="2049" max="2049" width="1.6328125" style="498" customWidth="1"/>
    <col min="2050" max="2050" width="3" style="498" bestFit="1" customWidth="1"/>
    <col min="2051" max="2051" width="26.6328125" style="498" bestFit="1" customWidth="1"/>
    <col min="2052" max="2096" width="9.7265625" style="498" customWidth="1"/>
    <col min="2097" max="2097" width="9.90625" style="498" customWidth="1"/>
    <col min="2098" max="2098" width="9.7265625" style="498" customWidth="1"/>
    <col min="2099" max="2099" width="10.08984375" style="498" customWidth="1"/>
    <col min="2100" max="2100" width="11.7265625" style="498" bestFit="1" customWidth="1"/>
    <col min="2101" max="2304" width="10.08984375" style="498"/>
    <col min="2305" max="2305" width="1.6328125" style="498" customWidth="1"/>
    <col min="2306" max="2306" width="3" style="498" bestFit="1" customWidth="1"/>
    <col min="2307" max="2307" width="26.6328125" style="498" bestFit="1" customWidth="1"/>
    <col min="2308" max="2352" width="9.7265625" style="498" customWidth="1"/>
    <col min="2353" max="2353" width="9.90625" style="498" customWidth="1"/>
    <col min="2354" max="2354" width="9.7265625" style="498" customWidth="1"/>
    <col min="2355" max="2355" width="10.08984375" style="498" customWidth="1"/>
    <col min="2356" max="2356" width="11.7265625" style="498" bestFit="1" customWidth="1"/>
    <col min="2357" max="2560" width="10.08984375" style="498"/>
    <col min="2561" max="2561" width="1.6328125" style="498" customWidth="1"/>
    <col min="2562" max="2562" width="3" style="498" bestFit="1" customWidth="1"/>
    <col min="2563" max="2563" width="26.6328125" style="498" bestFit="1" customWidth="1"/>
    <col min="2564" max="2608" width="9.7265625" style="498" customWidth="1"/>
    <col min="2609" max="2609" width="9.90625" style="498" customWidth="1"/>
    <col min="2610" max="2610" width="9.7265625" style="498" customWidth="1"/>
    <col min="2611" max="2611" width="10.08984375" style="498" customWidth="1"/>
    <col min="2612" max="2612" width="11.7265625" style="498" bestFit="1" customWidth="1"/>
    <col min="2613" max="2816" width="10.08984375" style="498"/>
    <col min="2817" max="2817" width="1.6328125" style="498" customWidth="1"/>
    <col min="2818" max="2818" width="3" style="498" bestFit="1" customWidth="1"/>
    <col min="2819" max="2819" width="26.6328125" style="498" bestFit="1" customWidth="1"/>
    <col min="2820" max="2864" width="9.7265625" style="498" customWidth="1"/>
    <col min="2865" max="2865" width="9.90625" style="498" customWidth="1"/>
    <col min="2866" max="2866" width="9.7265625" style="498" customWidth="1"/>
    <col min="2867" max="2867" width="10.08984375" style="498" customWidth="1"/>
    <col min="2868" max="2868" width="11.7265625" style="498" bestFit="1" customWidth="1"/>
    <col min="2869" max="3072" width="10.08984375" style="498"/>
    <col min="3073" max="3073" width="1.6328125" style="498" customWidth="1"/>
    <col min="3074" max="3074" width="3" style="498" bestFit="1" customWidth="1"/>
    <col min="3075" max="3075" width="26.6328125" style="498" bestFit="1" customWidth="1"/>
    <col min="3076" max="3120" width="9.7265625" style="498" customWidth="1"/>
    <col min="3121" max="3121" width="9.90625" style="498" customWidth="1"/>
    <col min="3122" max="3122" width="9.7265625" style="498" customWidth="1"/>
    <col min="3123" max="3123" width="10.08984375" style="498" customWidth="1"/>
    <col min="3124" max="3124" width="11.7265625" style="498" bestFit="1" customWidth="1"/>
    <col min="3125" max="3328" width="10.08984375" style="498"/>
    <col min="3329" max="3329" width="1.6328125" style="498" customWidth="1"/>
    <col min="3330" max="3330" width="3" style="498" bestFit="1" customWidth="1"/>
    <col min="3331" max="3331" width="26.6328125" style="498" bestFit="1" customWidth="1"/>
    <col min="3332" max="3376" width="9.7265625" style="498" customWidth="1"/>
    <col min="3377" max="3377" width="9.90625" style="498" customWidth="1"/>
    <col min="3378" max="3378" width="9.7265625" style="498" customWidth="1"/>
    <col min="3379" max="3379" width="10.08984375" style="498" customWidth="1"/>
    <col min="3380" max="3380" width="11.7265625" style="498" bestFit="1" customWidth="1"/>
    <col min="3381" max="3584" width="10.08984375" style="498"/>
    <col min="3585" max="3585" width="1.6328125" style="498" customWidth="1"/>
    <col min="3586" max="3586" width="3" style="498" bestFit="1" customWidth="1"/>
    <col min="3587" max="3587" width="26.6328125" style="498" bestFit="1" customWidth="1"/>
    <col min="3588" max="3632" width="9.7265625" style="498" customWidth="1"/>
    <col min="3633" max="3633" width="9.90625" style="498" customWidth="1"/>
    <col min="3634" max="3634" width="9.7265625" style="498" customWidth="1"/>
    <col min="3635" max="3635" width="10.08984375" style="498" customWidth="1"/>
    <col min="3636" max="3636" width="11.7265625" style="498" bestFit="1" customWidth="1"/>
    <col min="3637" max="3840" width="10.08984375" style="498"/>
    <col min="3841" max="3841" width="1.6328125" style="498" customWidth="1"/>
    <col min="3842" max="3842" width="3" style="498" bestFit="1" customWidth="1"/>
    <col min="3843" max="3843" width="26.6328125" style="498" bestFit="1" customWidth="1"/>
    <col min="3844" max="3888" width="9.7265625" style="498" customWidth="1"/>
    <col min="3889" max="3889" width="9.90625" style="498" customWidth="1"/>
    <col min="3890" max="3890" width="9.7265625" style="498" customWidth="1"/>
    <col min="3891" max="3891" width="10.08984375" style="498" customWidth="1"/>
    <col min="3892" max="3892" width="11.7265625" style="498" bestFit="1" customWidth="1"/>
    <col min="3893" max="4096" width="10.08984375" style="498"/>
    <col min="4097" max="4097" width="1.6328125" style="498" customWidth="1"/>
    <col min="4098" max="4098" width="3" style="498" bestFit="1" customWidth="1"/>
    <col min="4099" max="4099" width="26.6328125" style="498" bestFit="1" customWidth="1"/>
    <col min="4100" max="4144" width="9.7265625" style="498" customWidth="1"/>
    <col min="4145" max="4145" width="9.90625" style="498" customWidth="1"/>
    <col min="4146" max="4146" width="9.7265625" style="498" customWidth="1"/>
    <col min="4147" max="4147" width="10.08984375" style="498" customWidth="1"/>
    <col min="4148" max="4148" width="11.7265625" style="498" bestFit="1" customWidth="1"/>
    <col min="4149" max="4352" width="10.08984375" style="498"/>
    <col min="4353" max="4353" width="1.6328125" style="498" customWidth="1"/>
    <col min="4354" max="4354" width="3" style="498" bestFit="1" customWidth="1"/>
    <col min="4355" max="4355" width="26.6328125" style="498" bestFit="1" customWidth="1"/>
    <col min="4356" max="4400" width="9.7265625" style="498" customWidth="1"/>
    <col min="4401" max="4401" width="9.90625" style="498" customWidth="1"/>
    <col min="4402" max="4402" width="9.7265625" style="498" customWidth="1"/>
    <col min="4403" max="4403" width="10.08984375" style="498" customWidth="1"/>
    <col min="4404" max="4404" width="11.7265625" style="498" bestFit="1" customWidth="1"/>
    <col min="4405" max="4608" width="10.08984375" style="498"/>
    <col min="4609" max="4609" width="1.6328125" style="498" customWidth="1"/>
    <col min="4610" max="4610" width="3" style="498" bestFit="1" customWidth="1"/>
    <col min="4611" max="4611" width="26.6328125" style="498" bestFit="1" customWidth="1"/>
    <col min="4612" max="4656" width="9.7265625" style="498" customWidth="1"/>
    <col min="4657" max="4657" width="9.90625" style="498" customWidth="1"/>
    <col min="4658" max="4658" width="9.7265625" style="498" customWidth="1"/>
    <col min="4659" max="4659" width="10.08984375" style="498" customWidth="1"/>
    <col min="4660" max="4660" width="11.7265625" style="498" bestFit="1" customWidth="1"/>
    <col min="4661" max="4864" width="10.08984375" style="498"/>
    <col min="4865" max="4865" width="1.6328125" style="498" customWidth="1"/>
    <col min="4866" max="4866" width="3" style="498" bestFit="1" customWidth="1"/>
    <col min="4867" max="4867" width="26.6328125" style="498" bestFit="1" customWidth="1"/>
    <col min="4868" max="4912" width="9.7265625" style="498" customWidth="1"/>
    <col min="4913" max="4913" width="9.90625" style="498" customWidth="1"/>
    <col min="4914" max="4914" width="9.7265625" style="498" customWidth="1"/>
    <col min="4915" max="4915" width="10.08984375" style="498" customWidth="1"/>
    <col min="4916" max="4916" width="11.7265625" style="498" bestFit="1" customWidth="1"/>
    <col min="4917" max="5120" width="10.08984375" style="498"/>
    <col min="5121" max="5121" width="1.6328125" style="498" customWidth="1"/>
    <col min="5122" max="5122" width="3" style="498" bestFit="1" customWidth="1"/>
    <col min="5123" max="5123" width="26.6328125" style="498" bestFit="1" customWidth="1"/>
    <col min="5124" max="5168" width="9.7265625" style="498" customWidth="1"/>
    <col min="5169" max="5169" width="9.90625" style="498" customWidth="1"/>
    <col min="5170" max="5170" width="9.7265625" style="498" customWidth="1"/>
    <col min="5171" max="5171" width="10.08984375" style="498" customWidth="1"/>
    <col min="5172" max="5172" width="11.7265625" style="498" bestFit="1" customWidth="1"/>
    <col min="5173" max="5376" width="10.08984375" style="498"/>
    <col min="5377" max="5377" width="1.6328125" style="498" customWidth="1"/>
    <col min="5378" max="5378" width="3" style="498" bestFit="1" customWidth="1"/>
    <col min="5379" max="5379" width="26.6328125" style="498" bestFit="1" customWidth="1"/>
    <col min="5380" max="5424" width="9.7265625" style="498" customWidth="1"/>
    <col min="5425" max="5425" width="9.90625" style="498" customWidth="1"/>
    <col min="5426" max="5426" width="9.7265625" style="498" customWidth="1"/>
    <col min="5427" max="5427" width="10.08984375" style="498" customWidth="1"/>
    <col min="5428" max="5428" width="11.7265625" style="498" bestFit="1" customWidth="1"/>
    <col min="5429" max="5632" width="10.08984375" style="498"/>
    <col min="5633" max="5633" width="1.6328125" style="498" customWidth="1"/>
    <col min="5634" max="5634" width="3" style="498" bestFit="1" customWidth="1"/>
    <col min="5635" max="5635" width="26.6328125" style="498" bestFit="1" customWidth="1"/>
    <col min="5636" max="5680" width="9.7265625" style="498" customWidth="1"/>
    <col min="5681" max="5681" width="9.90625" style="498" customWidth="1"/>
    <col min="5682" max="5682" width="9.7265625" style="498" customWidth="1"/>
    <col min="5683" max="5683" width="10.08984375" style="498" customWidth="1"/>
    <col min="5684" max="5684" width="11.7265625" style="498" bestFit="1" customWidth="1"/>
    <col min="5685" max="5888" width="10.08984375" style="498"/>
    <col min="5889" max="5889" width="1.6328125" style="498" customWidth="1"/>
    <col min="5890" max="5890" width="3" style="498" bestFit="1" customWidth="1"/>
    <col min="5891" max="5891" width="26.6328125" style="498" bestFit="1" customWidth="1"/>
    <col min="5892" max="5936" width="9.7265625" style="498" customWidth="1"/>
    <col min="5937" max="5937" width="9.90625" style="498" customWidth="1"/>
    <col min="5938" max="5938" width="9.7265625" style="498" customWidth="1"/>
    <col min="5939" max="5939" width="10.08984375" style="498" customWidth="1"/>
    <col min="5940" max="5940" width="11.7265625" style="498" bestFit="1" customWidth="1"/>
    <col min="5941" max="6144" width="10.08984375" style="498"/>
    <col min="6145" max="6145" width="1.6328125" style="498" customWidth="1"/>
    <col min="6146" max="6146" width="3" style="498" bestFit="1" customWidth="1"/>
    <col min="6147" max="6147" width="26.6328125" style="498" bestFit="1" customWidth="1"/>
    <col min="6148" max="6192" width="9.7265625" style="498" customWidth="1"/>
    <col min="6193" max="6193" width="9.90625" style="498" customWidth="1"/>
    <col min="6194" max="6194" width="9.7265625" style="498" customWidth="1"/>
    <col min="6195" max="6195" width="10.08984375" style="498" customWidth="1"/>
    <col min="6196" max="6196" width="11.7265625" style="498" bestFit="1" customWidth="1"/>
    <col min="6197" max="6400" width="10.08984375" style="498"/>
    <col min="6401" max="6401" width="1.6328125" style="498" customWidth="1"/>
    <col min="6402" max="6402" width="3" style="498" bestFit="1" customWidth="1"/>
    <col min="6403" max="6403" width="26.6328125" style="498" bestFit="1" customWidth="1"/>
    <col min="6404" max="6448" width="9.7265625" style="498" customWidth="1"/>
    <col min="6449" max="6449" width="9.90625" style="498" customWidth="1"/>
    <col min="6450" max="6450" width="9.7265625" style="498" customWidth="1"/>
    <col min="6451" max="6451" width="10.08984375" style="498" customWidth="1"/>
    <col min="6452" max="6452" width="11.7265625" style="498" bestFit="1" customWidth="1"/>
    <col min="6453" max="6656" width="10.08984375" style="498"/>
    <col min="6657" max="6657" width="1.6328125" style="498" customWidth="1"/>
    <col min="6658" max="6658" width="3" style="498" bestFit="1" customWidth="1"/>
    <col min="6659" max="6659" width="26.6328125" style="498" bestFit="1" customWidth="1"/>
    <col min="6660" max="6704" width="9.7265625" style="498" customWidth="1"/>
    <col min="6705" max="6705" width="9.90625" style="498" customWidth="1"/>
    <col min="6706" max="6706" width="9.7265625" style="498" customWidth="1"/>
    <col min="6707" max="6707" width="10.08984375" style="498" customWidth="1"/>
    <col min="6708" max="6708" width="11.7265625" style="498" bestFit="1" customWidth="1"/>
    <col min="6709" max="6912" width="10.08984375" style="498"/>
    <col min="6913" max="6913" width="1.6328125" style="498" customWidth="1"/>
    <col min="6914" max="6914" width="3" style="498" bestFit="1" customWidth="1"/>
    <col min="6915" max="6915" width="26.6328125" style="498" bestFit="1" customWidth="1"/>
    <col min="6916" max="6960" width="9.7265625" style="498" customWidth="1"/>
    <col min="6961" max="6961" width="9.90625" style="498" customWidth="1"/>
    <col min="6962" max="6962" width="9.7265625" style="498" customWidth="1"/>
    <col min="6963" max="6963" width="10.08984375" style="498" customWidth="1"/>
    <col min="6964" max="6964" width="11.7265625" style="498" bestFit="1" customWidth="1"/>
    <col min="6965" max="7168" width="10.08984375" style="498"/>
    <col min="7169" max="7169" width="1.6328125" style="498" customWidth="1"/>
    <col min="7170" max="7170" width="3" style="498" bestFit="1" customWidth="1"/>
    <col min="7171" max="7171" width="26.6328125" style="498" bestFit="1" customWidth="1"/>
    <col min="7172" max="7216" width="9.7265625" style="498" customWidth="1"/>
    <col min="7217" max="7217" width="9.90625" style="498" customWidth="1"/>
    <col min="7218" max="7218" width="9.7265625" style="498" customWidth="1"/>
    <col min="7219" max="7219" width="10.08984375" style="498" customWidth="1"/>
    <col min="7220" max="7220" width="11.7265625" style="498" bestFit="1" customWidth="1"/>
    <col min="7221" max="7424" width="10.08984375" style="498"/>
    <col min="7425" max="7425" width="1.6328125" style="498" customWidth="1"/>
    <col min="7426" max="7426" width="3" style="498" bestFit="1" customWidth="1"/>
    <col min="7427" max="7427" width="26.6328125" style="498" bestFit="1" customWidth="1"/>
    <col min="7428" max="7472" width="9.7265625" style="498" customWidth="1"/>
    <col min="7473" max="7473" width="9.90625" style="498" customWidth="1"/>
    <col min="7474" max="7474" width="9.7265625" style="498" customWidth="1"/>
    <col min="7475" max="7475" width="10.08984375" style="498" customWidth="1"/>
    <col min="7476" max="7476" width="11.7265625" style="498" bestFit="1" customWidth="1"/>
    <col min="7477" max="7680" width="10.08984375" style="498"/>
    <col min="7681" max="7681" width="1.6328125" style="498" customWidth="1"/>
    <col min="7682" max="7682" width="3" style="498" bestFit="1" customWidth="1"/>
    <col min="7683" max="7683" width="26.6328125" style="498" bestFit="1" customWidth="1"/>
    <col min="7684" max="7728" width="9.7265625" style="498" customWidth="1"/>
    <col min="7729" max="7729" width="9.90625" style="498" customWidth="1"/>
    <col min="7730" max="7730" width="9.7265625" style="498" customWidth="1"/>
    <col min="7731" max="7731" width="10.08984375" style="498" customWidth="1"/>
    <col min="7732" max="7732" width="11.7265625" style="498" bestFit="1" customWidth="1"/>
    <col min="7733" max="7936" width="10.08984375" style="498"/>
    <col min="7937" max="7937" width="1.6328125" style="498" customWidth="1"/>
    <col min="7938" max="7938" width="3" style="498" bestFit="1" customWidth="1"/>
    <col min="7939" max="7939" width="26.6328125" style="498" bestFit="1" customWidth="1"/>
    <col min="7940" max="7984" width="9.7265625" style="498" customWidth="1"/>
    <col min="7985" max="7985" width="9.90625" style="498" customWidth="1"/>
    <col min="7986" max="7986" width="9.7265625" style="498" customWidth="1"/>
    <col min="7987" max="7987" width="10.08984375" style="498" customWidth="1"/>
    <col min="7988" max="7988" width="11.7265625" style="498" bestFit="1" customWidth="1"/>
    <col min="7989" max="8192" width="10.08984375" style="498"/>
    <col min="8193" max="8193" width="1.6328125" style="498" customWidth="1"/>
    <col min="8194" max="8194" width="3" style="498" bestFit="1" customWidth="1"/>
    <col min="8195" max="8195" width="26.6328125" style="498" bestFit="1" customWidth="1"/>
    <col min="8196" max="8240" width="9.7265625" style="498" customWidth="1"/>
    <col min="8241" max="8241" width="9.90625" style="498" customWidth="1"/>
    <col min="8242" max="8242" width="9.7265625" style="498" customWidth="1"/>
    <col min="8243" max="8243" width="10.08984375" style="498" customWidth="1"/>
    <col min="8244" max="8244" width="11.7265625" style="498" bestFit="1" customWidth="1"/>
    <col min="8245" max="8448" width="10.08984375" style="498"/>
    <col min="8449" max="8449" width="1.6328125" style="498" customWidth="1"/>
    <col min="8450" max="8450" width="3" style="498" bestFit="1" customWidth="1"/>
    <col min="8451" max="8451" width="26.6328125" style="498" bestFit="1" customWidth="1"/>
    <col min="8452" max="8496" width="9.7265625" style="498" customWidth="1"/>
    <col min="8497" max="8497" width="9.90625" style="498" customWidth="1"/>
    <col min="8498" max="8498" width="9.7265625" style="498" customWidth="1"/>
    <col min="8499" max="8499" width="10.08984375" style="498" customWidth="1"/>
    <col min="8500" max="8500" width="11.7265625" style="498" bestFit="1" customWidth="1"/>
    <col min="8501" max="8704" width="10.08984375" style="498"/>
    <col min="8705" max="8705" width="1.6328125" style="498" customWidth="1"/>
    <col min="8706" max="8706" width="3" style="498" bestFit="1" customWidth="1"/>
    <col min="8707" max="8707" width="26.6328125" style="498" bestFit="1" customWidth="1"/>
    <col min="8708" max="8752" width="9.7265625" style="498" customWidth="1"/>
    <col min="8753" max="8753" width="9.90625" style="498" customWidth="1"/>
    <col min="8754" max="8754" width="9.7265625" style="498" customWidth="1"/>
    <col min="8755" max="8755" width="10.08984375" style="498" customWidth="1"/>
    <col min="8756" max="8756" width="11.7265625" style="498" bestFit="1" customWidth="1"/>
    <col min="8757" max="8960" width="10.08984375" style="498"/>
    <col min="8961" max="8961" width="1.6328125" style="498" customWidth="1"/>
    <col min="8962" max="8962" width="3" style="498" bestFit="1" customWidth="1"/>
    <col min="8963" max="8963" width="26.6328125" style="498" bestFit="1" customWidth="1"/>
    <col min="8964" max="9008" width="9.7265625" style="498" customWidth="1"/>
    <col min="9009" max="9009" width="9.90625" style="498" customWidth="1"/>
    <col min="9010" max="9010" width="9.7265625" style="498" customWidth="1"/>
    <col min="9011" max="9011" width="10.08984375" style="498" customWidth="1"/>
    <col min="9012" max="9012" width="11.7265625" style="498" bestFit="1" customWidth="1"/>
    <col min="9013" max="9216" width="10.08984375" style="498"/>
    <col min="9217" max="9217" width="1.6328125" style="498" customWidth="1"/>
    <col min="9218" max="9218" width="3" style="498" bestFit="1" customWidth="1"/>
    <col min="9219" max="9219" width="26.6328125" style="498" bestFit="1" customWidth="1"/>
    <col min="9220" max="9264" width="9.7265625" style="498" customWidth="1"/>
    <col min="9265" max="9265" width="9.90625" style="498" customWidth="1"/>
    <col min="9266" max="9266" width="9.7265625" style="498" customWidth="1"/>
    <col min="9267" max="9267" width="10.08984375" style="498" customWidth="1"/>
    <col min="9268" max="9268" width="11.7265625" style="498" bestFit="1" customWidth="1"/>
    <col min="9269" max="9472" width="10.08984375" style="498"/>
    <col min="9473" max="9473" width="1.6328125" style="498" customWidth="1"/>
    <col min="9474" max="9474" width="3" style="498" bestFit="1" customWidth="1"/>
    <col min="9475" max="9475" width="26.6328125" style="498" bestFit="1" customWidth="1"/>
    <col min="9476" max="9520" width="9.7265625" style="498" customWidth="1"/>
    <col min="9521" max="9521" width="9.90625" style="498" customWidth="1"/>
    <col min="9522" max="9522" width="9.7265625" style="498" customWidth="1"/>
    <col min="9523" max="9523" width="10.08984375" style="498" customWidth="1"/>
    <col min="9524" max="9524" width="11.7265625" style="498" bestFit="1" customWidth="1"/>
    <col min="9525" max="9728" width="10.08984375" style="498"/>
    <col min="9729" max="9729" width="1.6328125" style="498" customWidth="1"/>
    <col min="9730" max="9730" width="3" style="498" bestFit="1" customWidth="1"/>
    <col min="9731" max="9731" width="26.6328125" style="498" bestFit="1" customWidth="1"/>
    <col min="9732" max="9776" width="9.7265625" style="498" customWidth="1"/>
    <col min="9777" max="9777" width="9.90625" style="498" customWidth="1"/>
    <col min="9778" max="9778" width="9.7265625" style="498" customWidth="1"/>
    <col min="9779" max="9779" width="10.08984375" style="498" customWidth="1"/>
    <col min="9780" max="9780" width="11.7265625" style="498" bestFit="1" customWidth="1"/>
    <col min="9781" max="9984" width="10.08984375" style="498"/>
    <col min="9985" max="9985" width="1.6328125" style="498" customWidth="1"/>
    <col min="9986" max="9986" width="3" style="498" bestFit="1" customWidth="1"/>
    <col min="9987" max="9987" width="26.6328125" style="498" bestFit="1" customWidth="1"/>
    <col min="9988" max="10032" width="9.7265625" style="498" customWidth="1"/>
    <col min="10033" max="10033" width="9.90625" style="498" customWidth="1"/>
    <col min="10034" max="10034" width="9.7265625" style="498" customWidth="1"/>
    <col min="10035" max="10035" width="10.08984375" style="498" customWidth="1"/>
    <col min="10036" max="10036" width="11.7265625" style="498" bestFit="1" customWidth="1"/>
    <col min="10037" max="10240" width="10.08984375" style="498"/>
    <col min="10241" max="10241" width="1.6328125" style="498" customWidth="1"/>
    <col min="10242" max="10242" width="3" style="498" bestFit="1" customWidth="1"/>
    <col min="10243" max="10243" width="26.6328125" style="498" bestFit="1" customWidth="1"/>
    <col min="10244" max="10288" width="9.7265625" style="498" customWidth="1"/>
    <col min="10289" max="10289" width="9.90625" style="498" customWidth="1"/>
    <col min="10290" max="10290" width="9.7265625" style="498" customWidth="1"/>
    <col min="10291" max="10291" width="10.08984375" style="498" customWidth="1"/>
    <col min="10292" max="10292" width="11.7265625" style="498" bestFit="1" customWidth="1"/>
    <col min="10293" max="10496" width="10.08984375" style="498"/>
    <col min="10497" max="10497" width="1.6328125" style="498" customWidth="1"/>
    <col min="10498" max="10498" width="3" style="498" bestFit="1" customWidth="1"/>
    <col min="10499" max="10499" width="26.6328125" style="498" bestFit="1" customWidth="1"/>
    <col min="10500" max="10544" width="9.7265625" style="498" customWidth="1"/>
    <col min="10545" max="10545" width="9.90625" style="498" customWidth="1"/>
    <col min="10546" max="10546" width="9.7265625" style="498" customWidth="1"/>
    <col min="10547" max="10547" width="10.08984375" style="498" customWidth="1"/>
    <col min="10548" max="10548" width="11.7265625" style="498" bestFit="1" customWidth="1"/>
    <col min="10549" max="10752" width="10.08984375" style="498"/>
    <col min="10753" max="10753" width="1.6328125" style="498" customWidth="1"/>
    <col min="10754" max="10754" width="3" style="498" bestFit="1" customWidth="1"/>
    <col min="10755" max="10755" width="26.6328125" style="498" bestFit="1" customWidth="1"/>
    <col min="10756" max="10800" width="9.7265625" style="498" customWidth="1"/>
    <col min="10801" max="10801" width="9.90625" style="498" customWidth="1"/>
    <col min="10802" max="10802" width="9.7265625" style="498" customWidth="1"/>
    <col min="10803" max="10803" width="10.08984375" style="498" customWidth="1"/>
    <col min="10804" max="10804" width="11.7265625" style="498" bestFit="1" customWidth="1"/>
    <col min="10805" max="11008" width="10.08984375" style="498"/>
    <col min="11009" max="11009" width="1.6328125" style="498" customWidth="1"/>
    <col min="11010" max="11010" width="3" style="498" bestFit="1" customWidth="1"/>
    <col min="11011" max="11011" width="26.6328125" style="498" bestFit="1" customWidth="1"/>
    <col min="11012" max="11056" width="9.7265625" style="498" customWidth="1"/>
    <col min="11057" max="11057" width="9.90625" style="498" customWidth="1"/>
    <col min="11058" max="11058" width="9.7265625" style="498" customWidth="1"/>
    <col min="11059" max="11059" width="10.08984375" style="498" customWidth="1"/>
    <col min="11060" max="11060" width="11.7265625" style="498" bestFit="1" customWidth="1"/>
    <col min="11061" max="11264" width="10.08984375" style="498"/>
    <col min="11265" max="11265" width="1.6328125" style="498" customWidth="1"/>
    <col min="11266" max="11266" width="3" style="498" bestFit="1" customWidth="1"/>
    <col min="11267" max="11267" width="26.6328125" style="498" bestFit="1" customWidth="1"/>
    <col min="11268" max="11312" width="9.7265625" style="498" customWidth="1"/>
    <col min="11313" max="11313" width="9.90625" style="498" customWidth="1"/>
    <col min="11314" max="11314" width="9.7265625" style="498" customWidth="1"/>
    <col min="11315" max="11315" width="10.08984375" style="498" customWidth="1"/>
    <col min="11316" max="11316" width="11.7265625" style="498" bestFit="1" customWidth="1"/>
    <col min="11317" max="11520" width="10.08984375" style="498"/>
    <col min="11521" max="11521" width="1.6328125" style="498" customWidth="1"/>
    <col min="11522" max="11522" width="3" style="498" bestFit="1" customWidth="1"/>
    <col min="11523" max="11523" width="26.6328125" style="498" bestFit="1" customWidth="1"/>
    <col min="11524" max="11568" width="9.7265625" style="498" customWidth="1"/>
    <col min="11569" max="11569" width="9.90625" style="498" customWidth="1"/>
    <col min="11570" max="11570" width="9.7265625" style="498" customWidth="1"/>
    <col min="11571" max="11571" width="10.08984375" style="498" customWidth="1"/>
    <col min="11572" max="11572" width="11.7265625" style="498" bestFit="1" customWidth="1"/>
    <col min="11573" max="11776" width="10.08984375" style="498"/>
    <col min="11777" max="11777" width="1.6328125" style="498" customWidth="1"/>
    <col min="11778" max="11778" width="3" style="498" bestFit="1" customWidth="1"/>
    <col min="11779" max="11779" width="26.6328125" style="498" bestFit="1" customWidth="1"/>
    <col min="11780" max="11824" width="9.7265625" style="498" customWidth="1"/>
    <col min="11825" max="11825" width="9.90625" style="498" customWidth="1"/>
    <col min="11826" max="11826" width="9.7265625" style="498" customWidth="1"/>
    <col min="11827" max="11827" width="10.08984375" style="498" customWidth="1"/>
    <col min="11828" max="11828" width="11.7265625" style="498" bestFit="1" customWidth="1"/>
    <col min="11829" max="12032" width="10.08984375" style="498"/>
    <col min="12033" max="12033" width="1.6328125" style="498" customWidth="1"/>
    <col min="12034" max="12034" width="3" style="498" bestFit="1" customWidth="1"/>
    <col min="12035" max="12035" width="26.6328125" style="498" bestFit="1" customWidth="1"/>
    <col min="12036" max="12080" width="9.7265625" style="498" customWidth="1"/>
    <col min="12081" max="12081" width="9.90625" style="498" customWidth="1"/>
    <col min="12082" max="12082" width="9.7265625" style="498" customWidth="1"/>
    <col min="12083" max="12083" width="10.08984375" style="498" customWidth="1"/>
    <col min="12084" max="12084" width="11.7265625" style="498" bestFit="1" customWidth="1"/>
    <col min="12085" max="12288" width="10.08984375" style="498"/>
    <col min="12289" max="12289" width="1.6328125" style="498" customWidth="1"/>
    <col min="12290" max="12290" width="3" style="498" bestFit="1" customWidth="1"/>
    <col min="12291" max="12291" width="26.6328125" style="498" bestFit="1" customWidth="1"/>
    <col min="12292" max="12336" width="9.7265625" style="498" customWidth="1"/>
    <col min="12337" max="12337" width="9.90625" style="498" customWidth="1"/>
    <col min="12338" max="12338" width="9.7265625" style="498" customWidth="1"/>
    <col min="12339" max="12339" width="10.08984375" style="498" customWidth="1"/>
    <col min="12340" max="12340" width="11.7265625" style="498" bestFit="1" customWidth="1"/>
    <col min="12341" max="12544" width="10.08984375" style="498"/>
    <col min="12545" max="12545" width="1.6328125" style="498" customWidth="1"/>
    <col min="12546" max="12546" width="3" style="498" bestFit="1" customWidth="1"/>
    <col min="12547" max="12547" width="26.6328125" style="498" bestFit="1" customWidth="1"/>
    <col min="12548" max="12592" width="9.7265625" style="498" customWidth="1"/>
    <col min="12593" max="12593" width="9.90625" style="498" customWidth="1"/>
    <col min="12594" max="12594" width="9.7265625" style="498" customWidth="1"/>
    <col min="12595" max="12595" width="10.08984375" style="498" customWidth="1"/>
    <col min="12596" max="12596" width="11.7265625" style="498" bestFit="1" customWidth="1"/>
    <col min="12597" max="12800" width="10.08984375" style="498"/>
    <col min="12801" max="12801" width="1.6328125" style="498" customWidth="1"/>
    <col min="12802" max="12802" width="3" style="498" bestFit="1" customWidth="1"/>
    <col min="12803" max="12803" width="26.6328125" style="498" bestFit="1" customWidth="1"/>
    <col min="12804" max="12848" width="9.7265625" style="498" customWidth="1"/>
    <col min="12849" max="12849" width="9.90625" style="498" customWidth="1"/>
    <col min="12850" max="12850" width="9.7265625" style="498" customWidth="1"/>
    <col min="12851" max="12851" width="10.08984375" style="498" customWidth="1"/>
    <col min="12852" max="12852" width="11.7265625" style="498" bestFit="1" customWidth="1"/>
    <col min="12853" max="13056" width="10.08984375" style="498"/>
    <col min="13057" max="13057" width="1.6328125" style="498" customWidth="1"/>
    <col min="13058" max="13058" width="3" style="498" bestFit="1" customWidth="1"/>
    <col min="13059" max="13059" width="26.6328125" style="498" bestFit="1" customWidth="1"/>
    <col min="13060" max="13104" width="9.7265625" style="498" customWidth="1"/>
    <col min="13105" max="13105" width="9.90625" style="498" customWidth="1"/>
    <col min="13106" max="13106" width="9.7265625" style="498" customWidth="1"/>
    <col min="13107" max="13107" width="10.08984375" style="498" customWidth="1"/>
    <col min="13108" max="13108" width="11.7265625" style="498" bestFit="1" customWidth="1"/>
    <col min="13109" max="13312" width="10.08984375" style="498"/>
    <col min="13313" max="13313" width="1.6328125" style="498" customWidth="1"/>
    <col min="13314" max="13314" width="3" style="498" bestFit="1" customWidth="1"/>
    <col min="13315" max="13315" width="26.6328125" style="498" bestFit="1" customWidth="1"/>
    <col min="13316" max="13360" width="9.7265625" style="498" customWidth="1"/>
    <col min="13361" max="13361" width="9.90625" style="498" customWidth="1"/>
    <col min="13362" max="13362" width="9.7265625" style="498" customWidth="1"/>
    <col min="13363" max="13363" width="10.08984375" style="498" customWidth="1"/>
    <col min="13364" max="13364" width="11.7265625" style="498" bestFit="1" customWidth="1"/>
    <col min="13365" max="13568" width="10.08984375" style="498"/>
    <col min="13569" max="13569" width="1.6328125" style="498" customWidth="1"/>
    <col min="13570" max="13570" width="3" style="498" bestFit="1" customWidth="1"/>
    <col min="13571" max="13571" width="26.6328125" style="498" bestFit="1" customWidth="1"/>
    <col min="13572" max="13616" width="9.7265625" style="498" customWidth="1"/>
    <col min="13617" max="13617" width="9.90625" style="498" customWidth="1"/>
    <col min="13618" max="13618" width="9.7265625" style="498" customWidth="1"/>
    <col min="13619" max="13619" width="10.08984375" style="498" customWidth="1"/>
    <col min="13620" max="13620" width="11.7265625" style="498" bestFit="1" customWidth="1"/>
    <col min="13621" max="13824" width="10.08984375" style="498"/>
    <col min="13825" max="13825" width="1.6328125" style="498" customWidth="1"/>
    <col min="13826" max="13826" width="3" style="498" bestFit="1" customWidth="1"/>
    <col min="13827" max="13827" width="26.6328125" style="498" bestFit="1" customWidth="1"/>
    <col min="13828" max="13872" width="9.7265625" style="498" customWidth="1"/>
    <col min="13873" max="13873" width="9.90625" style="498" customWidth="1"/>
    <col min="13874" max="13874" width="9.7265625" style="498" customWidth="1"/>
    <col min="13875" max="13875" width="10.08984375" style="498" customWidth="1"/>
    <col min="13876" max="13876" width="11.7265625" style="498" bestFit="1" customWidth="1"/>
    <col min="13877" max="14080" width="10.08984375" style="498"/>
    <col min="14081" max="14081" width="1.6328125" style="498" customWidth="1"/>
    <col min="14082" max="14082" width="3" style="498" bestFit="1" customWidth="1"/>
    <col min="14083" max="14083" width="26.6328125" style="498" bestFit="1" customWidth="1"/>
    <col min="14084" max="14128" width="9.7265625" style="498" customWidth="1"/>
    <col min="14129" max="14129" width="9.90625" style="498" customWidth="1"/>
    <col min="14130" max="14130" width="9.7265625" style="498" customWidth="1"/>
    <col min="14131" max="14131" width="10.08984375" style="498" customWidth="1"/>
    <col min="14132" max="14132" width="11.7265625" style="498" bestFit="1" customWidth="1"/>
    <col min="14133" max="14336" width="10.08984375" style="498"/>
    <col min="14337" max="14337" width="1.6328125" style="498" customWidth="1"/>
    <col min="14338" max="14338" width="3" style="498" bestFit="1" customWidth="1"/>
    <col min="14339" max="14339" width="26.6328125" style="498" bestFit="1" customWidth="1"/>
    <col min="14340" max="14384" width="9.7265625" style="498" customWidth="1"/>
    <col min="14385" max="14385" width="9.90625" style="498" customWidth="1"/>
    <col min="14386" max="14386" width="9.7265625" style="498" customWidth="1"/>
    <col min="14387" max="14387" width="10.08984375" style="498" customWidth="1"/>
    <col min="14388" max="14388" width="11.7265625" style="498" bestFit="1" customWidth="1"/>
    <col min="14389" max="14592" width="10.08984375" style="498"/>
    <col min="14593" max="14593" width="1.6328125" style="498" customWidth="1"/>
    <col min="14594" max="14594" width="3" style="498" bestFit="1" customWidth="1"/>
    <col min="14595" max="14595" width="26.6328125" style="498" bestFit="1" customWidth="1"/>
    <col min="14596" max="14640" width="9.7265625" style="498" customWidth="1"/>
    <col min="14641" max="14641" width="9.90625" style="498" customWidth="1"/>
    <col min="14642" max="14642" width="9.7265625" style="498" customWidth="1"/>
    <col min="14643" max="14643" width="10.08984375" style="498" customWidth="1"/>
    <col min="14644" max="14644" width="11.7265625" style="498" bestFit="1" customWidth="1"/>
    <col min="14645" max="14848" width="10.08984375" style="498"/>
    <col min="14849" max="14849" width="1.6328125" style="498" customWidth="1"/>
    <col min="14850" max="14850" width="3" style="498" bestFit="1" customWidth="1"/>
    <col min="14851" max="14851" width="26.6328125" style="498" bestFit="1" customWidth="1"/>
    <col min="14852" max="14896" width="9.7265625" style="498" customWidth="1"/>
    <col min="14897" max="14897" width="9.90625" style="498" customWidth="1"/>
    <col min="14898" max="14898" width="9.7265625" style="498" customWidth="1"/>
    <col min="14899" max="14899" width="10.08984375" style="498" customWidth="1"/>
    <col min="14900" max="14900" width="11.7265625" style="498" bestFit="1" customWidth="1"/>
    <col min="14901" max="15104" width="10.08984375" style="498"/>
    <col min="15105" max="15105" width="1.6328125" style="498" customWidth="1"/>
    <col min="15106" max="15106" width="3" style="498" bestFit="1" customWidth="1"/>
    <col min="15107" max="15107" width="26.6328125" style="498" bestFit="1" customWidth="1"/>
    <col min="15108" max="15152" width="9.7265625" style="498" customWidth="1"/>
    <col min="15153" max="15153" width="9.90625" style="498" customWidth="1"/>
    <col min="15154" max="15154" width="9.7265625" style="498" customWidth="1"/>
    <col min="15155" max="15155" width="10.08984375" style="498" customWidth="1"/>
    <col min="15156" max="15156" width="11.7265625" style="498" bestFit="1" customWidth="1"/>
    <col min="15157" max="15360" width="10.08984375" style="498"/>
    <col min="15361" max="15361" width="1.6328125" style="498" customWidth="1"/>
    <col min="15362" max="15362" width="3" style="498" bestFit="1" customWidth="1"/>
    <col min="15363" max="15363" width="26.6328125" style="498" bestFit="1" customWidth="1"/>
    <col min="15364" max="15408" width="9.7265625" style="498" customWidth="1"/>
    <col min="15409" max="15409" width="9.90625" style="498" customWidth="1"/>
    <col min="15410" max="15410" width="9.7265625" style="498" customWidth="1"/>
    <col min="15411" max="15411" width="10.08984375" style="498" customWidth="1"/>
    <col min="15412" max="15412" width="11.7265625" style="498" bestFit="1" customWidth="1"/>
    <col min="15413" max="15616" width="10.08984375" style="498"/>
    <col min="15617" max="15617" width="1.6328125" style="498" customWidth="1"/>
    <col min="15618" max="15618" width="3" style="498" bestFit="1" customWidth="1"/>
    <col min="15619" max="15619" width="26.6328125" style="498" bestFit="1" customWidth="1"/>
    <col min="15620" max="15664" width="9.7265625" style="498" customWidth="1"/>
    <col min="15665" max="15665" width="9.90625" style="498" customWidth="1"/>
    <col min="15666" max="15666" width="9.7265625" style="498" customWidth="1"/>
    <col min="15667" max="15667" width="10.08984375" style="498" customWidth="1"/>
    <col min="15668" max="15668" width="11.7265625" style="498" bestFit="1" customWidth="1"/>
    <col min="15669" max="15872" width="10.08984375" style="498"/>
    <col min="15873" max="15873" width="1.6328125" style="498" customWidth="1"/>
    <col min="15874" max="15874" width="3" style="498" bestFit="1" customWidth="1"/>
    <col min="15875" max="15875" width="26.6328125" style="498" bestFit="1" customWidth="1"/>
    <col min="15876" max="15920" width="9.7265625" style="498" customWidth="1"/>
    <col min="15921" max="15921" width="9.90625" style="498" customWidth="1"/>
    <col min="15922" max="15922" width="9.7265625" style="498" customWidth="1"/>
    <col min="15923" max="15923" width="10.08984375" style="498" customWidth="1"/>
    <col min="15924" max="15924" width="11.7265625" style="498" bestFit="1" customWidth="1"/>
    <col min="15925" max="16128" width="10.08984375" style="498"/>
    <col min="16129" max="16129" width="1.6328125" style="498" customWidth="1"/>
    <col min="16130" max="16130" width="3" style="498" bestFit="1" customWidth="1"/>
    <col min="16131" max="16131" width="26.6328125" style="498" bestFit="1" customWidth="1"/>
    <col min="16132" max="16176" width="9.7265625" style="498" customWidth="1"/>
    <col min="16177" max="16177" width="9.90625" style="498" customWidth="1"/>
    <col min="16178" max="16178" width="9.7265625" style="498" customWidth="1"/>
    <col min="16179" max="16179" width="10.08984375" style="498" customWidth="1"/>
    <col min="16180" max="16180" width="11.7265625" style="498" bestFit="1" customWidth="1"/>
    <col min="16181" max="16384" width="10.08984375" style="498"/>
  </cols>
  <sheetData>
    <row r="1" spans="2:52">
      <c r="B1" s="467" t="s">
        <v>385</v>
      </c>
    </row>
    <row r="2" spans="2:52" ht="14.5" thickBot="1"/>
    <row r="3" spans="2:52">
      <c r="B3" s="469"/>
      <c r="C3" s="470"/>
      <c r="D3" s="628" t="s">
        <v>437</v>
      </c>
      <c r="E3" s="629" t="s">
        <v>439</v>
      </c>
      <c r="F3" s="629" t="s">
        <v>441</v>
      </c>
      <c r="G3" s="629" t="s">
        <v>443</v>
      </c>
      <c r="H3" s="629" t="s">
        <v>445</v>
      </c>
      <c r="I3" s="630" t="s">
        <v>447</v>
      </c>
      <c r="J3" s="629" t="s">
        <v>449</v>
      </c>
      <c r="K3" s="629" t="s">
        <v>451</v>
      </c>
      <c r="L3" s="629" t="s">
        <v>453</v>
      </c>
      <c r="M3" s="629" t="s">
        <v>455</v>
      </c>
      <c r="N3" s="629" t="s">
        <v>457</v>
      </c>
      <c r="O3" s="629" t="s">
        <v>459</v>
      </c>
      <c r="P3" s="629" t="s">
        <v>461</v>
      </c>
      <c r="Q3" s="629" t="s">
        <v>463</v>
      </c>
      <c r="R3" s="630" t="s">
        <v>465</v>
      </c>
      <c r="S3" s="629" t="s">
        <v>467</v>
      </c>
      <c r="T3" s="629" t="s">
        <v>469</v>
      </c>
      <c r="U3" s="629" t="s">
        <v>471</v>
      </c>
      <c r="V3" s="629" t="s">
        <v>473</v>
      </c>
      <c r="W3" s="629" t="s">
        <v>475</v>
      </c>
      <c r="X3" s="630" t="s">
        <v>477</v>
      </c>
      <c r="Y3" s="629" t="s">
        <v>479</v>
      </c>
      <c r="Z3" s="629" t="s">
        <v>481</v>
      </c>
      <c r="AA3" s="629" t="s">
        <v>483</v>
      </c>
      <c r="AB3" s="629" t="s">
        <v>485</v>
      </c>
      <c r="AC3" s="629" t="s">
        <v>487</v>
      </c>
      <c r="AD3" s="629" t="s">
        <v>489</v>
      </c>
      <c r="AE3" s="629" t="s">
        <v>491</v>
      </c>
      <c r="AF3" s="629" t="s">
        <v>493</v>
      </c>
      <c r="AG3" s="630" t="s">
        <v>494</v>
      </c>
      <c r="AH3" s="629" t="s">
        <v>496</v>
      </c>
      <c r="AI3" s="629" t="s">
        <v>498</v>
      </c>
      <c r="AJ3" s="629" t="s">
        <v>500</v>
      </c>
      <c r="AK3" s="629" t="s">
        <v>502</v>
      </c>
      <c r="AL3" s="629" t="s">
        <v>504</v>
      </c>
      <c r="AM3" s="630" t="s">
        <v>506</v>
      </c>
      <c r="AN3" s="629" t="s">
        <v>508</v>
      </c>
      <c r="AO3" s="629" t="s">
        <v>510</v>
      </c>
      <c r="AP3" s="629" t="s">
        <v>512</v>
      </c>
      <c r="AQ3" s="629" t="s">
        <v>514</v>
      </c>
      <c r="AR3" s="629" t="s">
        <v>516</v>
      </c>
      <c r="AS3" s="629" t="s">
        <v>518</v>
      </c>
      <c r="AT3" s="629" t="s">
        <v>520</v>
      </c>
      <c r="AU3" s="629" t="s">
        <v>522</v>
      </c>
      <c r="AV3" s="630" t="s">
        <v>524</v>
      </c>
      <c r="AW3" s="800" t="s">
        <v>542</v>
      </c>
      <c r="AX3" s="802" t="s">
        <v>543</v>
      </c>
    </row>
    <row r="4" spans="2:52" ht="44.5" customHeight="1" thickBot="1">
      <c r="B4" s="471"/>
      <c r="C4" s="472"/>
      <c r="D4" s="638" t="s">
        <v>438</v>
      </c>
      <c r="E4" s="639" t="s">
        <v>440</v>
      </c>
      <c r="F4" s="640" t="s">
        <v>442</v>
      </c>
      <c r="G4" s="639" t="s">
        <v>444</v>
      </c>
      <c r="H4" s="639" t="s">
        <v>446</v>
      </c>
      <c r="I4" s="641" t="s">
        <v>448</v>
      </c>
      <c r="J4" s="639" t="s">
        <v>450</v>
      </c>
      <c r="K4" s="639" t="s">
        <v>452</v>
      </c>
      <c r="L4" s="639" t="s">
        <v>454</v>
      </c>
      <c r="M4" s="640" t="s">
        <v>456</v>
      </c>
      <c r="N4" s="639" t="s">
        <v>458</v>
      </c>
      <c r="O4" s="639" t="s">
        <v>460</v>
      </c>
      <c r="P4" s="639" t="s">
        <v>462</v>
      </c>
      <c r="Q4" s="640" t="s">
        <v>464</v>
      </c>
      <c r="R4" s="641" t="s">
        <v>466</v>
      </c>
      <c r="S4" s="639" t="s">
        <v>468</v>
      </c>
      <c r="T4" s="640" t="s">
        <v>470</v>
      </c>
      <c r="U4" s="640" t="s">
        <v>472</v>
      </c>
      <c r="V4" s="640" t="s">
        <v>474</v>
      </c>
      <c r="W4" s="640" t="s">
        <v>476</v>
      </c>
      <c r="X4" s="641" t="s">
        <v>478</v>
      </c>
      <c r="Y4" s="640" t="s">
        <v>480</v>
      </c>
      <c r="Z4" s="639" t="s">
        <v>482</v>
      </c>
      <c r="AA4" s="639" t="s">
        <v>484</v>
      </c>
      <c r="AB4" s="640" t="s">
        <v>486</v>
      </c>
      <c r="AC4" s="639" t="s">
        <v>488</v>
      </c>
      <c r="AD4" s="639" t="s">
        <v>490</v>
      </c>
      <c r="AE4" s="639" t="s">
        <v>492</v>
      </c>
      <c r="AF4" s="639" t="s">
        <v>8</v>
      </c>
      <c r="AG4" s="641" t="s">
        <v>495</v>
      </c>
      <c r="AH4" s="639" t="s">
        <v>497</v>
      </c>
      <c r="AI4" s="639" t="s">
        <v>499</v>
      </c>
      <c r="AJ4" s="639" t="s">
        <v>501</v>
      </c>
      <c r="AK4" s="639" t="s">
        <v>503</v>
      </c>
      <c r="AL4" s="640" t="s">
        <v>505</v>
      </c>
      <c r="AM4" s="642" t="s">
        <v>507</v>
      </c>
      <c r="AN4" s="640" t="s">
        <v>509</v>
      </c>
      <c r="AO4" s="639" t="s">
        <v>511</v>
      </c>
      <c r="AP4" s="640" t="s">
        <v>513</v>
      </c>
      <c r="AQ4" s="640" t="s">
        <v>515</v>
      </c>
      <c r="AR4" s="640" t="s">
        <v>517</v>
      </c>
      <c r="AS4" s="640" t="s">
        <v>519</v>
      </c>
      <c r="AT4" s="640" t="s">
        <v>521</v>
      </c>
      <c r="AU4" s="639" t="s">
        <v>523</v>
      </c>
      <c r="AV4" s="642" t="s">
        <v>525</v>
      </c>
      <c r="AW4" s="801"/>
      <c r="AX4" s="803"/>
      <c r="AZ4" s="499"/>
    </row>
    <row r="5" spans="2:52">
      <c r="B5" s="662" t="s">
        <v>437</v>
      </c>
      <c r="C5" s="663" t="s">
        <v>438</v>
      </c>
      <c r="D5" s="474">
        <v>1.0600788668000001</v>
      </c>
      <c r="E5" s="475">
        <v>7.4263000000000004E-5</v>
      </c>
      <c r="F5" s="475">
        <v>8.3806136899999994E-2</v>
      </c>
      <c r="G5" s="475">
        <v>5.4067838999999999E-3</v>
      </c>
      <c r="H5" s="475">
        <v>6.350924E-4</v>
      </c>
      <c r="I5" s="475">
        <v>6.1216382600000001E-2</v>
      </c>
      <c r="J5" s="475">
        <v>4.5395562000000002E-3</v>
      </c>
      <c r="K5" s="475">
        <v>3.8867878999999999E-3</v>
      </c>
      <c r="L5" s="475">
        <v>1.5296710000000001E-4</v>
      </c>
      <c r="M5" s="475">
        <v>4.8919359999999995E-4</v>
      </c>
      <c r="N5" s="475">
        <v>3.7678100000000001E-5</v>
      </c>
      <c r="O5" s="475">
        <v>6.0634599999999997E-5</v>
      </c>
      <c r="P5" s="475">
        <v>6.7239374000000003E-3</v>
      </c>
      <c r="Q5" s="475">
        <v>4.6408546999999996E-3</v>
      </c>
      <c r="R5" s="475">
        <v>4.2699509999999998E-4</v>
      </c>
      <c r="S5" s="475">
        <v>5.5852E-5</v>
      </c>
      <c r="T5" s="475">
        <v>9.6560399999999998E-5</v>
      </c>
      <c r="U5" s="475">
        <v>5.47332E-5</v>
      </c>
      <c r="V5" s="475">
        <v>3.6108300000000001E-5</v>
      </c>
      <c r="W5" s="475">
        <v>5.3115799999999997E-5</v>
      </c>
      <c r="X5" s="475">
        <v>7.1055699999999998E-5</v>
      </c>
      <c r="Y5" s="475">
        <v>4.0553000000000003E-5</v>
      </c>
      <c r="Z5" s="475">
        <v>5.7515800000000003E-5</v>
      </c>
      <c r="AA5" s="475">
        <v>4.1183999999999997E-5</v>
      </c>
      <c r="AB5" s="475">
        <v>4.5156900000000001E-5</v>
      </c>
      <c r="AC5" s="475">
        <v>1.791319E-4</v>
      </c>
      <c r="AD5" s="475">
        <v>6.7343300000000003E-5</v>
      </c>
      <c r="AE5" s="475">
        <v>5.7643657999999999E-3</v>
      </c>
      <c r="AF5" s="475">
        <v>1.0818036000000001E-3</v>
      </c>
      <c r="AG5" s="475">
        <v>1.5821880000000001E-4</v>
      </c>
      <c r="AH5" s="475">
        <v>9.8747999999999997E-5</v>
      </c>
      <c r="AI5" s="475">
        <v>5.6364399999999999E-5</v>
      </c>
      <c r="AJ5" s="475">
        <v>9.8188099999999996E-5</v>
      </c>
      <c r="AK5" s="475">
        <v>5.0942400000000002E-5</v>
      </c>
      <c r="AL5" s="475">
        <v>3.2434400000000002E-5</v>
      </c>
      <c r="AM5" s="475">
        <v>9.7199299999999996E-5</v>
      </c>
      <c r="AN5" s="475">
        <v>2.188422E-4</v>
      </c>
      <c r="AO5" s="475">
        <v>6.8566900000000002E-5</v>
      </c>
      <c r="AP5" s="475">
        <v>9.6156900000000001E-4</v>
      </c>
      <c r="AQ5" s="475">
        <v>1.2172630999999999E-3</v>
      </c>
      <c r="AR5" s="475">
        <v>9.4013389999999999E-4</v>
      </c>
      <c r="AS5" s="475">
        <v>8.3381799999999995E-5</v>
      </c>
      <c r="AT5" s="475">
        <v>8.2468069000000005E-3</v>
      </c>
      <c r="AU5" s="475">
        <v>8.2901389999999995E-4</v>
      </c>
      <c r="AV5" s="475">
        <v>1.4570030000000001E-4</v>
      </c>
      <c r="AW5" s="474">
        <v>1.2531239833000001</v>
      </c>
      <c r="AX5" s="566">
        <v>0.89384982850000005</v>
      </c>
      <c r="AZ5" s="500"/>
    </row>
    <row r="6" spans="2:52">
      <c r="B6" s="664" t="s">
        <v>439</v>
      </c>
      <c r="C6" s="665" t="s">
        <v>440</v>
      </c>
      <c r="D6" s="478">
        <v>2.1243600000000001E-5</v>
      </c>
      <c r="E6" s="479">
        <v>1.0000625385999999</v>
      </c>
      <c r="F6" s="479">
        <v>2.21689E-5</v>
      </c>
      <c r="G6" s="479">
        <v>5.2658599999999998E-5</v>
      </c>
      <c r="H6" s="479">
        <v>2.7596299999999999E-5</v>
      </c>
      <c r="I6" s="479">
        <v>2.57212E-5</v>
      </c>
      <c r="J6" s="479">
        <v>3.9676799999999999E-5</v>
      </c>
      <c r="K6" s="479">
        <v>1.1450040000000001E-4</v>
      </c>
      <c r="L6" s="479">
        <v>2.89398E-5</v>
      </c>
      <c r="M6" s="479">
        <v>9.1710000000000001E-5</v>
      </c>
      <c r="N6" s="479">
        <v>2.9710067999999998E-3</v>
      </c>
      <c r="O6" s="479">
        <v>3.0966100000000002E-5</v>
      </c>
      <c r="P6" s="479">
        <v>3.7280000000000002E-5</v>
      </c>
      <c r="Q6" s="479">
        <v>3.2369100000000002E-5</v>
      </c>
      <c r="R6" s="479">
        <v>1.6819639999999999E-4</v>
      </c>
      <c r="S6" s="479">
        <v>9.3165730000000001E-4</v>
      </c>
      <c r="T6" s="479">
        <v>8.9642780000000004E-4</v>
      </c>
      <c r="U6" s="479">
        <v>1.9256039999999999E-4</v>
      </c>
      <c r="V6" s="479">
        <v>8.8145299999999998E-5</v>
      </c>
      <c r="W6" s="479">
        <v>8.1170199999999997E-5</v>
      </c>
      <c r="X6" s="479">
        <v>4.3865600000000002E-5</v>
      </c>
      <c r="Y6" s="479">
        <v>4.0803799999999997E-5</v>
      </c>
      <c r="Z6" s="479">
        <v>6.2332699999999994E-5</v>
      </c>
      <c r="AA6" s="479">
        <v>2.76508E-5</v>
      </c>
      <c r="AB6" s="479">
        <v>5.8575400000000002E-5</v>
      </c>
      <c r="AC6" s="479">
        <v>2.2768509999999999E-4</v>
      </c>
      <c r="AD6" s="479">
        <v>6.5886199999999999E-5</v>
      </c>
      <c r="AE6" s="479">
        <v>4.8546800000000001E-5</v>
      </c>
      <c r="AF6" s="479">
        <v>4.3315600000000002E-5</v>
      </c>
      <c r="AG6" s="479">
        <v>1.2160367E-3</v>
      </c>
      <c r="AH6" s="479">
        <v>5.6264000000000002E-5</v>
      </c>
      <c r="AI6" s="479">
        <v>6.3173E-5</v>
      </c>
      <c r="AJ6" s="479">
        <v>2.29303E-5</v>
      </c>
      <c r="AK6" s="479">
        <v>1.01064E-5</v>
      </c>
      <c r="AL6" s="479">
        <v>6.8751999999999998E-6</v>
      </c>
      <c r="AM6" s="479">
        <v>6.12634E-5</v>
      </c>
      <c r="AN6" s="479">
        <v>1.31055E-5</v>
      </c>
      <c r="AO6" s="479">
        <v>2.0423100000000001E-5</v>
      </c>
      <c r="AP6" s="479">
        <v>1.9677000000000002E-5</v>
      </c>
      <c r="AQ6" s="479">
        <v>1.5695599999999999E-5</v>
      </c>
      <c r="AR6" s="479">
        <v>9.5115000000000003E-6</v>
      </c>
      <c r="AS6" s="479">
        <v>1.07166E-5</v>
      </c>
      <c r="AT6" s="479">
        <v>2.9683999999999999E-5</v>
      </c>
      <c r="AU6" s="479">
        <v>2.63591E-5</v>
      </c>
      <c r="AV6" s="479">
        <v>1.8128800000000002E-5</v>
      </c>
      <c r="AW6" s="478">
        <v>1.0081351459000001</v>
      </c>
      <c r="AX6" s="567">
        <v>0.71909997680000004</v>
      </c>
      <c r="AZ6" s="500"/>
    </row>
    <row r="7" spans="2:52">
      <c r="B7" s="664" t="s">
        <v>441</v>
      </c>
      <c r="C7" s="666" t="s">
        <v>442</v>
      </c>
      <c r="D7" s="478">
        <v>3.0215406E-2</v>
      </c>
      <c r="E7" s="479">
        <v>3.64724E-5</v>
      </c>
      <c r="F7" s="479">
        <v>1.0517381670999999</v>
      </c>
      <c r="G7" s="479">
        <v>3.3834760000000001E-4</v>
      </c>
      <c r="H7" s="479">
        <v>2.012184E-4</v>
      </c>
      <c r="I7" s="479">
        <v>2.0770628E-3</v>
      </c>
      <c r="J7" s="479">
        <v>1.767886E-4</v>
      </c>
      <c r="K7" s="479">
        <v>6.6266860000000003E-4</v>
      </c>
      <c r="L7" s="479">
        <v>4.0525100000000003E-5</v>
      </c>
      <c r="M7" s="479">
        <v>1.0981954000000001E-3</v>
      </c>
      <c r="N7" s="479">
        <v>1.07392E-5</v>
      </c>
      <c r="O7" s="479">
        <v>3.8067300000000001E-5</v>
      </c>
      <c r="P7" s="479">
        <v>2.192661E-4</v>
      </c>
      <c r="Q7" s="479">
        <v>1.7564379999999999E-3</v>
      </c>
      <c r="R7" s="479">
        <v>1.300258E-4</v>
      </c>
      <c r="S7" s="479">
        <v>1.91216E-5</v>
      </c>
      <c r="T7" s="479">
        <v>2.03653E-5</v>
      </c>
      <c r="U7" s="479">
        <v>2.0011299999999999E-5</v>
      </c>
      <c r="V7" s="479">
        <v>2.1875700000000001E-5</v>
      </c>
      <c r="W7" s="479">
        <v>2.0817899999999999E-5</v>
      </c>
      <c r="X7" s="479">
        <v>2.1950099999999998E-5</v>
      </c>
      <c r="Y7" s="479">
        <v>2.1738499999999999E-5</v>
      </c>
      <c r="Z7" s="479">
        <v>2.3657799999999999E-5</v>
      </c>
      <c r="AA7" s="479">
        <v>2.26972E-5</v>
      </c>
      <c r="AB7" s="479">
        <v>1.3671399999999999E-5</v>
      </c>
      <c r="AC7" s="479">
        <v>2.8692199999999999E-5</v>
      </c>
      <c r="AD7" s="479">
        <v>2.2830799999999998E-5</v>
      </c>
      <c r="AE7" s="479">
        <v>7.9736360000000003E-4</v>
      </c>
      <c r="AF7" s="479">
        <v>7.3332999999999997E-5</v>
      </c>
      <c r="AG7" s="479">
        <v>2.63375E-5</v>
      </c>
      <c r="AH7" s="479">
        <v>4.2261500000000002E-5</v>
      </c>
      <c r="AI7" s="479">
        <v>2.30447E-5</v>
      </c>
      <c r="AJ7" s="479">
        <v>6.7764500000000005E-5</v>
      </c>
      <c r="AK7" s="479">
        <v>4.5447E-5</v>
      </c>
      <c r="AL7" s="479">
        <v>2.51124E-5</v>
      </c>
      <c r="AM7" s="479">
        <v>4.4669899999999997E-5</v>
      </c>
      <c r="AN7" s="479">
        <v>3.6501470000000001E-4</v>
      </c>
      <c r="AO7" s="479">
        <v>1.655332E-4</v>
      </c>
      <c r="AP7" s="479">
        <v>1.3869536E-3</v>
      </c>
      <c r="AQ7" s="479">
        <v>1.7619794E-3</v>
      </c>
      <c r="AR7" s="479">
        <v>4.0789279999999998E-4</v>
      </c>
      <c r="AS7" s="479">
        <v>8.8715700000000002E-5</v>
      </c>
      <c r="AT7" s="479">
        <v>1.7821229800000001E-2</v>
      </c>
      <c r="AU7" s="479">
        <v>1.41779E-4</v>
      </c>
      <c r="AV7" s="479">
        <v>9.3913880000000001E-4</v>
      </c>
      <c r="AW7" s="478">
        <v>1.1132203892000001</v>
      </c>
      <c r="AX7" s="567">
        <v>0.79405698660000001</v>
      </c>
      <c r="AZ7" s="500"/>
    </row>
    <row r="8" spans="2:52">
      <c r="B8" s="664" t="s">
        <v>443</v>
      </c>
      <c r="C8" s="667" t="s">
        <v>444</v>
      </c>
      <c r="D8" s="478">
        <v>5.6359840000000003E-4</v>
      </c>
      <c r="E8" s="479">
        <v>1.6838420000000001E-4</v>
      </c>
      <c r="F8" s="479">
        <v>9.9202000000000003E-5</v>
      </c>
      <c r="G8" s="479">
        <v>1.0588512506000001</v>
      </c>
      <c r="H8" s="479">
        <v>6.8091250500000006E-2</v>
      </c>
      <c r="I8" s="479">
        <v>4.8879969999999996E-4</v>
      </c>
      <c r="J8" s="479">
        <v>1.3126736999999999E-3</v>
      </c>
      <c r="K8" s="479">
        <v>2.434192E-4</v>
      </c>
      <c r="L8" s="479">
        <v>1.256021E-4</v>
      </c>
      <c r="M8" s="479">
        <v>4.060399E-4</v>
      </c>
      <c r="N8" s="479">
        <v>2.5958200000000002E-5</v>
      </c>
      <c r="O8" s="479">
        <v>1.392904E-4</v>
      </c>
      <c r="P8" s="479">
        <v>2.3700983999999999E-3</v>
      </c>
      <c r="Q8" s="479">
        <v>1.21133683E-2</v>
      </c>
      <c r="R8" s="479">
        <v>7.5792440000000002E-4</v>
      </c>
      <c r="S8" s="479">
        <v>3.6667500000000001E-5</v>
      </c>
      <c r="T8" s="479">
        <v>1.297169E-4</v>
      </c>
      <c r="U8" s="479">
        <v>1.0399069999999999E-4</v>
      </c>
      <c r="V8" s="479">
        <v>6.0847899999999997E-5</v>
      </c>
      <c r="W8" s="479">
        <v>2.2790129999999999E-4</v>
      </c>
      <c r="X8" s="479">
        <v>1.6856280000000001E-4</v>
      </c>
      <c r="Y8" s="479">
        <v>5.6551270000000002E-4</v>
      </c>
      <c r="Z8" s="479">
        <v>7.6094599999999995E-5</v>
      </c>
      <c r="AA8" s="479">
        <v>1.194399E-4</v>
      </c>
      <c r="AB8" s="479">
        <v>2.9457399999999998E-4</v>
      </c>
      <c r="AC8" s="479">
        <v>1.1105599E-3</v>
      </c>
      <c r="AD8" s="479">
        <v>2.7627670000000002E-4</v>
      </c>
      <c r="AE8" s="479">
        <v>1.1948656E-3</v>
      </c>
      <c r="AF8" s="479">
        <v>4.0901840000000001E-4</v>
      </c>
      <c r="AG8" s="479">
        <v>4.38491E-5</v>
      </c>
      <c r="AH8" s="479">
        <v>1.0337520000000001E-4</v>
      </c>
      <c r="AI8" s="479">
        <v>1.107048E-4</v>
      </c>
      <c r="AJ8" s="479">
        <v>1.9015629999999999E-4</v>
      </c>
      <c r="AK8" s="479">
        <v>8.5840800000000007E-5</v>
      </c>
      <c r="AL8" s="479">
        <v>2.1874399999999998E-5</v>
      </c>
      <c r="AM8" s="479">
        <v>3.2777830000000003E-4</v>
      </c>
      <c r="AN8" s="479">
        <v>1.333223E-4</v>
      </c>
      <c r="AO8" s="479">
        <v>1.2651700000000001E-4</v>
      </c>
      <c r="AP8" s="479">
        <v>7.1666899999999996E-5</v>
      </c>
      <c r="AQ8" s="479">
        <v>1.209269E-4</v>
      </c>
      <c r="AR8" s="479">
        <v>3.0806190000000003E-4</v>
      </c>
      <c r="AS8" s="479">
        <v>1.589727E-4</v>
      </c>
      <c r="AT8" s="479">
        <v>3.4435569999999999E-4</v>
      </c>
      <c r="AU8" s="479">
        <v>4.9601999000000001E-3</v>
      </c>
      <c r="AV8" s="479">
        <v>7.1994099999999996E-5</v>
      </c>
      <c r="AW8" s="478">
        <v>1.1577104851</v>
      </c>
      <c r="AX8" s="567">
        <v>0.8257916474</v>
      </c>
      <c r="AZ8" s="500"/>
    </row>
    <row r="9" spans="2:52">
      <c r="B9" s="668" t="s">
        <v>445</v>
      </c>
      <c r="C9" s="669" t="s">
        <v>446</v>
      </c>
      <c r="D9" s="556">
        <v>6.3225409999999999E-4</v>
      </c>
      <c r="E9" s="557">
        <v>8.6908600000000003E-4</v>
      </c>
      <c r="F9" s="557">
        <v>3.4148199999999999E-4</v>
      </c>
      <c r="G9" s="557">
        <v>6.1779399999999996E-4</v>
      </c>
      <c r="H9" s="557">
        <v>1.0022762673000001</v>
      </c>
      <c r="I9" s="557">
        <v>4.5917899999999999E-4</v>
      </c>
      <c r="J9" s="557">
        <v>4.8155780000000003E-4</v>
      </c>
      <c r="K9" s="557">
        <v>4.3176050000000001E-4</v>
      </c>
      <c r="L9" s="557">
        <v>2.2061889999999999E-4</v>
      </c>
      <c r="M9" s="557">
        <v>2.6180989999999998E-4</v>
      </c>
      <c r="N9" s="557">
        <v>8.1903099999999999E-5</v>
      </c>
      <c r="O9" s="557">
        <v>2.7515349999999999E-4</v>
      </c>
      <c r="P9" s="557">
        <v>4.8101360000000001E-4</v>
      </c>
      <c r="Q9" s="557">
        <v>3.9041409999999999E-4</v>
      </c>
      <c r="R9" s="557">
        <v>3.5408459999999999E-4</v>
      </c>
      <c r="S9" s="557">
        <v>1.415082E-4</v>
      </c>
      <c r="T9" s="557">
        <v>2.9474619999999999E-4</v>
      </c>
      <c r="U9" s="557">
        <v>2.524871E-4</v>
      </c>
      <c r="V9" s="557">
        <v>2.5878989999999997E-4</v>
      </c>
      <c r="W9" s="557">
        <v>2.0840569999999999E-4</v>
      </c>
      <c r="X9" s="557">
        <v>3.9689860000000001E-4</v>
      </c>
      <c r="Y9" s="557">
        <v>4.8335199999999999E-4</v>
      </c>
      <c r="Z9" s="557">
        <v>4.0430259999999998E-4</v>
      </c>
      <c r="AA9" s="557">
        <v>3.4471909999999998E-4</v>
      </c>
      <c r="AB9" s="557">
        <v>3.4972369999999999E-4</v>
      </c>
      <c r="AC9" s="557">
        <v>3.2360789999999999E-4</v>
      </c>
      <c r="AD9" s="557">
        <v>1.770121E-4</v>
      </c>
      <c r="AE9" s="557">
        <v>9.0280329999999998E-4</v>
      </c>
      <c r="AF9" s="557">
        <v>6.4240010000000004E-4</v>
      </c>
      <c r="AG9" s="557">
        <v>1.3205479999999999E-4</v>
      </c>
      <c r="AH9" s="557">
        <v>3.0208470000000001E-4</v>
      </c>
      <c r="AI9" s="557">
        <v>5.4462949999999999E-4</v>
      </c>
      <c r="AJ9" s="557">
        <v>8.4968640000000002E-4</v>
      </c>
      <c r="AK9" s="557">
        <v>4.3373970000000001E-4</v>
      </c>
      <c r="AL9" s="557">
        <v>7.1574200000000003E-5</v>
      </c>
      <c r="AM9" s="557">
        <v>4.305035E-4</v>
      </c>
      <c r="AN9" s="557">
        <v>2.7926330000000002E-4</v>
      </c>
      <c r="AO9" s="557">
        <v>8.0943509999999998E-4</v>
      </c>
      <c r="AP9" s="557">
        <v>2.028543E-4</v>
      </c>
      <c r="AQ9" s="557">
        <v>6.7704500000000003E-4</v>
      </c>
      <c r="AR9" s="557">
        <v>3.3157604000000002E-3</v>
      </c>
      <c r="AS9" s="557">
        <v>4.6505670000000001E-4</v>
      </c>
      <c r="AT9" s="557">
        <v>7.3498680000000003E-4</v>
      </c>
      <c r="AU9" s="557">
        <v>1.3212026E-3</v>
      </c>
      <c r="AV9" s="557">
        <v>1.9242660000000001E-4</v>
      </c>
      <c r="AW9" s="556">
        <v>1.0241174386</v>
      </c>
      <c r="AX9" s="569">
        <v>0.73050010139999999</v>
      </c>
      <c r="AZ9" s="500"/>
    </row>
    <row r="10" spans="2:52">
      <c r="B10" s="670" t="s">
        <v>447</v>
      </c>
      <c r="C10" s="671" t="s">
        <v>448</v>
      </c>
      <c r="D10" s="486">
        <v>2.5192311999999999E-3</v>
      </c>
      <c r="E10" s="487">
        <v>6.9593330000000003E-4</v>
      </c>
      <c r="F10" s="487">
        <v>8.1699989999999998E-4</v>
      </c>
      <c r="G10" s="487">
        <v>4.2085119999999999E-4</v>
      </c>
      <c r="H10" s="487">
        <v>4.7035110000000002E-4</v>
      </c>
      <c r="I10" s="487">
        <v>1.0598347846</v>
      </c>
      <c r="J10" s="487">
        <v>7.7644682199999995E-2</v>
      </c>
      <c r="K10" s="487">
        <v>3.7324202700000003E-2</v>
      </c>
      <c r="L10" s="487">
        <v>1.4255412000000001E-3</v>
      </c>
      <c r="M10" s="487">
        <v>4.2572649999999998E-4</v>
      </c>
      <c r="N10" s="487">
        <v>1.605919E-4</v>
      </c>
      <c r="O10" s="487">
        <v>4.7096740000000001E-4</v>
      </c>
      <c r="P10" s="487">
        <v>3.3520609999999998E-4</v>
      </c>
      <c r="Q10" s="487">
        <v>9.8868799999999994E-4</v>
      </c>
      <c r="R10" s="487">
        <v>7.1181409999999999E-4</v>
      </c>
      <c r="S10" s="487">
        <v>3.2056499999999998E-4</v>
      </c>
      <c r="T10" s="487">
        <v>6.2735739999999996E-4</v>
      </c>
      <c r="U10" s="487">
        <v>5.8388989999999996E-4</v>
      </c>
      <c r="V10" s="487">
        <v>2.02182E-4</v>
      </c>
      <c r="W10" s="487">
        <v>2.1126399999999999E-4</v>
      </c>
      <c r="X10" s="487">
        <v>6.30191E-4</v>
      </c>
      <c r="Y10" s="487">
        <v>2.5250320000000002E-4</v>
      </c>
      <c r="Z10" s="487">
        <v>4.569547E-4</v>
      </c>
      <c r="AA10" s="487">
        <v>2.250474E-4</v>
      </c>
      <c r="AB10" s="487">
        <v>1.8646649999999999E-4</v>
      </c>
      <c r="AC10" s="487">
        <v>2.3456846E-3</v>
      </c>
      <c r="AD10" s="487">
        <v>6.9922620000000002E-4</v>
      </c>
      <c r="AE10" s="487">
        <v>1.4018186199999999E-2</v>
      </c>
      <c r="AF10" s="487">
        <v>1.3828142999999999E-2</v>
      </c>
      <c r="AG10" s="487">
        <v>2.2017040000000001E-3</v>
      </c>
      <c r="AH10" s="487">
        <v>9.2844490000000004E-4</v>
      </c>
      <c r="AI10" s="487">
        <v>3.200516E-4</v>
      </c>
      <c r="AJ10" s="487">
        <v>6.5358039999999999E-4</v>
      </c>
      <c r="AK10" s="487">
        <v>3.5668979999999999E-4</v>
      </c>
      <c r="AL10" s="487">
        <v>2.642821E-4</v>
      </c>
      <c r="AM10" s="487">
        <v>9.728928E-4</v>
      </c>
      <c r="AN10" s="487">
        <v>4.3988030000000002E-4</v>
      </c>
      <c r="AO10" s="487">
        <v>2.6414819999999998E-4</v>
      </c>
      <c r="AP10" s="487">
        <v>4.5775939999999999E-4</v>
      </c>
      <c r="AQ10" s="487">
        <v>2.553481E-4</v>
      </c>
      <c r="AR10" s="487">
        <v>5.5196230000000002E-4</v>
      </c>
      <c r="AS10" s="487">
        <v>3.2721809999999998E-4</v>
      </c>
      <c r="AT10" s="487">
        <v>5.907016E-4</v>
      </c>
      <c r="AU10" s="487">
        <v>5.8129261E-3</v>
      </c>
      <c r="AV10" s="487">
        <v>3.5000070000000002E-4</v>
      </c>
      <c r="AW10" s="486">
        <v>1.2335808225</v>
      </c>
      <c r="AX10" s="570">
        <v>0.8799097467</v>
      </c>
      <c r="AZ10" s="500"/>
    </row>
    <row r="11" spans="2:52">
      <c r="B11" s="664" t="s">
        <v>449</v>
      </c>
      <c r="C11" s="665" t="s">
        <v>450</v>
      </c>
      <c r="D11" s="478">
        <v>1.160217E-4</v>
      </c>
      <c r="E11" s="479">
        <v>2.5858389999999998E-4</v>
      </c>
      <c r="F11" s="479">
        <v>2.146429E-4</v>
      </c>
      <c r="G11" s="479">
        <v>5.2443990000000001E-4</v>
      </c>
      <c r="H11" s="479">
        <v>4.7118730000000002E-4</v>
      </c>
      <c r="I11" s="479">
        <v>3.3669119999999998E-4</v>
      </c>
      <c r="J11" s="479">
        <v>1.0078919424999999</v>
      </c>
      <c r="K11" s="479">
        <v>5.6328200000000002E-4</v>
      </c>
      <c r="L11" s="479">
        <v>2.6653290000000002E-4</v>
      </c>
      <c r="M11" s="479">
        <v>3.1613810000000002E-4</v>
      </c>
      <c r="N11" s="479">
        <v>1.070767E-4</v>
      </c>
      <c r="O11" s="479">
        <v>3.1146199999999998E-4</v>
      </c>
      <c r="P11" s="479">
        <v>4.3596169999999998E-4</v>
      </c>
      <c r="Q11" s="479">
        <v>4.6440320000000002E-4</v>
      </c>
      <c r="R11" s="479">
        <v>3.0938690000000002E-4</v>
      </c>
      <c r="S11" s="479">
        <v>1.4286830000000001E-4</v>
      </c>
      <c r="T11" s="479">
        <v>4.2668639999999999E-4</v>
      </c>
      <c r="U11" s="479">
        <v>1.6264E-4</v>
      </c>
      <c r="V11" s="479">
        <v>1.9270959999999999E-4</v>
      </c>
      <c r="W11" s="479">
        <v>1.9716619999999999E-4</v>
      </c>
      <c r="X11" s="479">
        <v>2.7698669999999998E-4</v>
      </c>
      <c r="Y11" s="479">
        <v>3.731001E-4</v>
      </c>
      <c r="Z11" s="479">
        <v>2.9553020000000003E-4</v>
      </c>
      <c r="AA11" s="479">
        <v>5.2732460000000001E-4</v>
      </c>
      <c r="AB11" s="479">
        <v>2.2574450000000001E-4</v>
      </c>
      <c r="AC11" s="479">
        <v>1.9472714999999999E-3</v>
      </c>
      <c r="AD11" s="479">
        <v>3.9834910000000002E-4</v>
      </c>
      <c r="AE11" s="479">
        <v>8.4072059999999998E-4</v>
      </c>
      <c r="AF11" s="479">
        <v>2.3538450999999998E-3</v>
      </c>
      <c r="AG11" s="479">
        <v>3.5265729999999998E-4</v>
      </c>
      <c r="AH11" s="479">
        <v>1.1122416999999999E-3</v>
      </c>
      <c r="AI11" s="479">
        <v>8.6464259999999998E-4</v>
      </c>
      <c r="AJ11" s="479">
        <v>3.951631E-4</v>
      </c>
      <c r="AK11" s="479">
        <v>9.3244949999999997E-4</v>
      </c>
      <c r="AL11" s="479">
        <v>2.7848690000000003E-4</v>
      </c>
      <c r="AM11" s="479">
        <v>4.1852300000000002E-4</v>
      </c>
      <c r="AN11" s="479">
        <v>9.3620029999999998E-4</v>
      </c>
      <c r="AO11" s="479">
        <v>3.4063680000000001E-4</v>
      </c>
      <c r="AP11" s="479">
        <v>1.0695606E-3</v>
      </c>
      <c r="AQ11" s="479">
        <v>8.7204559999999999E-4</v>
      </c>
      <c r="AR11" s="479">
        <v>3.6675225000000001E-3</v>
      </c>
      <c r="AS11" s="479">
        <v>5.8016820000000001E-4</v>
      </c>
      <c r="AT11" s="479">
        <v>7.2549449999999998E-4</v>
      </c>
      <c r="AU11" s="479">
        <v>2.154697E-4</v>
      </c>
      <c r="AV11" s="479">
        <v>2.1129419999999999E-4</v>
      </c>
      <c r="AW11" s="478">
        <v>1.0339212526999999</v>
      </c>
      <c r="AX11" s="567">
        <v>0.73749313459999999</v>
      </c>
      <c r="AZ11" s="500"/>
    </row>
    <row r="12" spans="2:52">
      <c r="B12" s="664" t="s">
        <v>451</v>
      </c>
      <c r="C12" s="665" t="s">
        <v>452</v>
      </c>
      <c r="D12" s="478">
        <v>8.2835866999999997E-3</v>
      </c>
      <c r="E12" s="479">
        <v>1.0597212000000001E-3</v>
      </c>
      <c r="F12" s="479">
        <v>6.6877380000000004E-3</v>
      </c>
      <c r="G12" s="479">
        <v>2.2768632000000001E-3</v>
      </c>
      <c r="H12" s="479">
        <v>1.9786662000000001E-3</v>
      </c>
      <c r="I12" s="479">
        <v>3.0730207999999999E-3</v>
      </c>
      <c r="J12" s="479">
        <v>4.4780591E-3</v>
      </c>
      <c r="K12" s="479">
        <v>1.1032539403999999</v>
      </c>
      <c r="L12" s="479">
        <v>3.69011442E-2</v>
      </c>
      <c r="M12" s="479">
        <v>4.3546415999999996E-3</v>
      </c>
      <c r="N12" s="479">
        <v>1.862779E-4</v>
      </c>
      <c r="O12" s="479">
        <v>1.9503414999999999E-3</v>
      </c>
      <c r="P12" s="479">
        <v>2.6799904999999999E-3</v>
      </c>
      <c r="Q12" s="479">
        <v>3.3682839E-3</v>
      </c>
      <c r="R12" s="479">
        <v>2.9880713999999998E-3</v>
      </c>
      <c r="S12" s="479">
        <v>3.3152019999999998E-4</v>
      </c>
      <c r="T12" s="479">
        <v>5.1845329999999998E-4</v>
      </c>
      <c r="U12" s="479">
        <v>1.0737673000000001E-3</v>
      </c>
      <c r="V12" s="479">
        <v>5.7925350000000001E-4</v>
      </c>
      <c r="W12" s="479">
        <v>5.4329910000000005E-4</v>
      </c>
      <c r="X12" s="479">
        <v>1.3296177E-3</v>
      </c>
      <c r="Y12" s="479">
        <v>1.1985549E-3</v>
      </c>
      <c r="Z12" s="479">
        <v>2.7231861999999999E-3</v>
      </c>
      <c r="AA12" s="479">
        <v>1.8064636999999999E-3</v>
      </c>
      <c r="AB12" s="479">
        <v>5.1356429999999998E-4</v>
      </c>
      <c r="AC12" s="479">
        <v>5.3533979999999997E-4</v>
      </c>
      <c r="AD12" s="479">
        <v>6.3014400000000002E-4</v>
      </c>
      <c r="AE12" s="479">
        <v>5.8332773000000001E-3</v>
      </c>
      <c r="AF12" s="479">
        <v>1.5563739000000001E-3</v>
      </c>
      <c r="AG12" s="479">
        <v>4.3451059999999997E-4</v>
      </c>
      <c r="AH12" s="479">
        <v>7.9686579999999996E-4</v>
      </c>
      <c r="AI12" s="479">
        <v>1.3047810000000001E-3</v>
      </c>
      <c r="AJ12" s="479">
        <v>2.8933804999999998E-3</v>
      </c>
      <c r="AK12" s="479">
        <v>2.3012987E-3</v>
      </c>
      <c r="AL12" s="479">
        <v>3.5563640000000002E-4</v>
      </c>
      <c r="AM12" s="479">
        <v>2.1430247000000001E-3</v>
      </c>
      <c r="AN12" s="479">
        <v>4.1404284E-3</v>
      </c>
      <c r="AO12" s="479">
        <v>9.9139800000000011E-4</v>
      </c>
      <c r="AP12" s="479">
        <v>3.0846877999999999E-3</v>
      </c>
      <c r="AQ12" s="479">
        <v>1.7368215999999999E-3</v>
      </c>
      <c r="AR12" s="479">
        <v>2.8079685999999999E-3</v>
      </c>
      <c r="AS12" s="479">
        <v>2.002832E-3</v>
      </c>
      <c r="AT12" s="479">
        <v>1.5092534E-3</v>
      </c>
      <c r="AU12" s="479">
        <v>0.15009444599999999</v>
      </c>
      <c r="AV12" s="479">
        <v>7.2991750000000002E-4</v>
      </c>
      <c r="AW12" s="478">
        <v>1.3800204128</v>
      </c>
      <c r="AX12" s="567">
        <v>0.98436469650000002</v>
      </c>
      <c r="AZ12" s="500"/>
    </row>
    <row r="13" spans="2:52">
      <c r="B13" s="664" t="s">
        <v>453</v>
      </c>
      <c r="C13" s="666" t="s">
        <v>454</v>
      </c>
      <c r="D13" s="478">
        <v>6.8990779999999997E-4</v>
      </c>
      <c r="E13" s="479">
        <v>1.874836E-3</v>
      </c>
      <c r="F13" s="479">
        <v>4.5272224999999998E-3</v>
      </c>
      <c r="G13" s="479">
        <v>7.4065790000000002E-4</v>
      </c>
      <c r="H13" s="479">
        <v>1.2044340999999999E-3</v>
      </c>
      <c r="I13" s="479">
        <v>1.0932928999999999E-3</v>
      </c>
      <c r="J13" s="479">
        <v>9.5180709999999997E-4</v>
      </c>
      <c r="K13" s="479">
        <v>1.1040513000000001E-3</v>
      </c>
      <c r="L13" s="479">
        <v>1.0229423103999999</v>
      </c>
      <c r="M13" s="479">
        <v>1.3089460000000001E-3</v>
      </c>
      <c r="N13" s="479">
        <v>2.5721350000000001E-4</v>
      </c>
      <c r="O13" s="479">
        <v>8.5294060000000004E-4</v>
      </c>
      <c r="P13" s="479">
        <v>5.308887E-4</v>
      </c>
      <c r="Q13" s="479">
        <v>6.8116909999999995E-4</v>
      </c>
      <c r="R13" s="479">
        <v>7.4261719999999995E-4</v>
      </c>
      <c r="S13" s="479">
        <v>4.3848850000000001E-4</v>
      </c>
      <c r="T13" s="479">
        <v>9.4274219999999995E-4</v>
      </c>
      <c r="U13" s="479">
        <v>6.6338580000000001E-4</v>
      </c>
      <c r="V13" s="479">
        <v>9.915283999999999E-4</v>
      </c>
      <c r="W13" s="479">
        <v>1.0136651E-3</v>
      </c>
      <c r="X13" s="479">
        <v>1.4704797E-3</v>
      </c>
      <c r="Y13" s="479">
        <v>1.4746596999999999E-3</v>
      </c>
      <c r="Z13" s="479">
        <v>8.206477E-4</v>
      </c>
      <c r="AA13" s="479">
        <v>2.8423692E-3</v>
      </c>
      <c r="AB13" s="479">
        <v>6.9731000000000003E-4</v>
      </c>
      <c r="AC13" s="479">
        <v>9.4669280000000001E-4</v>
      </c>
      <c r="AD13" s="479">
        <v>2.2981907000000001E-3</v>
      </c>
      <c r="AE13" s="479">
        <v>3.9801556999999998E-3</v>
      </c>
      <c r="AF13" s="479">
        <v>1.0191998E-3</v>
      </c>
      <c r="AG13" s="479">
        <v>1.7320377999999999E-3</v>
      </c>
      <c r="AH13" s="479">
        <v>2.4424437000000001E-3</v>
      </c>
      <c r="AI13" s="479">
        <v>3.0842624000000001E-3</v>
      </c>
      <c r="AJ13" s="479">
        <v>3.3718653E-3</v>
      </c>
      <c r="AK13" s="479">
        <v>1.03766555E-2</v>
      </c>
      <c r="AL13" s="479">
        <v>9.6203599999999999E-4</v>
      </c>
      <c r="AM13" s="479">
        <v>1.7438725E-3</v>
      </c>
      <c r="AN13" s="479">
        <v>8.6365633000000004E-3</v>
      </c>
      <c r="AO13" s="479">
        <v>3.7880509000000001E-3</v>
      </c>
      <c r="AP13" s="479">
        <v>7.3830229000000002E-3</v>
      </c>
      <c r="AQ13" s="479">
        <v>1.9533927000000002E-3</v>
      </c>
      <c r="AR13" s="479">
        <v>1.85365072E-2</v>
      </c>
      <c r="AS13" s="479">
        <v>3.0679217000000002E-3</v>
      </c>
      <c r="AT13" s="479">
        <v>1.7412160000000001E-3</v>
      </c>
      <c r="AU13" s="479">
        <v>1.0461770999999999E-3</v>
      </c>
      <c r="AV13" s="479">
        <v>1.2981219E-3</v>
      </c>
      <c r="AW13" s="478">
        <v>1.1302659576</v>
      </c>
      <c r="AX13" s="567">
        <v>0.80621554279999996</v>
      </c>
      <c r="AZ13" s="500"/>
    </row>
    <row r="14" spans="2:52">
      <c r="B14" s="668" t="s">
        <v>455</v>
      </c>
      <c r="C14" s="672" t="s">
        <v>456</v>
      </c>
      <c r="D14" s="482">
        <v>3.6496048000000001E-3</v>
      </c>
      <c r="E14" s="483">
        <v>5.9881419999999999E-4</v>
      </c>
      <c r="F14" s="483">
        <v>1.5797908E-3</v>
      </c>
      <c r="G14" s="483">
        <v>1.6959799399999999E-2</v>
      </c>
      <c r="H14" s="483">
        <v>6.3931502000000003E-3</v>
      </c>
      <c r="I14" s="483">
        <v>4.6687079999999997E-3</v>
      </c>
      <c r="J14" s="483">
        <v>3.2297595000000002E-3</v>
      </c>
      <c r="K14" s="483">
        <v>3.4974058000000001E-3</v>
      </c>
      <c r="L14" s="483">
        <v>3.5510957E-3</v>
      </c>
      <c r="M14" s="483">
        <v>1.0336150698</v>
      </c>
      <c r="N14" s="483">
        <v>1.7628349999999999E-4</v>
      </c>
      <c r="O14" s="483">
        <v>1.62606595E-2</v>
      </c>
      <c r="P14" s="483">
        <v>1.01153845E-2</v>
      </c>
      <c r="Q14" s="483">
        <v>2.4363751000000002E-3</v>
      </c>
      <c r="R14" s="483">
        <v>2.9749961999999998E-3</v>
      </c>
      <c r="S14" s="483">
        <v>6.6975110000000004E-4</v>
      </c>
      <c r="T14" s="483">
        <v>5.4434489999999997E-4</v>
      </c>
      <c r="U14" s="483">
        <v>1.1346435E-3</v>
      </c>
      <c r="V14" s="483">
        <v>4.290516E-4</v>
      </c>
      <c r="W14" s="483">
        <v>5.2094580000000004E-4</v>
      </c>
      <c r="X14" s="483">
        <v>3.2287540999999999E-3</v>
      </c>
      <c r="Y14" s="483">
        <v>1.5290445E-3</v>
      </c>
      <c r="Z14" s="483">
        <v>1.2748923E-3</v>
      </c>
      <c r="AA14" s="483">
        <v>1.1601712000000001E-3</v>
      </c>
      <c r="AB14" s="483">
        <v>1.527619E-3</v>
      </c>
      <c r="AC14" s="483">
        <v>2.4242090000000001E-3</v>
      </c>
      <c r="AD14" s="483">
        <v>6.2347940000000005E-4</v>
      </c>
      <c r="AE14" s="483">
        <v>3.7474416E-3</v>
      </c>
      <c r="AF14" s="483">
        <v>7.5467860000000004E-4</v>
      </c>
      <c r="AG14" s="483">
        <v>2.2634559999999999E-4</v>
      </c>
      <c r="AH14" s="483">
        <v>1.1322171000000001E-3</v>
      </c>
      <c r="AI14" s="483">
        <v>1.3557246E-3</v>
      </c>
      <c r="AJ14" s="483">
        <v>1.3031070000000001E-4</v>
      </c>
      <c r="AK14" s="483">
        <v>1.6908019999999999E-4</v>
      </c>
      <c r="AL14" s="483">
        <v>5.1839399999999997E-5</v>
      </c>
      <c r="AM14" s="483">
        <v>2.0422029999999999E-4</v>
      </c>
      <c r="AN14" s="483">
        <v>3.0179799999999999E-4</v>
      </c>
      <c r="AO14" s="483">
        <v>2.2804370000000001E-4</v>
      </c>
      <c r="AP14" s="483">
        <v>1.1115764999999999E-3</v>
      </c>
      <c r="AQ14" s="483">
        <v>1.27992747E-2</v>
      </c>
      <c r="AR14" s="483">
        <v>3.6246949999999998E-4</v>
      </c>
      <c r="AS14" s="483">
        <v>5.0084510000000001E-4</v>
      </c>
      <c r="AT14" s="483">
        <v>9.0245470000000004E-4</v>
      </c>
      <c r="AU14" s="483">
        <v>1.8286943E-3</v>
      </c>
      <c r="AV14" s="483">
        <v>4.5740430000000001E-4</v>
      </c>
      <c r="AW14" s="482">
        <v>1.1510382223</v>
      </c>
      <c r="AX14" s="572">
        <v>0.82103234110000001</v>
      </c>
      <c r="AZ14" s="500"/>
    </row>
    <row r="15" spans="2:52">
      <c r="B15" s="670" t="s">
        <v>457</v>
      </c>
      <c r="C15" s="671" t="s">
        <v>458</v>
      </c>
      <c r="D15" s="559">
        <v>2.8105288999999999E-3</v>
      </c>
      <c r="E15" s="560">
        <v>1.0264966E-2</v>
      </c>
      <c r="F15" s="560">
        <v>1.4679682999999999E-3</v>
      </c>
      <c r="G15" s="560">
        <v>2.3557393E-3</v>
      </c>
      <c r="H15" s="560">
        <v>1.2491626E-3</v>
      </c>
      <c r="I15" s="560">
        <v>1.7366339000000001E-3</v>
      </c>
      <c r="J15" s="560">
        <v>1.3458189E-3</v>
      </c>
      <c r="K15" s="560">
        <v>2.5596548E-3</v>
      </c>
      <c r="L15" s="560">
        <v>9.8266450000000002E-4</v>
      </c>
      <c r="M15" s="560">
        <v>2.2778755000000001E-3</v>
      </c>
      <c r="N15" s="560">
        <v>1.0132574661</v>
      </c>
      <c r="O15" s="560">
        <v>7.2847999999999999E-4</v>
      </c>
      <c r="P15" s="560">
        <v>1.1040206E-3</v>
      </c>
      <c r="Q15" s="560">
        <v>1.2089220999999999E-3</v>
      </c>
      <c r="R15" s="560">
        <v>3.6739692000000001E-3</v>
      </c>
      <c r="S15" s="560">
        <v>1.2943732899999999E-2</v>
      </c>
      <c r="T15" s="560">
        <v>2.2700127999999999E-3</v>
      </c>
      <c r="U15" s="560">
        <v>3.4355263E-3</v>
      </c>
      <c r="V15" s="560">
        <v>1.5956745E-3</v>
      </c>
      <c r="W15" s="560">
        <v>1.4585347000000001E-3</v>
      </c>
      <c r="X15" s="560">
        <v>1.0292671E-3</v>
      </c>
      <c r="Y15" s="560">
        <v>7.883651E-4</v>
      </c>
      <c r="Z15" s="560">
        <v>1.1798659999999999E-3</v>
      </c>
      <c r="AA15" s="560">
        <v>6.0434080000000003E-4</v>
      </c>
      <c r="AB15" s="560">
        <v>1.2302572999999999E-3</v>
      </c>
      <c r="AC15" s="560">
        <v>3.63278E-3</v>
      </c>
      <c r="AD15" s="560">
        <v>2.0928027000000002E-3</v>
      </c>
      <c r="AE15" s="560">
        <v>4.3025088000000003E-3</v>
      </c>
      <c r="AF15" s="560">
        <v>3.1119425000000001E-3</v>
      </c>
      <c r="AG15" s="560">
        <v>6.8590702000000002E-3</v>
      </c>
      <c r="AH15" s="560">
        <v>2.6657796999999999E-3</v>
      </c>
      <c r="AI15" s="560">
        <v>3.1731456999999999E-3</v>
      </c>
      <c r="AJ15" s="560">
        <v>1.1293242E-3</v>
      </c>
      <c r="AK15" s="560">
        <v>8.053674E-4</v>
      </c>
      <c r="AL15" s="560">
        <v>2.942086E-4</v>
      </c>
      <c r="AM15" s="560">
        <v>1.6873050399999999E-2</v>
      </c>
      <c r="AN15" s="560">
        <v>8.2209120000000001E-4</v>
      </c>
      <c r="AO15" s="560">
        <v>2.6387487E-3</v>
      </c>
      <c r="AP15" s="560">
        <v>1.2541239999999999E-3</v>
      </c>
      <c r="AQ15" s="560">
        <v>7.6175889999999995E-4</v>
      </c>
      <c r="AR15" s="560">
        <v>1.1165792E-3</v>
      </c>
      <c r="AS15" s="560">
        <v>8.2469240000000005E-4</v>
      </c>
      <c r="AT15" s="560">
        <v>1.4650316000000001E-3</v>
      </c>
      <c r="AU15" s="560">
        <v>1.592911E-3</v>
      </c>
      <c r="AV15" s="560">
        <v>2.7778290999999999E-3</v>
      </c>
      <c r="AW15" s="559">
        <v>1.1317531944000001</v>
      </c>
      <c r="AX15" s="571">
        <v>0.80727638469999996</v>
      </c>
      <c r="AZ15" s="500"/>
    </row>
    <row r="16" spans="2:52">
      <c r="B16" s="664" t="s">
        <v>459</v>
      </c>
      <c r="C16" s="665" t="s">
        <v>460</v>
      </c>
      <c r="D16" s="478">
        <v>4.7367310999999997E-3</v>
      </c>
      <c r="E16" s="479">
        <v>7.5384210000000004E-4</v>
      </c>
      <c r="F16" s="479">
        <v>1.28430742E-2</v>
      </c>
      <c r="G16" s="479">
        <v>3.5572690000000001E-3</v>
      </c>
      <c r="H16" s="479">
        <v>3.2660772000000001E-3</v>
      </c>
      <c r="I16" s="479">
        <v>6.9284252999999999E-3</v>
      </c>
      <c r="J16" s="479">
        <v>2.2948314399999999E-2</v>
      </c>
      <c r="K16" s="479">
        <v>4.0488761999999999E-3</v>
      </c>
      <c r="L16" s="479">
        <v>1.8292231799999999E-2</v>
      </c>
      <c r="M16" s="479">
        <v>6.9386487999999998E-3</v>
      </c>
      <c r="N16" s="479">
        <v>2.9484219999999998E-4</v>
      </c>
      <c r="O16" s="479">
        <v>1.1042293889000001</v>
      </c>
      <c r="P16" s="479">
        <v>1.6309112099999998E-2</v>
      </c>
      <c r="Q16" s="479">
        <v>1.9033118000000002E-2</v>
      </c>
      <c r="R16" s="479">
        <v>2.3489292000000001E-3</v>
      </c>
      <c r="S16" s="479">
        <v>4.4961520000000001E-4</v>
      </c>
      <c r="T16" s="479">
        <v>2.5630550999999999E-3</v>
      </c>
      <c r="U16" s="479">
        <v>1.0754319E-3</v>
      </c>
      <c r="V16" s="479">
        <v>1.860619E-3</v>
      </c>
      <c r="W16" s="479">
        <v>3.0893538999999999E-3</v>
      </c>
      <c r="X16" s="479">
        <v>1.09626189E-2</v>
      </c>
      <c r="Y16" s="479">
        <v>9.4531719999999993E-3</v>
      </c>
      <c r="Z16" s="479">
        <v>2.64643533E-2</v>
      </c>
      <c r="AA16" s="479">
        <v>1.7590254999999999E-2</v>
      </c>
      <c r="AB16" s="479">
        <v>1.9910391699999998E-2</v>
      </c>
      <c r="AC16" s="479">
        <v>2.4133180999999998E-3</v>
      </c>
      <c r="AD16" s="479">
        <v>9.2710226999999992E-3</v>
      </c>
      <c r="AE16" s="479">
        <v>2.6680335699999998E-2</v>
      </c>
      <c r="AF16" s="479">
        <v>6.6317425999999997E-3</v>
      </c>
      <c r="AG16" s="479">
        <v>5.4704999999999999E-4</v>
      </c>
      <c r="AH16" s="479">
        <v>1.7387973899999999E-2</v>
      </c>
      <c r="AI16" s="479">
        <v>1.6217053000000001E-3</v>
      </c>
      <c r="AJ16" s="479">
        <v>2.7128300999999999E-3</v>
      </c>
      <c r="AK16" s="479">
        <v>2.0837428999999998E-3</v>
      </c>
      <c r="AL16" s="479">
        <v>7.2744780000000005E-4</v>
      </c>
      <c r="AM16" s="479">
        <v>1.2066554E-3</v>
      </c>
      <c r="AN16" s="479">
        <v>2.5664077E-3</v>
      </c>
      <c r="AO16" s="479">
        <v>8.7197290000000003E-4</v>
      </c>
      <c r="AP16" s="479">
        <v>2.9052914000000001E-3</v>
      </c>
      <c r="AQ16" s="479">
        <v>1.0455040000000001E-3</v>
      </c>
      <c r="AR16" s="479">
        <v>2.0671866000000001E-3</v>
      </c>
      <c r="AS16" s="479">
        <v>1.7385161000000001E-3</v>
      </c>
      <c r="AT16" s="479">
        <v>1.8769928999999999E-3</v>
      </c>
      <c r="AU16" s="479">
        <v>1.9101328899999999E-2</v>
      </c>
      <c r="AV16" s="479">
        <v>1.4612833E-3</v>
      </c>
      <c r="AW16" s="478">
        <v>1.4248660549000001</v>
      </c>
      <c r="AX16" s="567">
        <v>1.0163529674</v>
      </c>
      <c r="AZ16" s="500"/>
    </row>
    <row r="17" spans="2:52">
      <c r="B17" s="664" t="s">
        <v>461</v>
      </c>
      <c r="C17" s="665" t="s">
        <v>462</v>
      </c>
      <c r="D17" s="478">
        <v>2.0491579999999999E-4</v>
      </c>
      <c r="E17" s="479">
        <v>1.1306878000000001E-3</v>
      </c>
      <c r="F17" s="479">
        <v>1.615558E-4</v>
      </c>
      <c r="G17" s="479">
        <v>1.4251490000000001E-4</v>
      </c>
      <c r="H17" s="479">
        <v>4.748315E-4</v>
      </c>
      <c r="I17" s="479">
        <v>3.63531E-4</v>
      </c>
      <c r="J17" s="479">
        <v>3.317673E-4</v>
      </c>
      <c r="K17" s="479">
        <v>1.3334579999999999E-4</v>
      </c>
      <c r="L17" s="479">
        <v>1.4537919999999999E-4</v>
      </c>
      <c r="M17" s="479">
        <v>2.5725599999999998E-4</v>
      </c>
      <c r="N17" s="479">
        <v>7.1958600000000006E-5</v>
      </c>
      <c r="O17" s="479">
        <v>2.650296E-4</v>
      </c>
      <c r="P17" s="479">
        <v>1.0101994423</v>
      </c>
      <c r="Q17" s="479">
        <v>1.7569419700000002E-2</v>
      </c>
      <c r="R17" s="479">
        <v>2.5765050000000001E-4</v>
      </c>
      <c r="S17" s="479">
        <v>2.4768199999999999E-4</v>
      </c>
      <c r="T17" s="479">
        <v>1.3197959999999999E-4</v>
      </c>
      <c r="U17" s="479">
        <v>3.2567909999999998E-4</v>
      </c>
      <c r="V17" s="479">
        <v>1.3755493999999999E-3</v>
      </c>
      <c r="W17" s="479">
        <v>3.8496008000000002E-3</v>
      </c>
      <c r="X17" s="479">
        <v>2.1799918999999999E-3</v>
      </c>
      <c r="Y17" s="479">
        <v>6.5165959999999995E-4</v>
      </c>
      <c r="Z17" s="479">
        <v>1.1885781000000001E-3</v>
      </c>
      <c r="AA17" s="479">
        <v>1.0758994999999999E-3</v>
      </c>
      <c r="AB17" s="479">
        <v>3.1479181E-3</v>
      </c>
      <c r="AC17" s="479">
        <v>2.4596650000000002E-3</v>
      </c>
      <c r="AD17" s="479">
        <v>1.6693592000000001E-3</v>
      </c>
      <c r="AE17" s="479">
        <v>1.4049881000000001E-3</v>
      </c>
      <c r="AF17" s="479">
        <v>4.3981430000000001E-4</v>
      </c>
      <c r="AG17" s="479">
        <v>2.0166420000000001E-4</v>
      </c>
      <c r="AH17" s="479">
        <v>4.827643E-4</v>
      </c>
      <c r="AI17" s="479">
        <v>3.2440309000000001E-3</v>
      </c>
      <c r="AJ17" s="479">
        <v>1.6000969999999999E-4</v>
      </c>
      <c r="AK17" s="479">
        <v>2.1705920000000001E-4</v>
      </c>
      <c r="AL17" s="479">
        <v>5.9045700000000003E-5</v>
      </c>
      <c r="AM17" s="479">
        <v>7.8212249999999996E-4</v>
      </c>
      <c r="AN17" s="479">
        <v>3.0067309999999998E-4</v>
      </c>
      <c r="AO17" s="479">
        <v>4.9111200000000004E-4</v>
      </c>
      <c r="AP17" s="479">
        <v>2.401367E-4</v>
      </c>
      <c r="AQ17" s="479">
        <v>3.290217E-4</v>
      </c>
      <c r="AR17" s="479">
        <v>8.4975009999999995E-4</v>
      </c>
      <c r="AS17" s="479">
        <v>1.2323835E-3</v>
      </c>
      <c r="AT17" s="479">
        <v>3.0370899999999999E-4</v>
      </c>
      <c r="AU17" s="479">
        <v>2.0566801E-3</v>
      </c>
      <c r="AV17" s="479">
        <v>2.1655310000000001E-4</v>
      </c>
      <c r="AW17" s="478">
        <v>1.0630243666000001</v>
      </c>
      <c r="AX17" s="567">
        <v>0.75825230430000001</v>
      </c>
      <c r="AZ17" s="500"/>
    </row>
    <row r="18" spans="2:52">
      <c r="B18" s="664" t="s">
        <v>463</v>
      </c>
      <c r="C18" s="666" t="s">
        <v>464</v>
      </c>
      <c r="D18" s="478">
        <v>1.5391E-6</v>
      </c>
      <c r="E18" s="479">
        <v>1.875732E-4</v>
      </c>
      <c r="F18" s="479">
        <v>1.4861000000000001E-6</v>
      </c>
      <c r="G18" s="479">
        <v>1.5515000000000001E-6</v>
      </c>
      <c r="H18" s="479">
        <v>4.9851900000000003E-5</v>
      </c>
      <c r="I18" s="479">
        <v>1.8189299999999999E-5</v>
      </c>
      <c r="J18" s="479">
        <v>1.5259000000000001E-5</v>
      </c>
      <c r="K18" s="479">
        <v>3.6366999999999998E-6</v>
      </c>
      <c r="L18" s="479">
        <v>2.2639E-6</v>
      </c>
      <c r="M18" s="479">
        <v>3.298E-6</v>
      </c>
      <c r="N18" s="479">
        <v>3.4305999999999998E-6</v>
      </c>
      <c r="O18" s="479">
        <v>2.0265999999999998E-6</v>
      </c>
      <c r="P18" s="479">
        <v>3.0604E-6</v>
      </c>
      <c r="Q18" s="479">
        <v>1.0047145101999999</v>
      </c>
      <c r="R18" s="479">
        <v>7.8737000000000005E-6</v>
      </c>
      <c r="S18" s="479">
        <v>2.2069E-6</v>
      </c>
      <c r="T18" s="479">
        <v>3.3554000000000001E-6</v>
      </c>
      <c r="U18" s="479">
        <v>9.4554999999999995E-6</v>
      </c>
      <c r="V18" s="479">
        <v>1.3569000000000001E-6</v>
      </c>
      <c r="W18" s="479">
        <v>8.4625999999999992E-6</v>
      </c>
      <c r="X18" s="479">
        <v>1.023E-5</v>
      </c>
      <c r="Y18" s="479">
        <v>5.5233000000000001E-6</v>
      </c>
      <c r="Z18" s="479">
        <v>2.3956E-6</v>
      </c>
      <c r="AA18" s="479">
        <v>1.2036E-6</v>
      </c>
      <c r="AB18" s="479">
        <v>3.3718999999999999E-6</v>
      </c>
      <c r="AC18" s="479">
        <v>4.0276000000000002E-6</v>
      </c>
      <c r="AD18" s="479">
        <v>3.6830999999999999E-6</v>
      </c>
      <c r="AE18" s="479">
        <v>2.3195699999999999E-5</v>
      </c>
      <c r="AF18" s="479">
        <v>2.3319999999999999E-6</v>
      </c>
      <c r="AG18" s="479">
        <v>2.2262499999999999E-5</v>
      </c>
      <c r="AH18" s="479">
        <v>4.7338999999999997E-6</v>
      </c>
      <c r="AI18" s="479">
        <v>5.9058000000000003E-6</v>
      </c>
      <c r="AJ18" s="479">
        <v>4.5202000000000004E-6</v>
      </c>
      <c r="AK18" s="479">
        <v>3.6132E-6</v>
      </c>
      <c r="AL18" s="479">
        <v>6.7250000000000002E-7</v>
      </c>
      <c r="AM18" s="479">
        <v>2.9845E-6</v>
      </c>
      <c r="AN18" s="479">
        <v>1.38787E-5</v>
      </c>
      <c r="AO18" s="479">
        <v>1.09731E-5</v>
      </c>
      <c r="AP18" s="479">
        <v>6.6625000000000002E-6</v>
      </c>
      <c r="AQ18" s="479">
        <v>1.8444000000000001E-6</v>
      </c>
      <c r="AR18" s="479">
        <v>1.8900299999999999E-5</v>
      </c>
      <c r="AS18" s="479">
        <v>6.8349000000000004E-6</v>
      </c>
      <c r="AT18" s="479">
        <v>7.9611000000000007E-6</v>
      </c>
      <c r="AU18" s="479">
        <v>2.6008999999999999E-6</v>
      </c>
      <c r="AV18" s="479">
        <v>1.37319E-5</v>
      </c>
      <c r="AW18" s="478">
        <v>1.0052244308</v>
      </c>
      <c r="AX18" s="567">
        <v>0.7170237719</v>
      </c>
      <c r="AZ18" s="500"/>
    </row>
    <row r="19" spans="2:52">
      <c r="B19" s="668" t="s">
        <v>465</v>
      </c>
      <c r="C19" s="672" t="s">
        <v>466</v>
      </c>
      <c r="D19" s="556">
        <v>8.243336E-4</v>
      </c>
      <c r="E19" s="557">
        <v>2.5182699999999999E-4</v>
      </c>
      <c r="F19" s="557">
        <v>7.4361139999999995E-4</v>
      </c>
      <c r="G19" s="557">
        <v>3.1924360000000002E-4</v>
      </c>
      <c r="H19" s="557">
        <v>2.794289E-4</v>
      </c>
      <c r="I19" s="557">
        <v>2.7394330000000001E-4</v>
      </c>
      <c r="J19" s="557">
        <v>2.3761897000000001E-3</v>
      </c>
      <c r="K19" s="557">
        <v>5.7177360000000002E-4</v>
      </c>
      <c r="L19" s="557">
        <v>1.4507769999999999E-4</v>
      </c>
      <c r="M19" s="557">
        <v>1.6920158999999999E-3</v>
      </c>
      <c r="N19" s="557">
        <v>9.870771999999999E-4</v>
      </c>
      <c r="O19" s="557">
        <v>1.3506912000000001E-3</v>
      </c>
      <c r="P19" s="557">
        <v>5.2319270000000004E-4</v>
      </c>
      <c r="Q19" s="557">
        <v>1.4858760000000001E-4</v>
      </c>
      <c r="R19" s="557">
        <v>1.0467861427</v>
      </c>
      <c r="S19" s="557">
        <v>6.062582E-4</v>
      </c>
      <c r="T19" s="557">
        <v>1.6370917E-3</v>
      </c>
      <c r="U19" s="557">
        <v>2.1288265000000001E-3</v>
      </c>
      <c r="V19" s="557">
        <v>1.7273119999999999E-3</v>
      </c>
      <c r="W19" s="557">
        <v>1.5116232E-3</v>
      </c>
      <c r="X19" s="557">
        <v>2.0632494999999998E-3</v>
      </c>
      <c r="Y19" s="557">
        <v>8.7391537999999998E-3</v>
      </c>
      <c r="Z19" s="557">
        <v>2.5020450000000001E-3</v>
      </c>
      <c r="AA19" s="557">
        <v>1.6170685999999999E-3</v>
      </c>
      <c r="AB19" s="557">
        <v>4.1788203000000003E-3</v>
      </c>
      <c r="AC19" s="557">
        <v>1.2414463999999999E-3</v>
      </c>
      <c r="AD19" s="557">
        <v>4.9706124000000003E-3</v>
      </c>
      <c r="AE19" s="557">
        <v>3.2225422000000002E-3</v>
      </c>
      <c r="AF19" s="557">
        <v>1.7401657000000001E-2</v>
      </c>
      <c r="AG19" s="557">
        <v>5.0235350000000004E-4</v>
      </c>
      <c r="AH19" s="557">
        <v>2.5969843000000002E-3</v>
      </c>
      <c r="AI19" s="557">
        <v>2.9940480000000002E-4</v>
      </c>
      <c r="AJ19" s="557">
        <v>2.2202269999999999E-4</v>
      </c>
      <c r="AK19" s="557">
        <v>1.8570420000000001E-4</v>
      </c>
      <c r="AL19" s="557">
        <v>3.0848920000000002E-4</v>
      </c>
      <c r="AM19" s="557">
        <v>3.2558640000000002E-4</v>
      </c>
      <c r="AN19" s="557">
        <v>2.384655E-4</v>
      </c>
      <c r="AO19" s="557">
        <v>2.8887360000000003E-4</v>
      </c>
      <c r="AP19" s="557">
        <v>9.784819000000001E-4</v>
      </c>
      <c r="AQ19" s="557">
        <v>3.4197729999999998E-4</v>
      </c>
      <c r="AR19" s="557">
        <v>2.344259E-4</v>
      </c>
      <c r="AS19" s="557">
        <v>3.96659E-4</v>
      </c>
      <c r="AT19" s="557">
        <v>5.1232489999999996E-4</v>
      </c>
      <c r="AU19" s="557">
        <v>2.1859717999999999E-3</v>
      </c>
      <c r="AV19" s="557">
        <v>1.3010182E-3</v>
      </c>
      <c r="AW19" s="556">
        <v>1.1217395858999999</v>
      </c>
      <c r="AX19" s="569">
        <v>0.80013370579999998</v>
      </c>
      <c r="AZ19" s="500"/>
    </row>
    <row r="20" spans="2:52">
      <c r="B20" s="670" t="s">
        <v>467</v>
      </c>
      <c r="C20" s="673" t="s">
        <v>468</v>
      </c>
      <c r="D20" s="486">
        <v>1.5279390000000001E-3</v>
      </c>
      <c r="E20" s="487">
        <v>6.8533876000000001E-3</v>
      </c>
      <c r="F20" s="487">
        <v>1.1590295E-3</v>
      </c>
      <c r="G20" s="487">
        <v>7.2205879999999998E-4</v>
      </c>
      <c r="H20" s="487">
        <v>9.9411399999999994E-4</v>
      </c>
      <c r="I20" s="487">
        <v>1.8368207000000001E-3</v>
      </c>
      <c r="J20" s="487">
        <v>4.0545505799999999E-2</v>
      </c>
      <c r="K20" s="487">
        <v>9.1903649999999998E-4</v>
      </c>
      <c r="L20" s="487">
        <v>4.3970089999999999E-4</v>
      </c>
      <c r="M20" s="487">
        <v>1.5072767999999999E-3</v>
      </c>
      <c r="N20" s="487">
        <v>4.3081610000000002E-4</v>
      </c>
      <c r="O20" s="487">
        <v>3.2579454000000001E-3</v>
      </c>
      <c r="P20" s="487">
        <v>1.0427993599999999E-2</v>
      </c>
      <c r="Q20" s="487">
        <v>1.3162957999999999E-3</v>
      </c>
      <c r="R20" s="487">
        <v>8.3603490999999992E-3</v>
      </c>
      <c r="S20" s="487">
        <v>1.7902115244000001</v>
      </c>
      <c r="T20" s="487">
        <v>3.0681471999999999E-3</v>
      </c>
      <c r="U20" s="487">
        <v>0.31795605459999998</v>
      </c>
      <c r="V20" s="487">
        <v>0.1361040567</v>
      </c>
      <c r="W20" s="487">
        <v>0.12896367110000001</v>
      </c>
      <c r="X20" s="487">
        <v>4.2275411800000003E-2</v>
      </c>
      <c r="Y20" s="487">
        <v>6.0567253000000003E-3</v>
      </c>
      <c r="Z20" s="487">
        <v>7.8598338700000006E-2</v>
      </c>
      <c r="AA20" s="487">
        <v>1.9891173700000001E-2</v>
      </c>
      <c r="AB20" s="487">
        <v>7.7068428199999997E-2</v>
      </c>
      <c r="AC20" s="487">
        <v>0.3935941812</v>
      </c>
      <c r="AD20" s="487">
        <v>7.5897253400000003E-2</v>
      </c>
      <c r="AE20" s="487">
        <v>1.2823466400000001E-2</v>
      </c>
      <c r="AF20" s="487">
        <v>3.70611307E-2</v>
      </c>
      <c r="AG20" s="487">
        <v>1.2383349000000001E-3</v>
      </c>
      <c r="AH20" s="487">
        <v>2.5925365000000001E-3</v>
      </c>
      <c r="AI20" s="487">
        <v>5.4527320000000005E-4</v>
      </c>
      <c r="AJ20" s="487">
        <v>7.8543649999999999E-4</v>
      </c>
      <c r="AK20" s="487">
        <v>6.134755E-4</v>
      </c>
      <c r="AL20" s="487">
        <v>6.9403360000000003E-4</v>
      </c>
      <c r="AM20" s="487">
        <v>2.6938646E-3</v>
      </c>
      <c r="AN20" s="487">
        <v>7.7854029999999998E-4</v>
      </c>
      <c r="AO20" s="487">
        <v>1.5955092E-3</v>
      </c>
      <c r="AP20" s="487">
        <v>7.8315060000000002E-4</v>
      </c>
      <c r="AQ20" s="487">
        <v>4.5158930000000001E-4</v>
      </c>
      <c r="AR20" s="487">
        <v>7.2439879999999996E-4</v>
      </c>
      <c r="AS20" s="487">
        <v>1.8646807999999999E-3</v>
      </c>
      <c r="AT20" s="487">
        <v>7.6725450000000004E-4</v>
      </c>
      <c r="AU20" s="487">
        <v>1.2411634999999999E-3</v>
      </c>
      <c r="AV20" s="487">
        <v>5.1499880000000003E-3</v>
      </c>
      <c r="AW20" s="486">
        <v>3.2223870629000002</v>
      </c>
      <c r="AX20" s="570">
        <v>2.2985196694000001</v>
      </c>
      <c r="AZ20" s="500"/>
    </row>
    <row r="21" spans="2:52">
      <c r="B21" s="664" t="s">
        <v>469</v>
      </c>
      <c r="C21" s="666" t="s">
        <v>470</v>
      </c>
      <c r="D21" s="478">
        <v>6.5516800000000003E-5</v>
      </c>
      <c r="E21" s="479">
        <v>1.066965E-4</v>
      </c>
      <c r="F21" s="479">
        <v>3.6935990000000002E-4</v>
      </c>
      <c r="G21" s="479">
        <v>7.1904199999999995E-5</v>
      </c>
      <c r="H21" s="479">
        <v>9.6217800000000006E-5</v>
      </c>
      <c r="I21" s="479">
        <v>2.0678029999999999E-4</v>
      </c>
      <c r="J21" s="479">
        <v>1.6527857E-3</v>
      </c>
      <c r="K21" s="479">
        <v>1.028705E-4</v>
      </c>
      <c r="L21" s="479">
        <v>2.9367759999999999E-4</v>
      </c>
      <c r="M21" s="479">
        <v>1.4132541000000001E-3</v>
      </c>
      <c r="N21" s="479">
        <v>4.1586299999999999E-5</v>
      </c>
      <c r="O21" s="479">
        <v>6.9382470000000003E-4</v>
      </c>
      <c r="P21" s="479">
        <v>3.4224510000000001E-4</v>
      </c>
      <c r="Q21" s="479">
        <v>2.0593900000000001E-4</v>
      </c>
      <c r="R21" s="479">
        <v>3.3582552000000002E-3</v>
      </c>
      <c r="S21" s="479">
        <v>3.0239816E-3</v>
      </c>
      <c r="T21" s="479">
        <v>1.0844221434000001</v>
      </c>
      <c r="U21" s="479">
        <v>7.7137087000000003E-3</v>
      </c>
      <c r="V21" s="479">
        <v>5.8990500000000003E-3</v>
      </c>
      <c r="W21" s="479">
        <v>3.6007701000000001E-3</v>
      </c>
      <c r="X21" s="479">
        <v>1.27241E-2</v>
      </c>
      <c r="Y21" s="479">
        <v>7.8517440000000008E-3</v>
      </c>
      <c r="Z21" s="479">
        <v>1.0037881800000001E-2</v>
      </c>
      <c r="AA21" s="479">
        <v>8.7380309000000007E-3</v>
      </c>
      <c r="AB21" s="479">
        <v>5.2978870999999999E-3</v>
      </c>
      <c r="AC21" s="479">
        <v>6.5497956E-3</v>
      </c>
      <c r="AD21" s="479">
        <v>4.6795828000000001E-3</v>
      </c>
      <c r="AE21" s="479">
        <v>4.5746744999999997E-3</v>
      </c>
      <c r="AF21" s="479">
        <v>2.2212290999999999E-3</v>
      </c>
      <c r="AG21" s="479">
        <v>1.8920419999999999E-4</v>
      </c>
      <c r="AH21" s="479">
        <v>2.2250629999999999E-4</v>
      </c>
      <c r="AI21" s="479">
        <v>4.5574000000000001E-5</v>
      </c>
      <c r="AJ21" s="479">
        <v>5.2429000000000002E-5</v>
      </c>
      <c r="AK21" s="479">
        <v>5.6033699999999999E-5</v>
      </c>
      <c r="AL21" s="479">
        <v>4.6281600000000001E-5</v>
      </c>
      <c r="AM21" s="479">
        <v>1.016827E-4</v>
      </c>
      <c r="AN21" s="479">
        <v>9.4173599999999996E-5</v>
      </c>
      <c r="AO21" s="479">
        <v>1.485228E-4</v>
      </c>
      <c r="AP21" s="479">
        <v>9.4152600000000004E-5</v>
      </c>
      <c r="AQ21" s="479">
        <v>3.8659520000000001E-4</v>
      </c>
      <c r="AR21" s="479">
        <v>9.0904399999999997E-5</v>
      </c>
      <c r="AS21" s="479">
        <v>2.1468419999999999E-4</v>
      </c>
      <c r="AT21" s="479">
        <v>1.1875240000000001E-4</v>
      </c>
      <c r="AU21" s="479">
        <v>5.0279869999999996E-4</v>
      </c>
      <c r="AV21" s="479">
        <v>5.5300640000000001E-4</v>
      </c>
      <c r="AW21" s="478">
        <v>1.1792727945999999</v>
      </c>
      <c r="AX21" s="567">
        <v>0.84117198250000003</v>
      </c>
      <c r="AZ21" s="500"/>
    </row>
    <row r="22" spans="2:52">
      <c r="B22" s="664" t="s">
        <v>471</v>
      </c>
      <c r="C22" s="666" t="s">
        <v>472</v>
      </c>
      <c r="D22" s="478">
        <v>1.0285683E-3</v>
      </c>
      <c r="E22" s="479">
        <v>4.3619899999999996E-3</v>
      </c>
      <c r="F22" s="479">
        <v>2.5699595999999999E-3</v>
      </c>
      <c r="G22" s="479">
        <v>4.8499900000000001E-4</v>
      </c>
      <c r="H22" s="479">
        <v>1.2605101999999999E-3</v>
      </c>
      <c r="I22" s="479">
        <v>2.9630889999999999E-3</v>
      </c>
      <c r="J22" s="479">
        <v>1.2421574499999999E-2</v>
      </c>
      <c r="K22" s="479">
        <v>8.9877879999999998E-4</v>
      </c>
      <c r="L22" s="479">
        <v>4.019289E-4</v>
      </c>
      <c r="M22" s="479">
        <v>3.1301317000000002E-3</v>
      </c>
      <c r="N22" s="479">
        <v>5.8013170000000003E-4</v>
      </c>
      <c r="O22" s="479">
        <v>1.0471365999999999E-3</v>
      </c>
      <c r="P22" s="479">
        <v>9.2000300999999993E-3</v>
      </c>
      <c r="Q22" s="479">
        <v>2.6215561000000002E-3</v>
      </c>
      <c r="R22" s="479">
        <v>2.3118150000000001E-3</v>
      </c>
      <c r="S22" s="479">
        <v>6.3757630000000004E-4</v>
      </c>
      <c r="T22" s="479">
        <v>1.508155E-3</v>
      </c>
      <c r="U22" s="479">
        <v>1.0186261628</v>
      </c>
      <c r="V22" s="479">
        <v>9.7303908000000005E-3</v>
      </c>
      <c r="W22" s="479">
        <v>9.5257771000000005E-3</v>
      </c>
      <c r="X22" s="479">
        <v>9.4118110000000008E-3</v>
      </c>
      <c r="Y22" s="479">
        <v>4.4733815999999996E-3</v>
      </c>
      <c r="Z22" s="479">
        <v>9.3220432999999991E-3</v>
      </c>
      <c r="AA22" s="479">
        <v>9.0318805000000005E-3</v>
      </c>
      <c r="AB22" s="479">
        <v>2.661339E-3</v>
      </c>
      <c r="AC22" s="479">
        <v>2.18534087E-2</v>
      </c>
      <c r="AD22" s="479">
        <v>4.1801538000000001E-3</v>
      </c>
      <c r="AE22" s="479">
        <v>8.022029E-3</v>
      </c>
      <c r="AF22" s="479">
        <v>2.7785114699999999E-2</v>
      </c>
      <c r="AG22" s="479">
        <v>9.810156E-4</v>
      </c>
      <c r="AH22" s="479">
        <v>1.8296202E-3</v>
      </c>
      <c r="AI22" s="479">
        <v>3.4880909999999998E-4</v>
      </c>
      <c r="AJ22" s="479">
        <v>1.2113006E-3</v>
      </c>
      <c r="AK22" s="479">
        <v>3.6266009999999998E-4</v>
      </c>
      <c r="AL22" s="479">
        <v>5.5513640000000005E-4</v>
      </c>
      <c r="AM22" s="479">
        <v>1.1316643E-3</v>
      </c>
      <c r="AN22" s="479">
        <v>5.7255930000000004E-4</v>
      </c>
      <c r="AO22" s="479">
        <v>1.8790440000000001E-3</v>
      </c>
      <c r="AP22" s="479">
        <v>5.2109460000000004E-4</v>
      </c>
      <c r="AQ22" s="479">
        <v>3.9497369999999998E-4</v>
      </c>
      <c r="AR22" s="479">
        <v>8.5152760000000002E-4</v>
      </c>
      <c r="AS22" s="479">
        <v>7.4808410000000002E-4</v>
      </c>
      <c r="AT22" s="479">
        <v>1.0273916999999999E-3</v>
      </c>
      <c r="AU22" s="479">
        <v>9.3515350000000004E-4</v>
      </c>
      <c r="AV22" s="479">
        <v>1.702657E-3</v>
      </c>
      <c r="AW22" s="478">
        <v>1.1971041147999999</v>
      </c>
      <c r="AX22" s="567">
        <v>0.85389101329999995</v>
      </c>
      <c r="AZ22" s="500"/>
    </row>
    <row r="23" spans="2:52">
      <c r="B23" s="664" t="s">
        <v>473</v>
      </c>
      <c r="C23" s="666" t="s">
        <v>474</v>
      </c>
      <c r="D23" s="478">
        <v>6.2756599999999995E-5</v>
      </c>
      <c r="E23" s="479">
        <v>7.4621340000000005E-4</v>
      </c>
      <c r="F23" s="479">
        <v>7.0883299999999999E-5</v>
      </c>
      <c r="G23" s="479">
        <v>5.8097199999999997E-5</v>
      </c>
      <c r="H23" s="479">
        <v>9.2875199999999995E-5</v>
      </c>
      <c r="I23" s="479">
        <v>6.8922299999999996E-5</v>
      </c>
      <c r="J23" s="479">
        <v>1.321862E-4</v>
      </c>
      <c r="K23" s="479">
        <v>6.1802800000000004E-5</v>
      </c>
      <c r="L23" s="479">
        <v>6.6169300000000004E-5</v>
      </c>
      <c r="M23" s="479">
        <v>6.7837199999999995E-5</v>
      </c>
      <c r="N23" s="479">
        <v>3.1773000000000002E-5</v>
      </c>
      <c r="O23" s="479">
        <v>1.201437E-4</v>
      </c>
      <c r="P23" s="479">
        <v>7.3620400000000004E-5</v>
      </c>
      <c r="Q23" s="479">
        <v>5.8485900000000002E-5</v>
      </c>
      <c r="R23" s="479">
        <v>1.434776E-4</v>
      </c>
      <c r="S23" s="479">
        <v>5.2362199999999998E-5</v>
      </c>
      <c r="T23" s="479">
        <v>4.8778600000000001E-5</v>
      </c>
      <c r="U23" s="479">
        <v>1.3875660000000001E-4</v>
      </c>
      <c r="V23" s="479">
        <v>1.0207825238999999</v>
      </c>
      <c r="W23" s="479">
        <v>3.7289466000000001E-3</v>
      </c>
      <c r="X23" s="479">
        <v>1.3330512000000001E-3</v>
      </c>
      <c r="Y23" s="479">
        <v>2.6217349999999999E-4</v>
      </c>
      <c r="Z23" s="479">
        <v>6.1754789999999996E-4</v>
      </c>
      <c r="AA23" s="479">
        <v>3.4166680000000002E-4</v>
      </c>
      <c r="AB23" s="479">
        <v>7.3916979999999997E-4</v>
      </c>
      <c r="AC23" s="479">
        <v>4.7059336E-3</v>
      </c>
      <c r="AD23" s="479">
        <v>1.1998927E-3</v>
      </c>
      <c r="AE23" s="479">
        <v>1.3024670000000001E-4</v>
      </c>
      <c r="AF23" s="479">
        <v>8.519539E-4</v>
      </c>
      <c r="AG23" s="479">
        <v>1.2876080000000001E-4</v>
      </c>
      <c r="AH23" s="479">
        <v>1.311551E-3</v>
      </c>
      <c r="AI23" s="479">
        <v>9.7979600000000006E-5</v>
      </c>
      <c r="AJ23" s="479">
        <v>1.0477E-4</v>
      </c>
      <c r="AK23" s="479">
        <v>1.615229E-4</v>
      </c>
      <c r="AL23" s="479">
        <v>5.7212100000000001E-5</v>
      </c>
      <c r="AM23" s="479">
        <v>2.0351120000000001E-4</v>
      </c>
      <c r="AN23" s="479">
        <v>2.207593E-4</v>
      </c>
      <c r="AO23" s="479">
        <v>1.7834090000000001E-4</v>
      </c>
      <c r="AP23" s="479">
        <v>1.415113E-4</v>
      </c>
      <c r="AQ23" s="479">
        <v>7.0149199999999996E-5</v>
      </c>
      <c r="AR23" s="479">
        <v>9.3350999999999994E-5</v>
      </c>
      <c r="AS23" s="479">
        <v>1.2219861E-3</v>
      </c>
      <c r="AT23" s="479">
        <v>7.7294900000000004E-5</v>
      </c>
      <c r="AU23" s="479">
        <v>4.9981100000000002E-5</v>
      </c>
      <c r="AV23" s="479">
        <v>8.5769700000000007E-5</v>
      </c>
      <c r="AW23" s="478">
        <v>1.0409926994000001</v>
      </c>
      <c r="AX23" s="567">
        <v>0.74253717770000005</v>
      </c>
      <c r="AZ23" s="500"/>
    </row>
    <row r="24" spans="2:52">
      <c r="B24" s="668" t="s">
        <v>475</v>
      </c>
      <c r="C24" s="669" t="s">
        <v>476</v>
      </c>
      <c r="D24" s="482">
        <v>1.2782369999999999E-4</v>
      </c>
      <c r="E24" s="483">
        <v>3.780535E-4</v>
      </c>
      <c r="F24" s="483">
        <v>1.688293E-4</v>
      </c>
      <c r="G24" s="483">
        <v>1.229479E-4</v>
      </c>
      <c r="H24" s="483">
        <v>2.1818010000000001E-4</v>
      </c>
      <c r="I24" s="483">
        <v>1.70342E-4</v>
      </c>
      <c r="J24" s="483">
        <v>2.5003729999999999E-4</v>
      </c>
      <c r="K24" s="483">
        <v>1.152721E-4</v>
      </c>
      <c r="L24" s="483">
        <v>1.637686E-4</v>
      </c>
      <c r="M24" s="483">
        <v>1.4396959999999999E-4</v>
      </c>
      <c r="N24" s="483">
        <v>6.2409999999999994E-5</v>
      </c>
      <c r="O24" s="483">
        <v>8.0136840000000003E-4</v>
      </c>
      <c r="P24" s="483">
        <v>1.7786820000000001E-4</v>
      </c>
      <c r="Q24" s="483">
        <v>1.4542320000000001E-4</v>
      </c>
      <c r="R24" s="483">
        <v>4.2177030000000002E-4</v>
      </c>
      <c r="S24" s="483">
        <v>1.010664E-4</v>
      </c>
      <c r="T24" s="483">
        <v>1.5614679999999999E-4</v>
      </c>
      <c r="U24" s="483">
        <v>1.91285E-4</v>
      </c>
      <c r="V24" s="483">
        <v>8.329705E-4</v>
      </c>
      <c r="W24" s="483">
        <v>1.0318622215</v>
      </c>
      <c r="X24" s="483">
        <v>6.0644829999999999E-4</v>
      </c>
      <c r="Y24" s="483">
        <v>7.9042089999999999E-4</v>
      </c>
      <c r="Z24" s="483">
        <v>7.6869259999999995E-4</v>
      </c>
      <c r="AA24" s="483">
        <v>3.067255E-4</v>
      </c>
      <c r="AB24" s="483">
        <v>2.5043029999999999E-4</v>
      </c>
      <c r="AC24" s="483">
        <v>1.1267254E-3</v>
      </c>
      <c r="AD24" s="483">
        <v>3.4965350000000002E-4</v>
      </c>
      <c r="AE24" s="483">
        <v>2.8446340000000002E-4</v>
      </c>
      <c r="AF24" s="483">
        <v>3.4567570000000001E-4</v>
      </c>
      <c r="AG24" s="483">
        <v>2.745995E-4</v>
      </c>
      <c r="AH24" s="483">
        <v>4.9299990000000002E-4</v>
      </c>
      <c r="AI24" s="483">
        <v>2.114393E-4</v>
      </c>
      <c r="AJ24" s="483">
        <v>2.4357139999999999E-4</v>
      </c>
      <c r="AK24" s="483">
        <v>3.8963890000000002E-4</v>
      </c>
      <c r="AL24" s="483">
        <v>1.143297E-4</v>
      </c>
      <c r="AM24" s="483">
        <v>4.334578E-4</v>
      </c>
      <c r="AN24" s="483">
        <v>5.3167419999999995E-4</v>
      </c>
      <c r="AO24" s="483">
        <v>2.9178929999999997E-4</v>
      </c>
      <c r="AP24" s="483">
        <v>3.0727690000000003E-4</v>
      </c>
      <c r="AQ24" s="483">
        <v>1.513857E-4</v>
      </c>
      <c r="AR24" s="483">
        <v>2.215742E-4</v>
      </c>
      <c r="AS24" s="483">
        <v>3.0718009999999999E-3</v>
      </c>
      <c r="AT24" s="483">
        <v>1.5277889999999999E-4</v>
      </c>
      <c r="AU24" s="483">
        <v>1.127596E-4</v>
      </c>
      <c r="AV24" s="483">
        <v>1.638373E-4</v>
      </c>
      <c r="AW24" s="482">
        <v>1.0486059033999999</v>
      </c>
      <c r="AX24" s="572">
        <v>0.74796765480000005</v>
      </c>
      <c r="AZ24" s="500"/>
    </row>
    <row r="25" spans="2:52">
      <c r="B25" s="670" t="s">
        <v>477</v>
      </c>
      <c r="C25" s="673" t="s">
        <v>478</v>
      </c>
      <c r="D25" s="559">
        <v>3.24919E-5</v>
      </c>
      <c r="E25" s="560">
        <v>6.2029699999999993E-5</v>
      </c>
      <c r="F25" s="560">
        <v>4.0569299999999998E-5</v>
      </c>
      <c r="G25" s="560">
        <v>3.2862399999999999E-5</v>
      </c>
      <c r="H25" s="560">
        <v>5.4464900000000001E-5</v>
      </c>
      <c r="I25" s="560">
        <v>3.7922800000000002E-5</v>
      </c>
      <c r="J25" s="560">
        <v>4.2850199999999998E-5</v>
      </c>
      <c r="K25" s="560">
        <v>3.0773399999999999E-5</v>
      </c>
      <c r="L25" s="560">
        <v>3.6229700000000003E-5</v>
      </c>
      <c r="M25" s="560">
        <v>3.2290899999999999E-5</v>
      </c>
      <c r="N25" s="560">
        <v>1.3031600000000001E-5</v>
      </c>
      <c r="O25" s="560">
        <v>3.4980100000000001E-5</v>
      </c>
      <c r="P25" s="560">
        <v>3.6429700000000001E-5</v>
      </c>
      <c r="Q25" s="560">
        <v>3.9339799999999999E-5</v>
      </c>
      <c r="R25" s="560">
        <v>5.1390000000000001E-5</v>
      </c>
      <c r="S25" s="560">
        <v>1.9095700000000001E-5</v>
      </c>
      <c r="T25" s="560">
        <v>2.33585E-5</v>
      </c>
      <c r="U25" s="560">
        <v>3.0873900000000003E-5</v>
      </c>
      <c r="V25" s="560">
        <v>2.3009889999999999E-4</v>
      </c>
      <c r="W25" s="560">
        <v>5.1454300000000001E-4</v>
      </c>
      <c r="X25" s="560">
        <v>1.0066713575999999</v>
      </c>
      <c r="Y25" s="560">
        <v>3.8459800000000001E-5</v>
      </c>
      <c r="Z25" s="560">
        <v>1.7570730000000001E-4</v>
      </c>
      <c r="AA25" s="560">
        <v>1.159415E-4</v>
      </c>
      <c r="AB25" s="560">
        <v>5.3260600000000003E-5</v>
      </c>
      <c r="AC25" s="560">
        <v>2.8626669999999999E-4</v>
      </c>
      <c r="AD25" s="560">
        <v>9.6867799999999994E-5</v>
      </c>
      <c r="AE25" s="560">
        <v>7.9335699999999993E-5</v>
      </c>
      <c r="AF25" s="560">
        <v>8.5650599999999996E-5</v>
      </c>
      <c r="AG25" s="560">
        <v>5.2679000000000002E-5</v>
      </c>
      <c r="AH25" s="560">
        <v>9.5311300000000003E-5</v>
      </c>
      <c r="AI25" s="560">
        <v>5.0024500000000002E-5</v>
      </c>
      <c r="AJ25" s="560">
        <v>1.632448E-4</v>
      </c>
      <c r="AK25" s="560">
        <v>8.5718300000000002E-5</v>
      </c>
      <c r="AL25" s="560">
        <v>2.3962299999999999E-5</v>
      </c>
      <c r="AM25" s="560">
        <v>8.9982999999999995E-5</v>
      </c>
      <c r="AN25" s="560">
        <v>1.1849069999999999E-4</v>
      </c>
      <c r="AO25" s="560">
        <v>5.6420850000000002E-4</v>
      </c>
      <c r="AP25" s="560">
        <v>7.0651300000000006E-5</v>
      </c>
      <c r="AQ25" s="560">
        <v>1.1430806999999999E-3</v>
      </c>
      <c r="AR25" s="560">
        <v>5.5297699999999997E-5</v>
      </c>
      <c r="AS25" s="560">
        <v>5.6531729999999996E-4</v>
      </c>
      <c r="AT25" s="560">
        <v>1.4317019999999999E-4</v>
      </c>
      <c r="AU25" s="560">
        <v>2.4203648999999998E-3</v>
      </c>
      <c r="AV25" s="560">
        <v>8.7334299999999995E-5</v>
      </c>
      <c r="AW25" s="559">
        <v>1.0147273126</v>
      </c>
      <c r="AX25" s="571">
        <v>0.7238021509</v>
      </c>
      <c r="AZ25" s="500"/>
    </row>
    <row r="26" spans="2:52">
      <c r="B26" s="664" t="s">
        <v>479</v>
      </c>
      <c r="C26" s="666" t="s">
        <v>480</v>
      </c>
      <c r="D26" s="478">
        <v>1.3720099999999999E-4</v>
      </c>
      <c r="E26" s="479">
        <v>3.2126479999999998E-4</v>
      </c>
      <c r="F26" s="479">
        <v>1.788037E-4</v>
      </c>
      <c r="G26" s="479">
        <v>1.3705189999999999E-4</v>
      </c>
      <c r="H26" s="479">
        <v>2.4450900000000001E-4</v>
      </c>
      <c r="I26" s="479">
        <v>1.5958500000000001E-4</v>
      </c>
      <c r="J26" s="479">
        <v>2.1326599999999999E-4</v>
      </c>
      <c r="K26" s="479">
        <v>1.2782660000000001E-4</v>
      </c>
      <c r="L26" s="479">
        <v>1.9698019999999999E-4</v>
      </c>
      <c r="M26" s="479">
        <v>1.5411839999999999E-4</v>
      </c>
      <c r="N26" s="479">
        <v>6.5911499999999994E-5</v>
      </c>
      <c r="O26" s="479">
        <v>1.6420249999999999E-4</v>
      </c>
      <c r="P26" s="479">
        <v>1.818666E-4</v>
      </c>
      <c r="Q26" s="479">
        <v>1.5525780000000001E-4</v>
      </c>
      <c r="R26" s="479">
        <v>2.565957E-4</v>
      </c>
      <c r="S26" s="479">
        <v>9.2092899999999994E-5</v>
      </c>
      <c r="T26" s="479">
        <v>1.2656589999999999E-4</v>
      </c>
      <c r="U26" s="479">
        <v>1.655742E-4</v>
      </c>
      <c r="V26" s="479">
        <v>1.3282922999999999E-3</v>
      </c>
      <c r="W26" s="479">
        <v>1.1588530000000001E-3</v>
      </c>
      <c r="X26" s="479">
        <v>1.62886192E-2</v>
      </c>
      <c r="Y26" s="479">
        <v>1.0493530609999999</v>
      </c>
      <c r="Z26" s="479">
        <v>2.50324884E-2</v>
      </c>
      <c r="AA26" s="479">
        <v>5.05492591E-2</v>
      </c>
      <c r="AB26" s="479">
        <v>2.455923E-3</v>
      </c>
      <c r="AC26" s="479">
        <v>1.0928651E-3</v>
      </c>
      <c r="AD26" s="479">
        <v>1.2385217E-3</v>
      </c>
      <c r="AE26" s="479">
        <v>5.4088770000000001E-4</v>
      </c>
      <c r="AF26" s="479">
        <v>4.2546439999999999E-4</v>
      </c>
      <c r="AG26" s="479">
        <v>2.9480929999999998E-4</v>
      </c>
      <c r="AH26" s="479">
        <v>4.777459E-4</v>
      </c>
      <c r="AI26" s="479">
        <v>2.4071140000000001E-4</v>
      </c>
      <c r="AJ26" s="479">
        <v>2.7911849999999997E-4</v>
      </c>
      <c r="AK26" s="479">
        <v>4.5250009999999997E-4</v>
      </c>
      <c r="AL26" s="479">
        <v>1.277656E-4</v>
      </c>
      <c r="AM26" s="479">
        <v>4.6218049999999998E-4</v>
      </c>
      <c r="AN26" s="479">
        <v>7.2413649999999996E-4</v>
      </c>
      <c r="AO26" s="479">
        <v>7.9896700000000004E-4</v>
      </c>
      <c r="AP26" s="479">
        <v>5.5449660000000001E-4</v>
      </c>
      <c r="AQ26" s="479">
        <v>1.933103E-4</v>
      </c>
      <c r="AR26" s="479">
        <v>2.646274E-4</v>
      </c>
      <c r="AS26" s="479">
        <v>3.2477965E-3</v>
      </c>
      <c r="AT26" s="479">
        <v>1.8092950000000001E-4</v>
      </c>
      <c r="AU26" s="479">
        <v>5.8592135999999996E-3</v>
      </c>
      <c r="AV26" s="479">
        <v>2.341058E-4</v>
      </c>
      <c r="AW26" s="478">
        <v>1.1669353229999999</v>
      </c>
      <c r="AX26" s="567">
        <v>0.83237169850000003</v>
      </c>
      <c r="AZ26" s="500"/>
    </row>
    <row r="27" spans="2:52">
      <c r="B27" s="664" t="s">
        <v>481</v>
      </c>
      <c r="C27" s="666" t="s">
        <v>482</v>
      </c>
      <c r="D27" s="478">
        <v>3.8485200000000002E-5</v>
      </c>
      <c r="E27" s="479">
        <v>6.8325199999999994E-5</v>
      </c>
      <c r="F27" s="479">
        <v>3.5417199999999997E-5</v>
      </c>
      <c r="G27" s="479">
        <v>2.9984500000000001E-5</v>
      </c>
      <c r="H27" s="479">
        <v>4.7460599999999998E-5</v>
      </c>
      <c r="I27" s="479">
        <v>3.2581900000000001E-5</v>
      </c>
      <c r="J27" s="479">
        <v>9.3703399999999995E-5</v>
      </c>
      <c r="K27" s="479">
        <v>3.1436799999999997E-5</v>
      </c>
      <c r="L27" s="479">
        <v>4.8193399999999998E-5</v>
      </c>
      <c r="M27" s="479">
        <v>3.2517700000000002E-5</v>
      </c>
      <c r="N27" s="479">
        <v>1.43963E-5</v>
      </c>
      <c r="O27" s="479">
        <v>3.7962400000000001E-5</v>
      </c>
      <c r="P27" s="479">
        <v>3.67445E-5</v>
      </c>
      <c r="Q27" s="479">
        <v>3.0695699999999998E-5</v>
      </c>
      <c r="R27" s="479">
        <v>5.3978199999999998E-5</v>
      </c>
      <c r="S27" s="479">
        <v>2.2254899999999999E-5</v>
      </c>
      <c r="T27" s="479">
        <v>2.5994299999999999E-5</v>
      </c>
      <c r="U27" s="479">
        <v>4.5535999999999999E-5</v>
      </c>
      <c r="V27" s="479">
        <v>1.0448699E-3</v>
      </c>
      <c r="W27" s="479">
        <v>1.2012201000000001E-3</v>
      </c>
      <c r="X27" s="479">
        <v>1.191943E-3</v>
      </c>
      <c r="Y27" s="479">
        <v>7.0446009999999999E-4</v>
      </c>
      <c r="Z27" s="479">
        <v>1.006581621</v>
      </c>
      <c r="AA27" s="479">
        <v>1.5630163000000001E-3</v>
      </c>
      <c r="AB27" s="479">
        <v>4.2026642000000001E-3</v>
      </c>
      <c r="AC27" s="479">
        <v>1.7911913E-3</v>
      </c>
      <c r="AD27" s="479">
        <v>8.5250829999999997E-4</v>
      </c>
      <c r="AE27" s="479">
        <v>1.3086470000000001E-4</v>
      </c>
      <c r="AF27" s="479">
        <v>6.3692849999999999E-4</v>
      </c>
      <c r="AG27" s="479">
        <v>6.7749999999999993E-5</v>
      </c>
      <c r="AH27" s="479">
        <v>1.294174E-4</v>
      </c>
      <c r="AI27" s="479">
        <v>4.5090099999999997E-5</v>
      </c>
      <c r="AJ27" s="479">
        <v>6.6990500000000002E-5</v>
      </c>
      <c r="AK27" s="479">
        <v>8.0063599999999997E-5</v>
      </c>
      <c r="AL27" s="479">
        <v>3.2780300000000002E-5</v>
      </c>
      <c r="AM27" s="479">
        <v>1.064702E-4</v>
      </c>
      <c r="AN27" s="479">
        <v>1.1851259999999999E-4</v>
      </c>
      <c r="AO27" s="479">
        <v>2.2492160000000001E-4</v>
      </c>
      <c r="AP27" s="479">
        <v>1.1852769999999999E-4</v>
      </c>
      <c r="AQ27" s="479">
        <v>3.8233099999999998E-5</v>
      </c>
      <c r="AR27" s="479">
        <v>4.6322800000000003E-5</v>
      </c>
      <c r="AS27" s="479">
        <v>5.9202609999999998E-4</v>
      </c>
      <c r="AT27" s="479">
        <v>4.5251299999999998E-5</v>
      </c>
      <c r="AU27" s="479">
        <v>3.4700799999999998E-5</v>
      </c>
      <c r="AV27" s="479">
        <v>7.61526E-5</v>
      </c>
      <c r="AW27" s="478">
        <v>1.0224501661000001</v>
      </c>
      <c r="AX27" s="567">
        <v>0.72931084069999996</v>
      </c>
      <c r="AZ27" s="500"/>
    </row>
    <row r="28" spans="2:52">
      <c r="B28" s="664" t="s">
        <v>483</v>
      </c>
      <c r="C28" s="666" t="s">
        <v>484</v>
      </c>
      <c r="D28" s="478">
        <v>8.9260000000000004E-7</v>
      </c>
      <c r="E28" s="479">
        <v>1.7106E-6</v>
      </c>
      <c r="F28" s="479">
        <v>9.4620000000000004E-7</v>
      </c>
      <c r="G28" s="479">
        <v>7.794E-7</v>
      </c>
      <c r="H28" s="479">
        <v>1.1562E-6</v>
      </c>
      <c r="I28" s="479">
        <v>9.4919999999999995E-7</v>
      </c>
      <c r="J28" s="479">
        <v>9.4610000000000003E-7</v>
      </c>
      <c r="K28" s="479">
        <v>8.089E-7</v>
      </c>
      <c r="L28" s="479">
        <v>7.9920000000000001E-7</v>
      </c>
      <c r="M28" s="479">
        <v>8.9920000000000001E-7</v>
      </c>
      <c r="N28" s="479">
        <v>6.2099999999999996E-7</v>
      </c>
      <c r="O28" s="479">
        <v>8.4119999999999999E-7</v>
      </c>
      <c r="P28" s="479">
        <v>9.3470000000000003E-7</v>
      </c>
      <c r="Q28" s="479">
        <v>8.2640000000000004E-7</v>
      </c>
      <c r="R28" s="479">
        <v>1.3069999999999999E-6</v>
      </c>
      <c r="S28" s="479">
        <v>5.7930000000000001E-7</v>
      </c>
      <c r="T28" s="479">
        <v>5.9910000000000001E-7</v>
      </c>
      <c r="U28" s="479">
        <v>9.7870000000000005E-7</v>
      </c>
      <c r="V28" s="479">
        <v>6.8672000000000001E-6</v>
      </c>
      <c r="W28" s="479">
        <v>2.2871999999999999E-6</v>
      </c>
      <c r="X28" s="479">
        <v>1.1205999999999999E-6</v>
      </c>
      <c r="Y28" s="479">
        <v>1.3206999999999999E-6</v>
      </c>
      <c r="Z28" s="479">
        <v>1.0964E-6</v>
      </c>
      <c r="AA28" s="479">
        <v>1.0001576751000001</v>
      </c>
      <c r="AB28" s="479">
        <v>6.6632599999999996E-5</v>
      </c>
      <c r="AC28" s="479">
        <v>7.7537499999999994E-5</v>
      </c>
      <c r="AD28" s="479">
        <v>1.13393E-5</v>
      </c>
      <c r="AE28" s="479">
        <v>1.5895E-6</v>
      </c>
      <c r="AF28" s="479">
        <v>1.5285200000000001E-5</v>
      </c>
      <c r="AG28" s="479">
        <v>1.5984E-6</v>
      </c>
      <c r="AH28" s="479">
        <v>2.6353999999999998E-6</v>
      </c>
      <c r="AI28" s="479">
        <v>1.218E-6</v>
      </c>
      <c r="AJ28" s="479">
        <v>2.8339999999999999E-6</v>
      </c>
      <c r="AK28" s="479">
        <v>2.6838E-6</v>
      </c>
      <c r="AL28" s="479">
        <v>1.274E-6</v>
      </c>
      <c r="AM28" s="479">
        <v>2.7775000000000001E-6</v>
      </c>
      <c r="AN28" s="479">
        <v>3.4705000000000001E-6</v>
      </c>
      <c r="AO28" s="479">
        <v>2.1373600000000001E-5</v>
      </c>
      <c r="AP28" s="479">
        <v>2.2166000000000001E-6</v>
      </c>
      <c r="AQ28" s="479">
        <v>9.1279999999999997E-7</v>
      </c>
      <c r="AR28" s="479">
        <v>1.3631999999999999E-6</v>
      </c>
      <c r="AS28" s="479">
        <v>1.2381900000000001E-5</v>
      </c>
      <c r="AT28" s="479">
        <v>1.4647999999999999E-6</v>
      </c>
      <c r="AU28" s="479">
        <v>8.5929999999999997E-7</v>
      </c>
      <c r="AV28" s="479">
        <v>3.1541999999999998E-6</v>
      </c>
      <c r="AW28" s="478">
        <v>1.0004215446</v>
      </c>
      <c r="AX28" s="567">
        <v>0.71359788660000001</v>
      </c>
      <c r="AZ28" s="500"/>
    </row>
    <row r="29" spans="2:52">
      <c r="B29" s="668" t="s">
        <v>485</v>
      </c>
      <c r="C29" s="669" t="s">
        <v>486</v>
      </c>
      <c r="D29" s="556">
        <v>3.1657700000000002E-4</v>
      </c>
      <c r="E29" s="557">
        <v>7.689242E-4</v>
      </c>
      <c r="F29" s="557">
        <v>4.2196209999999999E-4</v>
      </c>
      <c r="G29" s="557">
        <v>3.1659800000000002E-4</v>
      </c>
      <c r="H29" s="557">
        <v>5.6792110000000002E-4</v>
      </c>
      <c r="I29" s="557">
        <v>3.6964060000000001E-4</v>
      </c>
      <c r="J29" s="557">
        <v>4.5033429999999998E-4</v>
      </c>
      <c r="K29" s="557">
        <v>2.9209240000000001E-4</v>
      </c>
      <c r="L29" s="557">
        <v>4.0184079999999999E-4</v>
      </c>
      <c r="M29" s="557">
        <v>3.6563580000000001E-4</v>
      </c>
      <c r="N29" s="557">
        <v>1.569799E-4</v>
      </c>
      <c r="O29" s="557">
        <v>3.9654849999999999E-4</v>
      </c>
      <c r="P29" s="557">
        <v>4.4058059999999997E-4</v>
      </c>
      <c r="Q29" s="557">
        <v>3.5202120000000001E-4</v>
      </c>
      <c r="R29" s="557">
        <v>6.1012019999999998E-4</v>
      </c>
      <c r="S29" s="557">
        <v>2.1472829999999999E-4</v>
      </c>
      <c r="T29" s="557">
        <v>2.6894089999999999E-4</v>
      </c>
      <c r="U29" s="557">
        <v>3.3892230000000001E-4</v>
      </c>
      <c r="V29" s="557">
        <v>3.7176089999999999E-4</v>
      </c>
      <c r="W29" s="557">
        <v>7.6414400000000002E-4</v>
      </c>
      <c r="X29" s="557">
        <v>3.686971E-4</v>
      </c>
      <c r="Y29" s="557">
        <v>4.41194E-4</v>
      </c>
      <c r="Z29" s="557">
        <v>4.5507339999999999E-4</v>
      </c>
      <c r="AA29" s="557">
        <v>3.8424560000000001E-4</v>
      </c>
      <c r="AB29" s="557">
        <v>1.1956421946</v>
      </c>
      <c r="AC29" s="557">
        <v>3.2230920000000002E-4</v>
      </c>
      <c r="AD29" s="557">
        <v>1.0330312600000001E-2</v>
      </c>
      <c r="AE29" s="557">
        <v>6.6980610000000004E-4</v>
      </c>
      <c r="AF29" s="557">
        <v>8.5487650000000003E-4</v>
      </c>
      <c r="AG29" s="557">
        <v>7.1765040000000004E-4</v>
      </c>
      <c r="AH29" s="557">
        <v>1.1407893E-3</v>
      </c>
      <c r="AI29" s="557">
        <v>5.5195020000000001E-4</v>
      </c>
      <c r="AJ29" s="557">
        <v>6.3410229999999999E-4</v>
      </c>
      <c r="AK29" s="557">
        <v>1.0220299999999999E-3</v>
      </c>
      <c r="AL29" s="557">
        <v>2.9914399999999999E-4</v>
      </c>
      <c r="AM29" s="557">
        <v>1.1225329E-3</v>
      </c>
      <c r="AN29" s="557">
        <v>1.3933984E-3</v>
      </c>
      <c r="AO29" s="557">
        <v>9.6276119999999998E-4</v>
      </c>
      <c r="AP29" s="557">
        <v>8.0137820000000001E-4</v>
      </c>
      <c r="AQ29" s="557">
        <v>3.942161E-4</v>
      </c>
      <c r="AR29" s="557">
        <v>5.787047E-4</v>
      </c>
      <c r="AS29" s="557">
        <v>8.0894674999999992E-3</v>
      </c>
      <c r="AT29" s="557">
        <v>3.93316E-4</v>
      </c>
      <c r="AU29" s="557">
        <v>2.5099660000000001E-4</v>
      </c>
      <c r="AV29" s="557">
        <v>4.4740090000000001E-4</v>
      </c>
      <c r="AW29" s="556">
        <v>1.2364548208999999</v>
      </c>
      <c r="AX29" s="569">
        <v>0.88195976170000001</v>
      </c>
      <c r="AZ29" s="500"/>
    </row>
    <row r="30" spans="2:52">
      <c r="B30" s="670" t="s">
        <v>487</v>
      </c>
      <c r="C30" s="673" t="s">
        <v>488</v>
      </c>
      <c r="D30" s="486">
        <v>2.1612388000000001E-3</v>
      </c>
      <c r="E30" s="487">
        <v>9.7108260000000005E-4</v>
      </c>
      <c r="F30" s="487">
        <v>2.84691E-4</v>
      </c>
      <c r="G30" s="487">
        <v>1.2700720000000001E-4</v>
      </c>
      <c r="H30" s="487">
        <v>1.1194279999999999E-4</v>
      </c>
      <c r="I30" s="487">
        <v>3.061033E-4</v>
      </c>
      <c r="J30" s="487">
        <v>1.3903099999999999E-4</v>
      </c>
      <c r="K30" s="487">
        <v>1.64606E-4</v>
      </c>
      <c r="L30" s="487">
        <v>1.060926E-4</v>
      </c>
      <c r="M30" s="487">
        <v>8.6258499999999994E-5</v>
      </c>
      <c r="N30" s="487">
        <v>1.128877E-4</v>
      </c>
      <c r="O30" s="487">
        <v>6.6993699999999995E-5</v>
      </c>
      <c r="P30" s="487">
        <v>7.2400900000000007E-5</v>
      </c>
      <c r="Q30" s="487">
        <v>1.479784E-4</v>
      </c>
      <c r="R30" s="487">
        <v>2.1711819999999999E-4</v>
      </c>
      <c r="S30" s="487">
        <v>1.1478249999999999E-4</v>
      </c>
      <c r="T30" s="487">
        <v>1.118262E-4</v>
      </c>
      <c r="U30" s="487">
        <v>9.7852799999999999E-5</v>
      </c>
      <c r="V30" s="487">
        <v>7.1385999999999997E-5</v>
      </c>
      <c r="W30" s="487">
        <v>6.4964999999999999E-5</v>
      </c>
      <c r="X30" s="487">
        <v>9.0656999999999996E-5</v>
      </c>
      <c r="Y30" s="487">
        <v>5.9571299999999997E-5</v>
      </c>
      <c r="Z30" s="487">
        <v>7.3083999999999993E-5</v>
      </c>
      <c r="AA30" s="487">
        <v>5.8072999999999998E-5</v>
      </c>
      <c r="AB30" s="487">
        <v>7.2050899999999998E-5</v>
      </c>
      <c r="AC30" s="487">
        <v>1.0407576994000001</v>
      </c>
      <c r="AD30" s="487">
        <v>5.58736E-5</v>
      </c>
      <c r="AE30" s="487">
        <v>6.9072429999999998E-4</v>
      </c>
      <c r="AF30" s="487">
        <v>1.365998E-4</v>
      </c>
      <c r="AG30" s="487">
        <v>1.052062E-4</v>
      </c>
      <c r="AH30" s="487">
        <v>8.1511800000000001E-5</v>
      </c>
      <c r="AI30" s="487">
        <v>1.754503E-4</v>
      </c>
      <c r="AJ30" s="487">
        <v>1.41104E-4</v>
      </c>
      <c r="AK30" s="487">
        <v>1.106747E-4</v>
      </c>
      <c r="AL30" s="487">
        <v>2.1688999999999999E-5</v>
      </c>
      <c r="AM30" s="487">
        <v>3.2752917999999999E-3</v>
      </c>
      <c r="AN30" s="487">
        <v>8.8569100000000006E-5</v>
      </c>
      <c r="AO30" s="487">
        <v>7.7047200000000002E-4</v>
      </c>
      <c r="AP30" s="487">
        <v>1.8306449999999999E-4</v>
      </c>
      <c r="AQ30" s="487">
        <v>5.7939000000000002E-5</v>
      </c>
      <c r="AR30" s="487">
        <v>1.0295249999999999E-4</v>
      </c>
      <c r="AS30" s="487">
        <v>5.9213799999999999E-5</v>
      </c>
      <c r="AT30" s="487">
        <v>1.2416630000000001E-4</v>
      </c>
      <c r="AU30" s="487">
        <v>2.3881050000000001E-4</v>
      </c>
      <c r="AV30" s="487">
        <v>2.2868119999999999E-4</v>
      </c>
      <c r="AW30" s="486">
        <v>1.0532953751</v>
      </c>
      <c r="AX30" s="570">
        <v>0.75131264190000002</v>
      </c>
      <c r="AZ30" s="500"/>
    </row>
    <row r="31" spans="2:52">
      <c r="B31" s="664" t="s">
        <v>489</v>
      </c>
      <c r="C31" s="666" t="s">
        <v>490</v>
      </c>
      <c r="D31" s="478">
        <v>1.1051090000000001E-4</v>
      </c>
      <c r="E31" s="479">
        <v>5.1345869999999997E-4</v>
      </c>
      <c r="F31" s="479">
        <v>8.5501700000000002E-5</v>
      </c>
      <c r="G31" s="479">
        <v>7.4112100000000005E-5</v>
      </c>
      <c r="H31" s="479">
        <v>8.4863099999999997E-5</v>
      </c>
      <c r="I31" s="479">
        <v>1.155825E-4</v>
      </c>
      <c r="J31" s="479">
        <v>8.7848200000000004E-5</v>
      </c>
      <c r="K31" s="479">
        <v>9.2323099999999997E-5</v>
      </c>
      <c r="L31" s="479">
        <v>7.3034700000000001E-5</v>
      </c>
      <c r="M31" s="479">
        <v>6.1222699999999999E-5</v>
      </c>
      <c r="N31" s="479">
        <v>6.33646E-5</v>
      </c>
      <c r="O31" s="479">
        <v>5.3743299999999998E-5</v>
      </c>
      <c r="P31" s="479">
        <v>5.3421999999999998E-5</v>
      </c>
      <c r="Q31" s="479">
        <v>8.9034800000000003E-5</v>
      </c>
      <c r="R31" s="479">
        <v>1.3942530000000001E-4</v>
      </c>
      <c r="S31" s="479">
        <v>6.81302E-5</v>
      </c>
      <c r="T31" s="479">
        <v>6.9006900000000005E-5</v>
      </c>
      <c r="U31" s="479">
        <v>6.6300500000000007E-5</v>
      </c>
      <c r="V31" s="479">
        <v>5.5849300000000001E-5</v>
      </c>
      <c r="W31" s="479">
        <v>5.1655900000000001E-5</v>
      </c>
      <c r="X31" s="479">
        <v>6.3829899999999997E-5</v>
      </c>
      <c r="Y31" s="479">
        <v>5.2321599999999997E-5</v>
      </c>
      <c r="Z31" s="479">
        <v>6.0145700000000003E-5</v>
      </c>
      <c r="AA31" s="479">
        <v>4.8843700000000001E-5</v>
      </c>
      <c r="AB31" s="479">
        <v>5.07809E-5</v>
      </c>
      <c r="AC31" s="479">
        <v>7.0763800000000002E-5</v>
      </c>
      <c r="AD31" s="479">
        <v>1.0849489048000001</v>
      </c>
      <c r="AE31" s="479">
        <v>3.652288E-4</v>
      </c>
      <c r="AF31" s="479">
        <v>1.1319640000000001E-4</v>
      </c>
      <c r="AG31" s="479">
        <v>8.9513300000000002E-5</v>
      </c>
      <c r="AH31" s="479">
        <v>1.0134259999999999E-4</v>
      </c>
      <c r="AI31" s="479">
        <v>1.155015E-4</v>
      </c>
      <c r="AJ31" s="479">
        <v>1.027887E-4</v>
      </c>
      <c r="AK31" s="479">
        <v>1.098386E-4</v>
      </c>
      <c r="AL31" s="479">
        <v>2.7317500000000001E-5</v>
      </c>
      <c r="AM31" s="479">
        <v>1.6456317000000001E-3</v>
      </c>
      <c r="AN31" s="479">
        <v>1.177046E-4</v>
      </c>
      <c r="AO31" s="479">
        <v>2.4913385999999998E-3</v>
      </c>
      <c r="AP31" s="479">
        <v>8.7279600000000004E-5</v>
      </c>
      <c r="AQ31" s="479">
        <v>4.90129E-5</v>
      </c>
      <c r="AR31" s="479">
        <v>8.1857699999999994E-5</v>
      </c>
      <c r="AS31" s="479">
        <v>4.567684E-4</v>
      </c>
      <c r="AT31" s="479">
        <v>1.0053550000000001E-4</v>
      </c>
      <c r="AU31" s="479">
        <v>1.285972E-4</v>
      </c>
      <c r="AV31" s="479">
        <v>3.528103E-4</v>
      </c>
      <c r="AW31" s="478">
        <v>1.0938402449</v>
      </c>
      <c r="AX31" s="567">
        <v>0.78023318389999996</v>
      </c>
      <c r="AZ31" s="500"/>
    </row>
    <row r="32" spans="2:52">
      <c r="B32" s="664" t="s">
        <v>491</v>
      </c>
      <c r="C32" s="666" t="s">
        <v>492</v>
      </c>
      <c r="D32" s="478">
        <v>7.4298310000000005E-4</v>
      </c>
      <c r="E32" s="479">
        <v>9.2598110000000002E-4</v>
      </c>
      <c r="F32" s="479">
        <v>5.8593459999999997E-4</v>
      </c>
      <c r="G32" s="479">
        <v>8.6265790000000005E-4</v>
      </c>
      <c r="H32" s="479">
        <v>9.8157465999999995E-3</v>
      </c>
      <c r="I32" s="479">
        <v>4.4381606999999998E-3</v>
      </c>
      <c r="J32" s="479">
        <v>3.1580010000000001E-3</v>
      </c>
      <c r="K32" s="479">
        <v>8.1038502000000002E-3</v>
      </c>
      <c r="L32" s="479">
        <v>5.2835920000000001E-4</v>
      </c>
      <c r="M32" s="479">
        <v>1.01785E-3</v>
      </c>
      <c r="N32" s="479">
        <v>4.7467804000000001E-3</v>
      </c>
      <c r="O32" s="479">
        <v>2.3121609E-3</v>
      </c>
      <c r="P32" s="479">
        <v>4.1325440000000003E-4</v>
      </c>
      <c r="Q32" s="479">
        <v>1.4541808000000001E-3</v>
      </c>
      <c r="R32" s="479">
        <v>1.7914981999999999E-3</v>
      </c>
      <c r="S32" s="479">
        <v>5.3621175000000002E-3</v>
      </c>
      <c r="T32" s="479">
        <v>1.02422678E-2</v>
      </c>
      <c r="U32" s="479">
        <v>1.3110143E-3</v>
      </c>
      <c r="V32" s="479">
        <v>6.5207470000000001E-4</v>
      </c>
      <c r="W32" s="479">
        <v>7.6055719999999999E-4</v>
      </c>
      <c r="X32" s="479">
        <v>1.2651477999999999E-3</v>
      </c>
      <c r="Y32" s="479">
        <v>5.276495E-4</v>
      </c>
      <c r="Z32" s="479">
        <v>1.3176625E-3</v>
      </c>
      <c r="AA32" s="479">
        <v>1.1306684E-3</v>
      </c>
      <c r="AB32" s="479">
        <v>6.7359289999999997E-4</v>
      </c>
      <c r="AC32" s="479">
        <v>1.7341697000000001E-3</v>
      </c>
      <c r="AD32" s="479">
        <v>5.8137650000000005E-4</v>
      </c>
      <c r="AE32" s="479">
        <v>1.0062151913999999</v>
      </c>
      <c r="AF32" s="479">
        <v>1.3434139E-3</v>
      </c>
      <c r="AG32" s="479">
        <v>2.4833697999999999E-3</v>
      </c>
      <c r="AH32" s="479">
        <v>7.5998039999999997E-4</v>
      </c>
      <c r="AI32" s="479">
        <v>5.3213559999999997E-4</v>
      </c>
      <c r="AJ32" s="479">
        <v>4.8572740000000001E-4</v>
      </c>
      <c r="AK32" s="479">
        <v>6.1996049999999997E-4</v>
      </c>
      <c r="AL32" s="479">
        <v>1.49586E-4</v>
      </c>
      <c r="AM32" s="479">
        <v>5.9352989999999996E-4</v>
      </c>
      <c r="AN32" s="479">
        <v>2.7896955999999998E-3</v>
      </c>
      <c r="AO32" s="479">
        <v>8.1310309999999995E-4</v>
      </c>
      <c r="AP32" s="479">
        <v>2.4037294E-3</v>
      </c>
      <c r="AQ32" s="479">
        <v>5.8017650000000002E-4</v>
      </c>
      <c r="AR32" s="479">
        <v>1.8669479E-3</v>
      </c>
      <c r="AS32" s="479">
        <v>1.5798927999999999E-3</v>
      </c>
      <c r="AT32" s="479">
        <v>1.5513217000000001E-3</v>
      </c>
      <c r="AU32" s="479">
        <v>4.3330906699999998E-2</v>
      </c>
      <c r="AV32" s="479">
        <v>4.4091429999999998E-4</v>
      </c>
      <c r="AW32" s="478">
        <v>1.1349952807999999</v>
      </c>
      <c r="AX32" s="567">
        <v>0.80958895580000001</v>
      </c>
      <c r="AZ32" s="500"/>
    </row>
    <row r="33" spans="2:52">
      <c r="B33" s="664" t="s">
        <v>493</v>
      </c>
      <c r="C33" s="666" t="s">
        <v>8</v>
      </c>
      <c r="D33" s="478">
        <v>4.5307858999999997E-3</v>
      </c>
      <c r="E33" s="479">
        <v>9.3979110000000001E-3</v>
      </c>
      <c r="F33" s="479">
        <v>2.8106212999999998E-3</v>
      </c>
      <c r="G33" s="479">
        <v>8.5299243E-3</v>
      </c>
      <c r="H33" s="479">
        <v>5.3515265999999999E-3</v>
      </c>
      <c r="I33" s="479">
        <v>3.3661758000000002E-3</v>
      </c>
      <c r="J33" s="479">
        <v>4.8349600999999997E-3</v>
      </c>
      <c r="K33" s="479">
        <v>1.2769697199999999E-2</v>
      </c>
      <c r="L33" s="479">
        <v>4.0357042999999999E-3</v>
      </c>
      <c r="M33" s="479">
        <v>7.6242606000000001E-3</v>
      </c>
      <c r="N33" s="479">
        <v>2.9405439999999998E-3</v>
      </c>
      <c r="O33" s="479">
        <v>6.9710377999999996E-3</v>
      </c>
      <c r="P33" s="479">
        <v>5.5942772999999996E-3</v>
      </c>
      <c r="Q33" s="479">
        <v>3.5607812999999999E-3</v>
      </c>
      <c r="R33" s="479">
        <v>8.6732197E-3</v>
      </c>
      <c r="S33" s="479">
        <v>8.5972646999999992E-3</v>
      </c>
      <c r="T33" s="479">
        <v>6.7811214999999999E-3</v>
      </c>
      <c r="U33" s="479">
        <v>6.9648458000000002E-3</v>
      </c>
      <c r="V33" s="479">
        <v>3.7634928000000001E-3</v>
      </c>
      <c r="W33" s="479">
        <v>3.8684790999999998E-3</v>
      </c>
      <c r="X33" s="479">
        <v>3.7381953999999998E-3</v>
      </c>
      <c r="Y33" s="479">
        <v>4.1971867999999997E-3</v>
      </c>
      <c r="Z33" s="479">
        <v>4.4378908000000002E-3</v>
      </c>
      <c r="AA33" s="479">
        <v>3.8080013999999998E-3</v>
      </c>
      <c r="AB33" s="479">
        <v>2.0098083000000002E-3</v>
      </c>
      <c r="AC33" s="479">
        <v>4.4450768000000003E-3</v>
      </c>
      <c r="AD33" s="479">
        <v>4.4623883E-3</v>
      </c>
      <c r="AE33" s="479">
        <v>5.1958432000000004E-3</v>
      </c>
      <c r="AF33" s="479">
        <v>1.0028249969</v>
      </c>
      <c r="AG33" s="479">
        <v>2.4565608999999999E-2</v>
      </c>
      <c r="AH33" s="479">
        <v>5.1278745700000003E-2</v>
      </c>
      <c r="AI33" s="479">
        <v>5.3580266999999999E-3</v>
      </c>
      <c r="AJ33" s="479">
        <v>5.9150749000000001E-3</v>
      </c>
      <c r="AK33" s="479">
        <v>6.0511120999999996E-3</v>
      </c>
      <c r="AL33" s="479">
        <v>1.51523341E-2</v>
      </c>
      <c r="AM33" s="479">
        <v>1.1763949100000001E-2</v>
      </c>
      <c r="AN33" s="479">
        <v>7.3550724E-3</v>
      </c>
      <c r="AO33" s="479">
        <v>8.7928752999999991E-3</v>
      </c>
      <c r="AP33" s="479">
        <v>1.02944184E-2</v>
      </c>
      <c r="AQ33" s="479">
        <v>4.2335576E-3</v>
      </c>
      <c r="AR33" s="479">
        <v>2.9092802999999999E-3</v>
      </c>
      <c r="AS33" s="479">
        <v>3.2785650000000002E-3</v>
      </c>
      <c r="AT33" s="479">
        <v>5.8263598E-3</v>
      </c>
      <c r="AU33" s="479">
        <v>3.8125237000000002E-3</v>
      </c>
      <c r="AV33" s="479">
        <v>1.74885782E-2</v>
      </c>
      <c r="AW33" s="478">
        <v>1.3401621014</v>
      </c>
      <c r="AX33" s="567">
        <v>0.9559338745</v>
      </c>
      <c r="AZ33" s="500"/>
    </row>
    <row r="34" spans="2:52">
      <c r="B34" s="668" t="s">
        <v>494</v>
      </c>
      <c r="C34" s="669" t="s">
        <v>495</v>
      </c>
      <c r="D34" s="482">
        <v>1.04041394E-2</v>
      </c>
      <c r="E34" s="483">
        <v>2.3834709400000001E-2</v>
      </c>
      <c r="F34" s="483">
        <v>1.39742155E-2</v>
      </c>
      <c r="G34" s="483">
        <v>3.8297814299999997E-2</v>
      </c>
      <c r="H34" s="483">
        <v>2.0379919600000001E-2</v>
      </c>
      <c r="I34" s="483">
        <v>1.7321295899999999E-2</v>
      </c>
      <c r="J34" s="483">
        <v>1.32031886E-2</v>
      </c>
      <c r="K34" s="483">
        <v>6.6118922999999996E-2</v>
      </c>
      <c r="L34" s="483">
        <v>2.1924749800000001E-2</v>
      </c>
      <c r="M34" s="483">
        <v>3.4669204199999998E-2</v>
      </c>
      <c r="N34" s="483">
        <v>7.4531244999999999E-3</v>
      </c>
      <c r="O34" s="483">
        <v>2.31266706E-2</v>
      </c>
      <c r="P34" s="483">
        <v>2.3924132399999999E-2</v>
      </c>
      <c r="Q34" s="483">
        <v>2.4988321000000001E-2</v>
      </c>
      <c r="R34" s="483">
        <v>3.0527852300000002E-2</v>
      </c>
      <c r="S34" s="483">
        <v>3.8648093199999997E-2</v>
      </c>
      <c r="T34" s="483">
        <v>4.6537453700000002E-2</v>
      </c>
      <c r="U34" s="483">
        <v>2.2579946100000001E-2</v>
      </c>
      <c r="V34" s="483">
        <v>1.25396962E-2</v>
      </c>
      <c r="W34" s="483">
        <v>1.13157647E-2</v>
      </c>
      <c r="X34" s="483">
        <v>9.2532705000000007E-3</v>
      </c>
      <c r="Y34" s="483">
        <v>2.5330598100000001E-2</v>
      </c>
      <c r="Z34" s="483">
        <v>1.1888650799999999E-2</v>
      </c>
      <c r="AA34" s="483">
        <v>8.4476242E-3</v>
      </c>
      <c r="AB34" s="483">
        <v>1.19925338E-2</v>
      </c>
      <c r="AC34" s="483">
        <v>2.2676140399999999E-2</v>
      </c>
      <c r="AD34" s="483">
        <v>1.7378201999999999E-2</v>
      </c>
      <c r="AE34" s="483">
        <v>1.88394042E-2</v>
      </c>
      <c r="AF34" s="483">
        <v>6.0998014000000003E-3</v>
      </c>
      <c r="AG34" s="483">
        <v>1.0767911306</v>
      </c>
      <c r="AH34" s="483">
        <v>4.1787231899999999E-2</v>
      </c>
      <c r="AI34" s="483">
        <v>4.8137176199999999E-2</v>
      </c>
      <c r="AJ34" s="483">
        <v>1.7158857999999999E-2</v>
      </c>
      <c r="AK34" s="483">
        <v>6.5406097999999996E-3</v>
      </c>
      <c r="AL34" s="483">
        <v>4.9567607E-3</v>
      </c>
      <c r="AM34" s="483">
        <v>9.3364250000000006E-3</v>
      </c>
      <c r="AN34" s="483">
        <v>9.0319352000000006E-3</v>
      </c>
      <c r="AO34" s="483">
        <v>1.05087984E-2</v>
      </c>
      <c r="AP34" s="483">
        <v>1.3524228100000001E-2</v>
      </c>
      <c r="AQ34" s="483">
        <v>1.10387001E-2</v>
      </c>
      <c r="AR34" s="483">
        <v>4.9654607000000003E-3</v>
      </c>
      <c r="AS34" s="483">
        <v>6.3622682E-3</v>
      </c>
      <c r="AT34" s="483">
        <v>2.2263458E-2</v>
      </c>
      <c r="AU34" s="483">
        <v>1.41404467E-2</v>
      </c>
      <c r="AV34" s="483">
        <v>5.5300940000000002E-3</v>
      </c>
      <c r="AW34" s="482">
        <v>1.9357490214999999</v>
      </c>
      <c r="AX34" s="572">
        <v>1.3807643570000001</v>
      </c>
      <c r="AZ34" s="500"/>
    </row>
    <row r="35" spans="2:52">
      <c r="B35" s="670" t="s">
        <v>496</v>
      </c>
      <c r="C35" s="673" t="s">
        <v>497</v>
      </c>
      <c r="D35" s="559">
        <v>1.4661867E-3</v>
      </c>
      <c r="E35" s="560">
        <v>2.7935288999999999E-3</v>
      </c>
      <c r="F35" s="560">
        <v>2.9444418000000002E-3</v>
      </c>
      <c r="G35" s="560">
        <v>3.2189497999999999E-3</v>
      </c>
      <c r="H35" s="560">
        <v>2.3511495E-3</v>
      </c>
      <c r="I35" s="560">
        <v>1.5137099999999999E-3</v>
      </c>
      <c r="J35" s="560">
        <v>1.3236300999999999E-3</v>
      </c>
      <c r="K35" s="560">
        <v>6.8872834999999999E-3</v>
      </c>
      <c r="L35" s="560">
        <v>1.1451771999999999E-3</v>
      </c>
      <c r="M35" s="560">
        <v>4.5875930000000001E-3</v>
      </c>
      <c r="N35" s="560">
        <v>3.3268564000000001E-3</v>
      </c>
      <c r="O35" s="560">
        <v>1.4314624E-3</v>
      </c>
      <c r="P35" s="560">
        <v>1.2331936E-3</v>
      </c>
      <c r="Q35" s="560">
        <v>7.9147609999999998E-4</v>
      </c>
      <c r="R35" s="560">
        <v>1.9745646E-3</v>
      </c>
      <c r="S35" s="560">
        <v>4.6558338999999997E-3</v>
      </c>
      <c r="T35" s="560">
        <v>1.5084892000000001E-3</v>
      </c>
      <c r="U35" s="560">
        <v>1.8435198999999999E-3</v>
      </c>
      <c r="V35" s="560">
        <v>1.2488191E-3</v>
      </c>
      <c r="W35" s="560">
        <v>1.2620255999999999E-3</v>
      </c>
      <c r="X35" s="560">
        <v>2.3391948E-3</v>
      </c>
      <c r="Y35" s="560">
        <v>1.4696850000000001E-3</v>
      </c>
      <c r="Z35" s="560">
        <v>1.4443701E-3</v>
      </c>
      <c r="AA35" s="560">
        <v>9.3570019999999999E-4</v>
      </c>
      <c r="AB35" s="560">
        <v>9.81441E-4</v>
      </c>
      <c r="AC35" s="560">
        <v>2.2934021E-3</v>
      </c>
      <c r="AD35" s="560">
        <v>1.6639115000000001E-3</v>
      </c>
      <c r="AE35" s="560">
        <v>2.5640341999999998E-3</v>
      </c>
      <c r="AF35" s="560">
        <v>1.8674232000000001E-3</v>
      </c>
      <c r="AG35" s="560">
        <v>1.5969947E-3</v>
      </c>
      <c r="AH35" s="560">
        <v>1.0969245099</v>
      </c>
      <c r="AI35" s="560">
        <v>9.7395138000000003E-3</v>
      </c>
      <c r="AJ35" s="560">
        <v>3.3850127E-3</v>
      </c>
      <c r="AK35" s="560">
        <v>2.4575170999999998E-3</v>
      </c>
      <c r="AL35" s="560">
        <v>1.0922734000000001E-3</v>
      </c>
      <c r="AM35" s="560">
        <v>6.2107302000000003E-3</v>
      </c>
      <c r="AN35" s="560">
        <v>4.6739546999999999E-3</v>
      </c>
      <c r="AO35" s="560">
        <v>5.1066757000000004E-3</v>
      </c>
      <c r="AP35" s="560">
        <v>1.20761654E-2</v>
      </c>
      <c r="AQ35" s="560">
        <v>5.7459108000000002E-3</v>
      </c>
      <c r="AR35" s="560">
        <v>3.0678480000000002E-3</v>
      </c>
      <c r="AS35" s="560">
        <v>1.7228972E-3</v>
      </c>
      <c r="AT35" s="560">
        <v>9.7273575000000004E-3</v>
      </c>
      <c r="AU35" s="560">
        <v>2.0181372999999998E-3</v>
      </c>
      <c r="AV35" s="560">
        <v>2.3964162999999998E-3</v>
      </c>
      <c r="AW35" s="559">
        <v>1.2310089679</v>
      </c>
      <c r="AX35" s="571">
        <v>0.87807524999999997</v>
      </c>
      <c r="AZ35" s="500"/>
    </row>
    <row r="36" spans="2:52">
      <c r="B36" s="664" t="s">
        <v>498</v>
      </c>
      <c r="C36" s="666" t="s">
        <v>499</v>
      </c>
      <c r="D36" s="478">
        <v>1.3895006999999999E-3</v>
      </c>
      <c r="E36" s="479">
        <v>6.0672851999999996E-3</v>
      </c>
      <c r="F36" s="479">
        <v>3.0216054999999999E-3</v>
      </c>
      <c r="G36" s="479">
        <v>1.7189816000000001E-3</v>
      </c>
      <c r="H36" s="479">
        <v>2.1787092000000001E-3</v>
      </c>
      <c r="I36" s="479">
        <v>1.8647262E-3</v>
      </c>
      <c r="J36" s="479">
        <v>1.7582393000000001E-3</v>
      </c>
      <c r="K36" s="479">
        <v>4.8329838999999998E-3</v>
      </c>
      <c r="L36" s="479">
        <v>2.1932698000000001E-3</v>
      </c>
      <c r="M36" s="479">
        <v>6.5385258000000002E-3</v>
      </c>
      <c r="N36" s="479">
        <v>9.04037E-4</v>
      </c>
      <c r="O36" s="479">
        <v>1.1660282E-3</v>
      </c>
      <c r="P36" s="479">
        <v>1.3291914000000001E-3</v>
      </c>
      <c r="Q36" s="479">
        <v>1.6188844E-3</v>
      </c>
      <c r="R36" s="479">
        <v>6.6356886E-3</v>
      </c>
      <c r="S36" s="479">
        <v>1.9186625E-3</v>
      </c>
      <c r="T36" s="479">
        <v>1.5649025999999999E-3</v>
      </c>
      <c r="U36" s="479">
        <v>1.3741481E-3</v>
      </c>
      <c r="V36" s="479">
        <v>1.3664237000000001E-3</v>
      </c>
      <c r="W36" s="479">
        <v>9.3283319999999995E-4</v>
      </c>
      <c r="X36" s="479">
        <v>4.1508435999999998E-3</v>
      </c>
      <c r="Y36" s="479">
        <v>2.5588783999999998E-3</v>
      </c>
      <c r="Z36" s="479">
        <v>1.5946294999999999E-3</v>
      </c>
      <c r="AA36" s="479">
        <v>1.1158114999999999E-3</v>
      </c>
      <c r="AB36" s="479">
        <v>8.1023409999999999E-4</v>
      </c>
      <c r="AC36" s="479">
        <v>3.8362579999999999E-3</v>
      </c>
      <c r="AD36" s="479">
        <v>6.9554227999999996E-3</v>
      </c>
      <c r="AE36" s="479">
        <v>2.8988340999999999E-3</v>
      </c>
      <c r="AF36" s="479">
        <v>4.2449532000000002E-3</v>
      </c>
      <c r="AG36" s="479">
        <v>1.9724802199999999E-2</v>
      </c>
      <c r="AH36" s="479">
        <v>5.6950229999999996E-3</v>
      </c>
      <c r="AI36" s="479">
        <v>1.0019506933</v>
      </c>
      <c r="AJ36" s="479">
        <v>3.3372571000000002E-3</v>
      </c>
      <c r="AK36" s="479">
        <v>8.1917555E-3</v>
      </c>
      <c r="AL36" s="479">
        <v>1.0210200999999999E-3</v>
      </c>
      <c r="AM36" s="479">
        <v>9.1330822999999995E-3</v>
      </c>
      <c r="AN36" s="479">
        <v>1.2536166E-2</v>
      </c>
      <c r="AO36" s="479">
        <v>2.8711242099999999E-2</v>
      </c>
      <c r="AP36" s="479">
        <v>1.09100455E-2</v>
      </c>
      <c r="AQ36" s="479">
        <v>6.9137139E-3</v>
      </c>
      <c r="AR36" s="479">
        <v>1.5233276999999999E-3</v>
      </c>
      <c r="AS36" s="479">
        <v>3.3994386000000001E-3</v>
      </c>
      <c r="AT36" s="479">
        <v>2.2930423700000001E-2</v>
      </c>
      <c r="AU36" s="479">
        <v>1.9045001E-3</v>
      </c>
      <c r="AV36" s="479">
        <v>2.0082310200000002E-2</v>
      </c>
      <c r="AW36" s="478">
        <v>1.2365052932</v>
      </c>
      <c r="AX36" s="567">
        <v>0.88199576339999997</v>
      </c>
      <c r="AZ36" s="500"/>
    </row>
    <row r="37" spans="2:52">
      <c r="B37" s="664" t="s">
        <v>500</v>
      </c>
      <c r="C37" s="666" t="s">
        <v>501</v>
      </c>
      <c r="D37" s="478">
        <v>4.7318252099999999E-2</v>
      </c>
      <c r="E37" s="479">
        <v>2.3732820500000001E-2</v>
      </c>
      <c r="F37" s="479">
        <v>6.7851220500000003E-2</v>
      </c>
      <c r="G37" s="479">
        <v>6.3759077600000005E-2</v>
      </c>
      <c r="H37" s="479">
        <v>8.3384457499999995E-2</v>
      </c>
      <c r="I37" s="479">
        <v>6.9315665100000007E-2</v>
      </c>
      <c r="J37" s="479">
        <v>6.54202547E-2</v>
      </c>
      <c r="K37" s="479">
        <v>6.3936010400000007E-2</v>
      </c>
      <c r="L37" s="479">
        <v>4.5037186600000001E-2</v>
      </c>
      <c r="M37" s="479">
        <v>3.8532203000000001E-2</v>
      </c>
      <c r="N37" s="479">
        <v>1.10678958E-2</v>
      </c>
      <c r="O37" s="479">
        <v>5.2172293199999997E-2</v>
      </c>
      <c r="P37" s="479">
        <v>3.5483851800000001E-2</v>
      </c>
      <c r="Q37" s="479">
        <v>8.6079448899999994E-2</v>
      </c>
      <c r="R37" s="479">
        <v>3.7069147300000001E-2</v>
      </c>
      <c r="S37" s="479">
        <v>2.1220483700000001E-2</v>
      </c>
      <c r="T37" s="479">
        <v>2.44395512E-2</v>
      </c>
      <c r="U37" s="479">
        <v>2.6866002600000001E-2</v>
      </c>
      <c r="V37" s="479">
        <v>3.4231356300000002E-2</v>
      </c>
      <c r="W37" s="479">
        <v>3.0336828199999999E-2</v>
      </c>
      <c r="X37" s="479">
        <v>4.0515807100000002E-2</v>
      </c>
      <c r="Y37" s="479">
        <v>3.92508284E-2</v>
      </c>
      <c r="Z37" s="479">
        <v>4.7340508099999998E-2</v>
      </c>
      <c r="AA37" s="479">
        <v>4.0616162900000002E-2</v>
      </c>
      <c r="AB37" s="479">
        <v>3.4222622299999998E-2</v>
      </c>
      <c r="AC37" s="479">
        <v>5.65482385E-2</v>
      </c>
      <c r="AD37" s="479">
        <v>3.3234257500000003E-2</v>
      </c>
      <c r="AE37" s="479">
        <v>5.0597096699999997E-2</v>
      </c>
      <c r="AF37" s="479">
        <v>4.3690826699999998E-2</v>
      </c>
      <c r="AG37" s="479">
        <v>8.7052677999999994E-3</v>
      </c>
      <c r="AH37" s="479">
        <v>2.12538016E-2</v>
      </c>
      <c r="AI37" s="479">
        <v>1.6822554999999999E-2</v>
      </c>
      <c r="AJ37" s="479">
        <v>1.0120095304000001</v>
      </c>
      <c r="AK37" s="479">
        <v>1.06968464E-2</v>
      </c>
      <c r="AL37" s="479">
        <v>3.6151858999999998E-3</v>
      </c>
      <c r="AM37" s="479">
        <v>2.6607288E-2</v>
      </c>
      <c r="AN37" s="479">
        <v>1.5291998500000001E-2</v>
      </c>
      <c r="AO37" s="479">
        <v>1.1877591E-2</v>
      </c>
      <c r="AP37" s="479">
        <v>2.06587295E-2</v>
      </c>
      <c r="AQ37" s="479">
        <v>3.4593295199999999E-2</v>
      </c>
      <c r="AR37" s="479">
        <v>2.9604983500000001E-2</v>
      </c>
      <c r="AS37" s="479">
        <v>2.1352934399999999E-2</v>
      </c>
      <c r="AT37" s="479">
        <v>4.5947971900000002E-2</v>
      </c>
      <c r="AU37" s="479">
        <v>0.1975969243</v>
      </c>
      <c r="AV37" s="479">
        <v>8.4445799000000005E-3</v>
      </c>
      <c r="AW37" s="478">
        <v>2.7983498383000001</v>
      </c>
      <c r="AX37" s="567">
        <v>1.9960551043000001</v>
      </c>
      <c r="AZ37" s="500"/>
    </row>
    <row r="38" spans="2:52">
      <c r="B38" s="664" t="s">
        <v>502</v>
      </c>
      <c r="C38" s="666" t="s">
        <v>503</v>
      </c>
      <c r="D38" s="478">
        <v>1.05792504E-2</v>
      </c>
      <c r="E38" s="479">
        <v>9.0271327600000006E-2</v>
      </c>
      <c r="F38" s="479">
        <v>1.08521569E-2</v>
      </c>
      <c r="G38" s="479">
        <v>2.5318526899999999E-2</v>
      </c>
      <c r="H38" s="479">
        <v>2.7561932000000001E-2</v>
      </c>
      <c r="I38" s="479">
        <v>1.5819985500000001E-2</v>
      </c>
      <c r="J38" s="479">
        <v>2.1849800499999999E-2</v>
      </c>
      <c r="K38" s="479">
        <v>1.52727019E-2</v>
      </c>
      <c r="L38" s="479">
        <v>1.5694318200000001E-2</v>
      </c>
      <c r="M38" s="479">
        <v>1.3002650500000001E-2</v>
      </c>
      <c r="N38" s="479">
        <v>6.4040397000000001E-3</v>
      </c>
      <c r="O38" s="479">
        <v>8.0683262999999995E-3</v>
      </c>
      <c r="P38" s="479">
        <v>9.7340858000000002E-3</v>
      </c>
      <c r="Q38" s="479">
        <v>1.2790898199999999E-2</v>
      </c>
      <c r="R38" s="479">
        <v>1.58295151E-2</v>
      </c>
      <c r="S38" s="479">
        <v>1.1024445500000001E-2</v>
      </c>
      <c r="T38" s="479">
        <v>1.0945481599999999E-2</v>
      </c>
      <c r="U38" s="479">
        <v>1.3969876000000001E-2</v>
      </c>
      <c r="V38" s="479">
        <v>1.21970599E-2</v>
      </c>
      <c r="W38" s="479">
        <v>9.9261565E-3</v>
      </c>
      <c r="X38" s="479">
        <v>1.7140942700000002E-2</v>
      </c>
      <c r="Y38" s="479">
        <v>9.0994574999999998E-3</v>
      </c>
      <c r="Z38" s="479">
        <v>1.01893544E-2</v>
      </c>
      <c r="AA38" s="479">
        <v>1.1141885900000001E-2</v>
      </c>
      <c r="AB38" s="479">
        <v>7.4926011999999998E-3</v>
      </c>
      <c r="AC38" s="479">
        <v>2.07947681E-2</v>
      </c>
      <c r="AD38" s="479">
        <v>1.70773075E-2</v>
      </c>
      <c r="AE38" s="479">
        <v>3.5049208399999997E-2</v>
      </c>
      <c r="AF38" s="479">
        <v>1.5867793700000001E-2</v>
      </c>
      <c r="AG38" s="479">
        <v>2.43518333E-2</v>
      </c>
      <c r="AH38" s="479">
        <v>2.2832473299999999E-2</v>
      </c>
      <c r="AI38" s="479">
        <v>2.59506722E-2</v>
      </c>
      <c r="AJ38" s="479">
        <v>2.4992464400000001E-2</v>
      </c>
      <c r="AK38" s="479">
        <v>1.0800830324999999</v>
      </c>
      <c r="AL38" s="479">
        <v>8.2595371000000001E-2</v>
      </c>
      <c r="AM38" s="479">
        <v>3.04328333E-2</v>
      </c>
      <c r="AN38" s="479">
        <v>1.48784765E-2</v>
      </c>
      <c r="AO38" s="479">
        <v>2.3255552799999999E-2</v>
      </c>
      <c r="AP38" s="479">
        <v>1.37430694E-2</v>
      </c>
      <c r="AQ38" s="479">
        <v>1.11583498E-2</v>
      </c>
      <c r="AR38" s="479">
        <v>2.77904439E-2</v>
      </c>
      <c r="AS38" s="479">
        <v>1.7767734399999999E-2</v>
      </c>
      <c r="AT38" s="479">
        <v>1.68215042E-2</v>
      </c>
      <c r="AU38" s="479">
        <v>9.9817606000000003E-3</v>
      </c>
      <c r="AV38" s="479">
        <v>4.0952950600000003E-2</v>
      </c>
      <c r="AW38" s="478">
        <v>1.9685543771</v>
      </c>
      <c r="AX38" s="567">
        <v>1.4041643253</v>
      </c>
      <c r="AZ38" s="500"/>
    </row>
    <row r="39" spans="2:52">
      <c r="B39" s="668" t="s">
        <v>504</v>
      </c>
      <c r="C39" s="669" t="s">
        <v>505</v>
      </c>
      <c r="D39" s="556">
        <v>5.7813220000000002E-3</v>
      </c>
      <c r="E39" s="557">
        <v>2.3662804499999999E-2</v>
      </c>
      <c r="F39" s="557">
        <v>9.5615982999999998E-3</v>
      </c>
      <c r="G39" s="557">
        <v>9.7728346000000004E-3</v>
      </c>
      <c r="H39" s="557">
        <v>1.4669737400000001E-2</v>
      </c>
      <c r="I39" s="557">
        <v>8.5110906999999996E-3</v>
      </c>
      <c r="J39" s="557">
        <v>1.20263721E-2</v>
      </c>
      <c r="K39" s="557">
        <v>8.2297867E-3</v>
      </c>
      <c r="L39" s="557">
        <v>1.08098364E-2</v>
      </c>
      <c r="M39" s="557">
        <v>7.2405821999999998E-3</v>
      </c>
      <c r="N39" s="557">
        <v>3.1088188E-3</v>
      </c>
      <c r="O39" s="557">
        <v>8.9344908000000001E-3</v>
      </c>
      <c r="P39" s="557">
        <v>7.8732931999999992E-3</v>
      </c>
      <c r="Q39" s="557">
        <v>8.8827064000000008E-3</v>
      </c>
      <c r="R39" s="557">
        <v>1.08673746E-2</v>
      </c>
      <c r="S39" s="557">
        <v>5.3989214000000002E-3</v>
      </c>
      <c r="T39" s="557">
        <v>5.3427216999999997E-3</v>
      </c>
      <c r="U39" s="557">
        <v>8.8344695000000008E-3</v>
      </c>
      <c r="V39" s="557">
        <v>8.1414988000000008E-3</v>
      </c>
      <c r="W39" s="557">
        <v>6.0743821999999998E-3</v>
      </c>
      <c r="X39" s="557">
        <v>6.7531613000000002E-3</v>
      </c>
      <c r="Y39" s="557">
        <v>5.3782897999999999E-3</v>
      </c>
      <c r="Z39" s="557">
        <v>6.6190796999999997E-3</v>
      </c>
      <c r="AA39" s="557">
        <v>7.1800377E-3</v>
      </c>
      <c r="AB39" s="557">
        <v>4.2554619000000002E-3</v>
      </c>
      <c r="AC39" s="557">
        <v>7.2207666999999998E-3</v>
      </c>
      <c r="AD39" s="557">
        <v>5.0022241999999996E-3</v>
      </c>
      <c r="AE39" s="557">
        <v>1.2991310799999999E-2</v>
      </c>
      <c r="AF39" s="557">
        <v>1.1077070200000001E-2</v>
      </c>
      <c r="AG39" s="557">
        <v>1.2288238700000001E-2</v>
      </c>
      <c r="AH39" s="557">
        <v>7.4958463999999997E-3</v>
      </c>
      <c r="AI39" s="557">
        <v>6.3250245E-3</v>
      </c>
      <c r="AJ39" s="557">
        <v>4.1522415700000002E-2</v>
      </c>
      <c r="AK39" s="557">
        <v>2.8102541200000001E-2</v>
      </c>
      <c r="AL39" s="557">
        <v>1.0597215701</v>
      </c>
      <c r="AM39" s="557">
        <v>3.6649465899999997E-2</v>
      </c>
      <c r="AN39" s="557">
        <v>3.7964872099999998E-2</v>
      </c>
      <c r="AO39" s="557">
        <v>8.2387441000000006E-3</v>
      </c>
      <c r="AP39" s="557">
        <v>1.4900160399999999E-2</v>
      </c>
      <c r="AQ39" s="557">
        <v>2.2260559900000001E-2</v>
      </c>
      <c r="AR39" s="557">
        <v>2.08735925E-2</v>
      </c>
      <c r="AS39" s="557">
        <v>1.8487262800000001E-2</v>
      </c>
      <c r="AT39" s="557">
        <v>3.5296301600000003E-2</v>
      </c>
      <c r="AU39" s="557">
        <v>1.1273738599999999E-2</v>
      </c>
      <c r="AV39" s="557">
        <v>2.5823944099999999E-2</v>
      </c>
      <c r="AW39" s="556">
        <v>1.6374263233999999</v>
      </c>
      <c r="AX39" s="569">
        <v>1.1679716117000001</v>
      </c>
      <c r="AZ39" s="500"/>
    </row>
    <row r="40" spans="2:52">
      <c r="B40" s="670" t="s">
        <v>506</v>
      </c>
      <c r="C40" s="673" t="s">
        <v>507</v>
      </c>
      <c r="D40" s="486">
        <v>6.5032147700000001E-2</v>
      </c>
      <c r="E40" s="487">
        <v>0.33056031489999999</v>
      </c>
      <c r="F40" s="487">
        <v>4.3814912300000002E-2</v>
      </c>
      <c r="G40" s="487">
        <v>3.9753839899999997E-2</v>
      </c>
      <c r="H40" s="487">
        <v>3.7572864499999997E-2</v>
      </c>
      <c r="I40" s="487">
        <v>6.5195117999999996E-2</v>
      </c>
      <c r="J40" s="487">
        <v>4.4362216099999997E-2</v>
      </c>
      <c r="K40" s="487">
        <v>5.35273286E-2</v>
      </c>
      <c r="L40" s="487">
        <v>3.5968008699999998E-2</v>
      </c>
      <c r="M40" s="487">
        <v>2.8978017500000001E-2</v>
      </c>
      <c r="N40" s="487">
        <v>3.8385906999999997E-2</v>
      </c>
      <c r="O40" s="487">
        <v>2.2708250199999998E-2</v>
      </c>
      <c r="P40" s="487">
        <v>2.0254476E-2</v>
      </c>
      <c r="Q40" s="487">
        <v>4.7135336299999997E-2</v>
      </c>
      <c r="R40" s="487">
        <v>7.3401021799999994E-2</v>
      </c>
      <c r="S40" s="487">
        <v>3.8923012700000002E-2</v>
      </c>
      <c r="T40" s="487">
        <v>3.7944493199999998E-2</v>
      </c>
      <c r="U40" s="487">
        <v>3.3140202100000002E-2</v>
      </c>
      <c r="V40" s="487">
        <v>2.4057134800000001E-2</v>
      </c>
      <c r="W40" s="487">
        <v>2.1909861700000002E-2</v>
      </c>
      <c r="X40" s="487">
        <v>3.0737461399999999E-2</v>
      </c>
      <c r="Y40" s="487">
        <v>2.01589673E-2</v>
      </c>
      <c r="Z40" s="487">
        <v>2.4695517100000001E-2</v>
      </c>
      <c r="AA40" s="487">
        <v>1.95657479E-2</v>
      </c>
      <c r="AB40" s="487">
        <v>2.44693237E-2</v>
      </c>
      <c r="AC40" s="487">
        <v>3.6975643099999997E-2</v>
      </c>
      <c r="AD40" s="487">
        <v>1.87649529E-2</v>
      </c>
      <c r="AE40" s="487">
        <v>0.2316451457</v>
      </c>
      <c r="AF40" s="487">
        <v>4.5485075999999999E-2</v>
      </c>
      <c r="AG40" s="487">
        <v>3.5579477499999998E-2</v>
      </c>
      <c r="AH40" s="487">
        <v>2.7442689900000001E-2</v>
      </c>
      <c r="AI40" s="487">
        <v>5.9548893999999998E-2</v>
      </c>
      <c r="AJ40" s="487">
        <v>4.7851411699999999E-2</v>
      </c>
      <c r="AK40" s="487">
        <v>3.7341546599999997E-2</v>
      </c>
      <c r="AL40" s="487">
        <v>7.2354157999999997E-3</v>
      </c>
      <c r="AM40" s="487">
        <v>1.1160855072</v>
      </c>
      <c r="AN40" s="487">
        <v>2.9488017700000001E-2</v>
      </c>
      <c r="AO40" s="487">
        <v>3.3484796499999997E-2</v>
      </c>
      <c r="AP40" s="487">
        <v>3.0367599700000001E-2</v>
      </c>
      <c r="AQ40" s="487">
        <v>1.88581458E-2</v>
      </c>
      <c r="AR40" s="487">
        <v>3.4194248699999999E-2</v>
      </c>
      <c r="AS40" s="487">
        <v>1.9534712199999998E-2</v>
      </c>
      <c r="AT40" s="487">
        <v>3.6454129699999997E-2</v>
      </c>
      <c r="AU40" s="487">
        <v>8.0792735899999996E-2</v>
      </c>
      <c r="AV40" s="487">
        <v>5.34657017E-2</v>
      </c>
      <c r="AW40" s="486">
        <v>3.2228473297</v>
      </c>
      <c r="AX40" s="570">
        <v>2.2988479763999998</v>
      </c>
      <c r="AZ40" s="500"/>
    </row>
    <row r="41" spans="2:52">
      <c r="B41" s="664" t="s">
        <v>508</v>
      </c>
      <c r="C41" s="666" t="s">
        <v>509</v>
      </c>
      <c r="D41" s="478">
        <v>7.9657401999999999E-3</v>
      </c>
      <c r="E41" s="479">
        <v>1.7837526100000001E-2</v>
      </c>
      <c r="F41" s="479">
        <v>1.0093083799999999E-2</v>
      </c>
      <c r="G41" s="479">
        <v>9.3901256999999998E-3</v>
      </c>
      <c r="H41" s="479">
        <v>1.27734029E-2</v>
      </c>
      <c r="I41" s="479">
        <v>9.7372651999999994E-3</v>
      </c>
      <c r="J41" s="479">
        <v>1.04148655E-2</v>
      </c>
      <c r="K41" s="479">
        <v>1.0174491399999999E-2</v>
      </c>
      <c r="L41" s="479">
        <v>9.5198621000000001E-3</v>
      </c>
      <c r="M41" s="479">
        <v>1.10503849E-2</v>
      </c>
      <c r="N41" s="479">
        <v>2.8848849000000002E-3</v>
      </c>
      <c r="O41" s="479">
        <v>8.0206761000000005E-3</v>
      </c>
      <c r="P41" s="479">
        <v>8.5399111000000003E-3</v>
      </c>
      <c r="Q41" s="479">
        <v>2.0317850700000001E-2</v>
      </c>
      <c r="R41" s="479">
        <v>1.1165499799999999E-2</v>
      </c>
      <c r="S41" s="479">
        <v>6.0520525999999998E-3</v>
      </c>
      <c r="T41" s="479">
        <v>5.7011672999999997E-3</v>
      </c>
      <c r="U41" s="479">
        <v>9.9663675999999996E-3</v>
      </c>
      <c r="V41" s="479">
        <v>1.04641757E-2</v>
      </c>
      <c r="W41" s="479">
        <v>1.1613979199999999E-2</v>
      </c>
      <c r="X41" s="479">
        <v>1.1273195499999999E-2</v>
      </c>
      <c r="Y41" s="479">
        <v>9.0035498999999995E-3</v>
      </c>
      <c r="Z41" s="479">
        <v>1.26843619E-2</v>
      </c>
      <c r="AA41" s="479">
        <v>1.34269397E-2</v>
      </c>
      <c r="AB41" s="479">
        <v>5.7415464000000003E-3</v>
      </c>
      <c r="AC41" s="479">
        <v>8.9428031000000005E-3</v>
      </c>
      <c r="AD41" s="479">
        <v>8.9414290000000007E-3</v>
      </c>
      <c r="AE41" s="479">
        <v>1.39359289E-2</v>
      </c>
      <c r="AF41" s="479">
        <v>1.5234050799999999E-2</v>
      </c>
      <c r="AG41" s="479">
        <v>1.5279163E-2</v>
      </c>
      <c r="AH41" s="479">
        <v>3.27193941E-2</v>
      </c>
      <c r="AI41" s="479">
        <v>1.3409004299999999E-2</v>
      </c>
      <c r="AJ41" s="479">
        <v>3.6103303699999999E-2</v>
      </c>
      <c r="AK41" s="479">
        <v>5.5277785199999999E-2</v>
      </c>
      <c r="AL41" s="479">
        <v>8.9450043E-3</v>
      </c>
      <c r="AM41" s="479">
        <v>1.7684525999999999E-2</v>
      </c>
      <c r="AN41" s="479">
        <v>1.1763684472</v>
      </c>
      <c r="AO41" s="479">
        <v>2.8857018700000001E-2</v>
      </c>
      <c r="AP41" s="479">
        <v>3.1683029100000003E-2</v>
      </c>
      <c r="AQ41" s="479">
        <v>1.4898266699999999E-2</v>
      </c>
      <c r="AR41" s="479">
        <v>4.7144295000000003E-2</v>
      </c>
      <c r="AS41" s="479">
        <v>5.59509937E-2</v>
      </c>
      <c r="AT41" s="479">
        <v>2.51048681E-2</v>
      </c>
      <c r="AU41" s="479">
        <v>9.6962217999999999E-3</v>
      </c>
      <c r="AV41" s="479">
        <v>4.4523855600000002E-2</v>
      </c>
      <c r="AW41" s="478">
        <v>1.9165122944999999</v>
      </c>
      <c r="AX41" s="567">
        <v>1.3670428535000001</v>
      </c>
      <c r="AZ41" s="500"/>
    </row>
    <row r="42" spans="2:52">
      <c r="B42" s="664" t="s">
        <v>510</v>
      </c>
      <c r="C42" s="666" t="s">
        <v>511</v>
      </c>
      <c r="D42" s="478">
        <v>5.7270300000000004E-4</v>
      </c>
      <c r="E42" s="479">
        <v>1.3829618999999999E-3</v>
      </c>
      <c r="F42" s="479">
        <v>3.9321540000000001E-4</v>
      </c>
      <c r="G42" s="479">
        <v>3.7573750000000002E-4</v>
      </c>
      <c r="H42" s="479">
        <v>6.0725999999999998E-4</v>
      </c>
      <c r="I42" s="479">
        <v>1.4325353000000001E-3</v>
      </c>
      <c r="J42" s="479">
        <v>4.2595680000000001E-4</v>
      </c>
      <c r="K42" s="479">
        <v>3.532028E-4</v>
      </c>
      <c r="L42" s="479">
        <v>2.8900209999999999E-4</v>
      </c>
      <c r="M42" s="479">
        <v>3.0083060000000002E-4</v>
      </c>
      <c r="N42" s="479">
        <v>2.2673379999999999E-4</v>
      </c>
      <c r="O42" s="479">
        <v>2.204339E-4</v>
      </c>
      <c r="P42" s="479">
        <v>5.6376910000000002E-4</v>
      </c>
      <c r="Q42" s="479">
        <v>1.4476949999999999E-3</v>
      </c>
      <c r="R42" s="479">
        <v>1.2143142E-3</v>
      </c>
      <c r="S42" s="479">
        <v>6.2206070000000004E-4</v>
      </c>
      <c r="T42" s="479">
        <v>3.7214440000000001E-4</v>
      </c>
      <c r="U42" s="479">
        <v>5.4453710000000003E-4</v>
      </c>
      <c r="V42" s="479">
        <v>8.473647E-4</v>
      </c>
      <c r="W42" s="479">
        <v>6.5086440000000005E-4</v>
      </c>
      <c r="X42" s="479">
        <v>2.831803E-4</v>
      </c>
      <c r="Y42" s="479">
        <v>1.502675E-4</v>
      </c>
      <c r="Z42" s="479">
        <v>4.2153489999999997E-4</v>
      </c>
      <c r="AA42" s="479">
        <v>3.0432529999999998E-4</v>
      </c>
      <c r="AB42" s="479">
        <v>1.2864340000000001E-4</v>
      </c>
      <c r="AC42" s="479">
        <v>5.0703659999999998E-4</v>
      </c>
      <c r="AD42" s="479">
        <v>8.7678219999999996E-4</v>
      </c>
      <c r="AE42" s="479">
        <v>3.342911E-4</v>
      </c>
      <c r="AF42" s="479">
        <v>1.4098256E-3</v>
      </c>
      <c r="AG42" s="479">
        <v>4.263572E-4</v>
      </c>
      <c r="AH42" s="479">
        <v>8.4283559999999999E-4</v>
      </c>
      <c r="AI42" s="479">
        <v>7.2306499999999995E-4</v>
      </c>
      <c r="AJ42" s="479">
        <v>5.273055E-4</v>
      </c>
      <c r="AK42" s="479">
        <v>1.1387076000000001E-3</v>
      </c>
      <c r="AL42" s="479">
        <v>5.0015170000000002E-4</v>
      </c>
      <c r="AM42" s="479">
        <v>4.7524850000000001E-4</v>
      </c>
      <c r="AN42" s="479">
        <v>6.8676049999999997E-4</v>
      </c>
      <c r="AO42" s="479">
        <v>1.0002456640999999</v>
      </c>
      <c r="AP42" s="479">
        <v>6.3415900000000002E-4</v>
      </c>
      <c r="AQ42" s="479">
        <v>3.2238600000000003E-4</v>
      </c>
      <c r="AR42" s="479">
        <v>1.0951302E-3</v>
      </c>
      <c r="AS42" s="479">
        <v>5.083075E-4</v>
      </c>
      <c r="AT42" s="479">
        <v>4.632514E-4</v>
      </c>
      <c r="AU42" s="479">
        <v>2.3800549999999999E-4</v>
      </c>
      <c r="AV42" s="479">
        <v>0.1057941847</v>
      </c>
      <c r="AW42" s="478">
        <v>1.1318807297</v>
      </c>
      <c r="AX42" s="567">
        <v>0.80736735530000003</v>
      </c>
      <c r="AZ42" s="500"/>
    </row>
    <row r="43" spans="2:52">
      <c r="B43" s="664" t="s">
        <v>512</v>
      </c>
      <c r="C43" s="666" t="s">
        <v>513</v>
      </c>
      <c r="D43" s="478">
        <v>3.0788879999999998E-4</v>
      </c>
      <c r="E43" s="479">
        <v>6.5344450000000005E-4</v>
      </c>
      <c r="F43" s="479">
        <v>7.8107039999999995E-4</v>
      </c>
      <c r="G43" s="479">
        <v>2.5170439999999997E-4</v>
      </c>
      <c r="H43" s="479">
        <v>3.2711079999999998E-4</v>
      </c>
      <c r="I43" s="479">
        <v>4.9802669999999996E-4</v>
      </c>
      <c r="J43" s="479">
        <v>9.0896629999999998E-4</v>
      </c>
      <c r="K43" s="479">
        <v>6.0321590000000003E-4</v>
      </c>
      <c r="L43" s="479">
        <v>2.6242030000000002E-4</v>
      </c>
      <c r="M43" s="479">
        <v>7.7313920000000001E-4</v>
      </c>
      <c r="N43" s="479">
        <v>2.1676470000000001E-4</v>
      </c>
      <c r="O43" s="479">
        <v>5.1112740000000003E-4</v>
      </c>
      <c r="P43" s="479">
        <v>3.598567E-4</v>
      </c>
      <c r="Q43" s="479">
        <v>3.851336E-4</v>
      </c>
      <c r="R43" s="479">
        <v>6.6729599999999995E-4</v>
      </c>
      <c r="S43" s="479">
        <v>3.3043450000000001E-4</v>
      </c>
      <c r="T43" s="479">
        <v>3.144566E-4</v>
      </c>
      <c r="U43" s="479">
        <v>1.1090255E-3</v>
      </c>
      <c r="V43" s="479">
        <v>1.1983034999999999E-3</v>
      </c>
      <c r="W43" s="479">
        <v>9.9416369999999997E-4</v>
      </c>
      <c r="X43" s="479">
        <v>1.046139E-3</v>
      </c>
      <c r="Y43" s="479">
        <v>1.9757251999999999E-3</v>
      </c>
      <c r="Z43" s="479">
        <v>1.8355806000000001E-3</v>
      </c>
      <c r="AA43" s="479">
        <v>3.5748448E-3</v>
      </c>
      <c r="AB43" s="479">
        <v>4.7032770000000001E-4</v>
      </c>
      <c r="AC43" s="479">
        <v>1.130865E-3</v>
      </c>
      <c r="AD43" s="479">
        <v>3.9119879999999999E-4</v>
      </c>
      <c r="AE43" s="479">
        <v>6.0845370000000003E-4</v>
      </c>
      <c r="AF43" s="479">
        <v>6.4571750000000003E-4</v>
      </c>
      <c r="AG43" s="479">
        <v>1.3797769E-3</v>
      </c>
      <c r="AH43" s="479">
        <v>7.5019129999999998E-4</v>
      </c>
      <c r="AI43" s="479">
        <v>6.7767330000000005E-4</v>
      </c>
      <c r="AJ43" s="479">
        <v>8.1771960000000005E-4</v>
      </c>
      <c r="AK43" s="479">
        <v>1.0625093E-3</v>
      </c>
      <c r="AL43" s="479">
        <v>1.8226740000000001E-4</v>
      </c>
      <c r="AM43" s="479">
        <v>1.287489E-3</v>
      </c>
      <c r="AN43" s="479">
        <v>1.02948168E-2</v>
      </c>
      <c r="AO43" s="479">
        <v>7.3544829999999998E-4</v>
      </c>
      <c r="AP43" s="479">
        <v>1.0004687728999999</v>
      </c>
      <c r="AQ43" s="479">
        <v>4.2163930000000001E-4</v>
      </c>
      <c r="AR43" s="479">
        <v>5.7850909999999998E-4</v>
      </c>
      <c r="AS43" s="479">
        <v>1.5630822E-3</v>
      </c>
      <c r="AT43" s="479">
        <v>1.1188687999999999E-3</v>
      </c>
      <c r="AU43" s="479">
        <v>3.4512980000000001E-4</v>
      </c>
      <c r="AV43" s="479">
        <v>4.4354863999999999E-3</v>
      </c>
      <c r="AW43" s="478">
        <v>1.0492517822</v>
      </c>
      <c r="AX43" s="567">
        <v>0.74842835839999999</v>
      </c>
      <c r="AZ43" s="500"/>
    </row>
    <row r="44" spans="2:52">
      <c r="B44" s="668" t="s">
        <v>514</v>
      </c>
      <c r="C44" s="669" t="s">
        <v>515</v>
      </c>
      <c r="D44" s="482">
        <v>4.8857899999999999E-5</v>
      </c>
      <c r="E44" s="483">
        <v>2.3550209999999999E-4</v>
      </c>
      <c r="F44" s="483">
        <v>3.6090400000000003E-5</v>
      </c>
      <c r="G44" s="483">
        <v>3.4053000000000001E-5</v>
      </c>
      <c r="H44" s="483">
        <v>3.5105499999999998E-5</v>
      </c>
      <c r="I44" s="483">
        <v>5.1202000000000002E-5</v>
      </c>
      <c r="J44" s="483">
        <v>3.7438100000000003E-5</v>
      </c>
      <c r="K44" s="483">
        <v>4.2633499999999998E-5</v>
      </c>
      <c r="L44" s="483">
        <v>4.4671600000000001E-5</v>
      </c>
      <c r="M44" s="483">
        <v>2.9662000000000002E-5</v>
      </c>
      <c r="N44" s="483">
        <v>2.79138E-5</v>
      </c>
      <c r="O44" s="483">
        <v>2.06264E-5</v>
      </c>
      <c r="P44" s="483">
        <v>1.9505200000000001E-5</v>
      </c>
      <c r="Q44" s="483">
        <v>4.2333000000000003E-5</v>
      </c>
      <c r="R44" s="483">
        <v>5.7090999999999999E-5</v>
      </c>
      <c r="S44" s="483">
        <v>3.3095500000000002E-5</v>
      </c>
      <c r="T44" s="483">
        <v>2.9459E-5</v>
      </c>
      <c r="U44" s="483">
        <v>2.88097E-5</v>
      </c>
      <c r="V44" s="483">
        <v>2.3045699999999999E-5</v>
      </c>
      <c r="W44" s="483">
        <v>2.1447999999999999E-5</v>
      </c>
      <c r="X44" s="483">
        <v>2.7594200000000001E-5</v>
      </c>
      <c r="Y44" s="483">
        <v>1.9188400000000001E-5</v>
      </c>
      <c r="Z44" s="483">
        <v>2.39024E-5</v>
      </c>
      <c r="AA44" s="483">
        <v>2.0318300000000002E-5</v>
      </c>
      <c r="AB44" s="483">
        <v>2.0338200000000001E-5</v>
      </c>
      <c r="AC44" s="483">
        <v>3.2163399999999998E-5</v>
      </c>
      <c r="AD44" s="483">
        <v>1.96869E-5</v>
      </c>
      <c r="AE44" s="483">
        <v>1.6334729999999999E-4</v>
      </c>
      <c r="AF44" s="483">
        <v>4.1794700000000002E-5</v>
      </c>
      <c r="AG44" s="483">
        <v>3.3305800000000002E-5</v>
      </c>
      <c r="AH44" s="483">
        <v>1.3264050000000001E-4</v>
      </c>
      <c r="AI44" s="483">
        <v>4.92296E-5</v>
      </c>
      <c r="AJ44" s="483">
        <v>6.3258300000000004E-5</v>
      </c>
      <c r="AK44" s="483">
        <v>1.426117E-4</v>
      </c>
      <c r="AL44" s="483">
        <v>2.5629199999999998E-5</v>
      </c>
      <c r="AM44" s="483">
        <v>7.4733530000000001E-4</v>
      </c>
      <c r="AN44" s="483">
        <v>3.8354289999999999E-4</v>
      </c>
      <c r="AO44" s="483">
        <v>5.2495599999999999E-5</v>
      </c>
      <c r="AP44" s="483">
        <v>4.7085200000000001E-5</v>
      </c>
      <c r="AQ44" s="483">
        <v>1.0118862924000001</v>
      </c>
      <c r="AR44" s="483">
        <v>5.3634200000000002E-5</v>
      </c>
      <c r="AS44" s="483">
        <v>5.7267900000000001E-5</v>
      </c>
      <c r="AT44" s="483">
        <v>2.1340629999999999E-4</v>
      </c>
      <c r="AU44" s="483">
        <v>6.1297799999999994E-5</v>
      </c>
      <c r="AV44" s="483">
        <v>1.618004E-4</v>
      </c>
      <c r="AW44" s="482">
        <v>1.0153777100000001</v>
      </c>
      <c r="AX44" s="572">
        <v>0.72426607750000005</v>
      </c>
      <c r="AZ44" s="500"/>
    </row>
    <row r="45" spans="2:52">
      <c r="B45" s="674" t="s">
        <v>516</v>
      </c>
      <c r="C45" s="675" t="s">
        <v>517</v>
      </c>
      <c r="D45" s="559">
        <v>3.6745201000000002E-3</v>
      </c>
      <c r="E45" s="560">
        <v>3.9173497000000003E-3</v>
      </c>
      <c r="F45" s="560">
        <v>2.0463685E-3</v>
      </c>
      <c r="G45" s="560">
        <v>8.1350550000000002E-4</v>
      </c>
      <c r="H45" s="560">
        <v>2.1320852000000002E-3</v>
      </c>
      <c r="I45" s="560">
        <v>2.2583382E-3</v>
      </c>
      <c r="J45" s="560">
        <v>1.1180865999999999E-3</v>
      </c>
      <c r="K45" s="560">
        <v>1.0712387E-3</v>
      </c>
      <c r="L45" s="560">
        <v>9.1704959999999996E-4</v>
      </c>
      <c r="M45" s="560">
        <v>1.3283527999999999E-3</v>
      </c>
      <c r="N45" s="560">
        <v>4.8346910000000002E-4</v>
      </c>
      <c r="O45" s="560">
        <v>7.604717E-4</v>
      </c>
      <c r="P45" s="560">
        <v>7.967944E-4</v>
      </c>
      <c r="Q45" s="560">
        <v>3.7958419999999999E-4</v>
      </c>
      <c r="R45" s="560">
        <v>1.6107444E-3</v>
      </c>
      <c r="S45" s="560">
        <v>1.5963056999999999E-3</v>
      </c>
      <c r="T45" s="560">
        <v>1.3035683000000001E-3</v>
      </c>
      <c r="U45" s="560">
        <v>7.7091690000000005E-4</v>
      </c>
      <c r="V45" s="560">
        <v>1.9922812999999999E-3</v>
      </c>
      <c r="W45" s="560">
        <v>8.038915E-4</v>
      </c>
      <c r="X45" s="560">
        <v>9.6645930000000002E-4</v>
      </c>
      <c r="Y45" s="560">
        <v>6.8663790000000001E-4</v>
      </c>
      <c r="Z45" s="560">
        <v>1.1131347E-3</v>
      </c>
      <c r="AA45" s="560">
        <v>5.3299230000000003E-4</v>
      </c>
      <c r="AB45" s="560">
        <v>3.4730159999999999E-4</v>
      </c>
      <c r="AC45" s="560">
        <v>1.3271438999999999E-3</v>
      </c>
      <c r="AD45" s="560">
        <v>6.4146180000000002E-4</v>
      </c>
      <c r="AE45" s="560">
        <v>2.1415913000000001E-3</v>
      </c>
      <c r="AF45" s="560">
        <v>1.3943505000000001E-3</v>
      </c>
      <c r="AG45" s="560">
        <v>2.2981925999999999E-3</v>
      </c>
      <c r="AH45" s="560">
        <v>9.0725757000000001E-3</v>
      </c>
      <c r="AI45" s="560">
        <v>2.1588489E-3</v>
      </c>
      <c r="AJ45" s="560">
        <v>1.0067167E-3</v>
      </c>
      <c r="AK45" s="560">
        <v>4.0118263000000001E-3</v>
      </c>
      <c r="AL45" s="560">
        <v>6.8443710000000001E-4</v>
      </c>
      <c r="AM45" s="560">
        <v>1.8894662999999999E-3</v>
      </c>
      <c r="AN45" s="560">
        <v>2.0691727E-3</v>
      </c>
      <c r="AO45" s="560">
        <v>5.0127910000000002E-4</v>
      </c>
      <c r="AP45" s="560">
        <v>2.9145154E-3</v>
      </c>
      <c r="AQ45" s="560">
        <v>1.3743112999999999E-3</v>
      </c>
      <c r="AR45" s="560">
        <v>1.0004512424000001</v>
      </c>
      <c r="AS45" s="560">
        <v>2.4868233000000001E-3</v>
      </c>
      <c r="AT45" s="560">
        <v>4.2030445000000001E-3</v>
      </c>
      <c r="AU45" s="560">
        <v>5.3848709999999996E-4</v>
      </c>
      <c r="AV45" s="560">
        <v>7.3839040000000004E-4</v>
      </c>
      <c r="AW45" s="559">
        <v>1.0753253253999999</v>
      </c>
      <c r="AX45" s="571">
        <v>0.76702654370000001</v>
      </c>
      <c r="AZ45" s="500"/>
    </row>
    <row r="46" spans="2:52">
      <c r="B46" s="674" t="s">
        <v>518</v>
      </c>
      <c r="C46" s="675" t="s">
        <v>519</v>
      </c>
      <c r="D46" s="478">
        <v>4.5825488599999999E-2</v>
      </c>
      <c r="E46" s="479">
        <v>0.1106388723</v>
      </c>
      <c r="F46" s="479">
        <v>6.1256278999999997E-2</v>
      </c>
      <c r="G46" s="479">
        <v>4.5931897300000003E-2</v>
      </c>
      <c r="H46" s="479">
        <v>8.2525300499999996E-2</v>
      </c>
      <c r="I46" s="479">
        <v>5.3522869399999999E-2</v>
      </c>
      <c r="J46" s="479">
        <v>6.5380084899999996E-2</v>
      </c>
      <c r="K46" s="479">
        <v>4.2311730999999998E-2</v>
      </c>
      <c r="L46" s="479">
        <v>5.8359839900000002E-2</v>
      </c>
      <c r="M46" s="479">
        <v>5.31152243E-2</v>
      </c>
      <c r="N46" s="479">
        <v>2.2701635800000002E-2</v>
      </c>
      <c r="O46" s="479">
        <v>5.7605656300000002E-2</v>
      </c>
      <c r="P46" s="479">
        <v>6.4052036100000001E-2</v>
      </c>
      <c r="Q46" s="479">
        <v>5.1027328300000001E-2</v>
      </c>
      <c r="R46" s="479">
        <v>8.85024695E-2</v>
      </c>
      <c r="S46" s="479">
        <v>3.1094403999999999E-2</v>
      </c>
      <c r="T46" s="479">
        <v>3.8997225900000002E-2</v>
      </c>
      <c r="U46" s="479">
        <v>4.9198968199999998E-2</v>
      </c>
      <c r="V46" s="479">
        <v>5.3969617400000003E-2</v>
      </c>
      <c r="W46" s="479">
        <v>5.2126313100000002E-2</v>
      </c>
      <c r="X46" s="479">
        <v>5.3528349099999997E-2</v>
      </c>
      <c r="Y46" s="479">
        <v>6.4119509300000002E-2</v>
      </c>
      <c r="Z46" s="479">
        <v>6.6116060300000001E-2</v>
      </c>
      <c r="AA46" s="479">
        <v>5.5851847699999999E-2</v>
      </c>
      <c r="AB46" s="479">
        <v>4.3167215799999999E-2</v>
      </c>
      <c r="AC46" s="479">
        <v>4.6712691000000001E-2</v>
      </c>
      <c r="AD46" s="479">
        <v>6.3854177900000003E-2</v>
      </c>
      <c r="AE46" s="479">
        <v>9.6622461300000004E-2</v>
      </c>
      <c r="AF46" s="479">
        <v>0.12424920859999999</v>
      </c>
      <c r="AG46" s="479">
        <v>0.1043389481</v>
      </c>
      <c r="AH46" s="479">
        <v>0.16596221019999999</v>
      </c>
      <c r="AI46" s="479">
        <v>8.0112169299999994E-2</v>
      </c>
      <c r="AJ46" s="479">
        <v>9.2124224000000005E-2</v>
      </c>
      <c r="AK46" s="479">
        <v>0.1486272283</v>
      </c>
      <c r="AL46" s="479">
        <v>4.3511517100000001E-2</v>
      </c>
      <c r="AM46" s="479">
        <v>0.1591448647</v>
      </c>
      <c r="AN46" s="479">
        <v>0.2027413512</v>
      </c>
      <c r="AO46" s="479">
        <v>0.1089640719</v>
      </c>
      <c r="AP46" s="479">
        <v>0.1165427245</v>
      </c>
      <c r="AQ46" s="479">
        <v>5.7313991000000002E-2</v>
      </c>
      <c r="AR46" s="479">
        <v>8.4093140100000005E-2</v>
      </c>
      <c r="AS46" s="479">
        <v>1.1777226591000001</v>
      </c>
      <c r="AT46" s="479">
        <v>5.7076145699999997E-2</v>
      </c>
      <c r="AU46" s="479">
        <v>3.62265425E-2</v>
      </c>
      <c r="AV46" s="479">
        <v>6.1647901200000001E-2</v>
      </c>
      <c r="AW46" s="478">
        <v>4.4385144513999997</v>
      </c>
      <c r="AX46" s="567">
        <v>3.1659799304999998</v>
      </c>
      <c r="AZ46" s="500"/>
    </row>
    <row r="47" spans="2:52">
      <c r="B47" s="674" t="s">
        <v>520</v>
      </c>
      <c r="C47" s="675" t="s">
        <v>521</v>
      </c>
      <c r="D47" s="478">
        <v>1.6114415000000001E-3</v>
      </c>
      <c r="E47" s="479">
        <v>8.9313870000000005E-4</v>
      </c>
      <c r="F47" s="479">
        <v>9.2444269999999995E-4</v>
      </c>
      <c r="G47" s="479">
        <v>5.5853719999999997E-4</v>
      </c>
      <c r="H47" s="479">
        <v>8.2973759999999998E-4</v>
      </c>
      <c r="I47" s="479">
        <v>7.7631130000000001E-4</v>
      </c>
      <c r="J47" s="479">
        <v>6.3026670000000001E-4</v>
      </c>
      <c r="K47" s="479">
        <v>5.1561339999999997E-4</v>
      </c>
      <c r="L47" s="479">
        <v>5.6948260000000005E-4</v>
      </c>
      <c r="M47" s="479">
        <v>6.1602439999999998E-4</v>
      </c>
      <c r="N47" s="479">
        <v>2.0632189999999999E-4</v>
      </c>
      <c r="O47" s="479">
        <v>4.8415980000000001E-4</v>
      </c>
      <c r="P47" s="479">
        <v>5.2245860000000005E-4</v>
      </c>
      <c r="Q47" s="479">
        <v>6.3972629999999996E-4</v>
      </c>
      <c r="R47" s="479">
        <v>7.6139139999999996E-4</v>
      </c>
      <c r="S47" s="479">
        <v>3.6905739999999997E-4</v>
      </c>
      <c r="T47" s="479">
        <v>3.2175340000000001E-4</v>
      </c>
      <c r="U47" s="479">
        <v>5.004788E-4</v>
      </c>
      <c r="V47" s="479">
        <v>5.5305689999999999E-4</v>
      </c>
      <c r="W47" s="479">
        <v>5.8857110000000001E-4</v>
      </c>
      <c r="X47" s="479">
        <v>5.5231970000000003E-4</v>
      </c>
      <c r="Y47" s="479">
        <v>7.039088E-4</v>
      </c>
      <c r="Z47" s="479">
        <v>6.2070690000000004E-4</v>
      </c>
      <c r="AA47" s="479">
        <v>6.0118539999999999E-4</v>
      </c>
      <c r="AB47" s="479">
        <v>3.8921019999999998E-4</v>
      </c>
      <c r="AC47" s="479">
        <v>6.429831E-4</v>
      </c>
      <c r="AD47" s="479">
        <v>5.9064779999999997E-4</v>
      </c>
      <c r="AE47" s="479">
        <v>9.4769839999999999E-4</v>
      </c>
      <c r="AF47" s="479">
        <v>1.0242347E-3</v>
      </c>
      <c r="AG47" s="479">
        <v>7.4591190000000002E-4</v>
      </c>
      <c r="AH47" s="479">
        <v>1.471466E-3</v>
      </c>
      <c r="AI47" s="479">
        <v>6.1880159999999997E-4</v>
      </c>
      <c r="AJ47" s="479">
        <v>1.5914579E-3</v>
      </c>
      <c r="AK47" s="479">
        <v>1.7388841E-3</v>
      </c>
      <c r="AL47" s="479">
        <v>1.1172490000000001E-3</v>
      </c>
      <c r="AM47" s="479">
        <v>1.3477158E-3</v>
      </c>
      <c r="AN47" s="479">
        <v>1.9604778999999999E-2</v>
      </c>
      <c r="AO47" s="479">
        <v>1.3067014000000001E-3</v>
      </c>
      <c r="AP47" s="479">
        <v>1.0110098E-2</v>
      </c>
      <c r="AQ47" s="479">
        <v>2.3588163400000001E-2</v>
      </c>
      <c r="AR47" s="479">
        <v>2.9668810999999998E-3</v>
      </c>
      <c r="AS47" s="479">
        <v>4.4203756E-3</v>
      </c>
      <c r="AT47" s="479">
        <v>1.0281397762</v>
      </c>
      <c r="AU47" s="479">
        <v>4.8500570000000002E-4</v>
      </c>
      <c r="AV47" s="479">
        <v>5.1612654000000001E-3</v>
      </c>
      <c r="AW47" s="478">
        <v>1.1233593989999999</v>
      </c>
      <c r="AX47" s="567">
        <v>0.80128911390000002</v>
      </c>
      <c r="AZ47" s="500"/>
    </row>
    <row r="48" spans="2:52">
      <c r="B48" s="664" t="s">
        <v>522</v>
      </c>
      <c r="C48" s="665" t="s">
        <v>523</v>
      </c>
      <c r="D48" s="478">
        <v>1.2172897999999999E-3</v>
      </c>
      <c r="E48" s="479">
        <v>1.8470986999999999E-3</v>
      </c>
      <c r="F48" s="479">
        <v>1.3723963E-3</v>
      </c>
      <c r="G48" s="479">
        <v>1.3987585999999999E-3</v>
      </c>
      <c r="H48" s="479">
        <v>2.1680923E-3</v>
      </c>
      <c r="I48" s="479">
        <v>1.4541894E-3</v>
      </c>
      <c r="J48" s="479">
        <v>1.6179645999999999E-3</v>
      </c>
      <c r="K48" s="479">
        <v>1.1068407E-3</v>
      </c>
      <c r="L48" s="479">
        <v>1.2910066999999999E-3</v>
      </c>
      <c r="M48" s="479">
        <v>9.4209420000000005E-4</v>
      </c>
      <c r="N48" s="479">
        <v>2.3957779999999999E-4</v>
      </c>
      <c r="O48" s="479">
        <v>4.6952339999999998E-4</v>
      </c>
      <c r="P48" s="479">
        <v>6.5565589999999998E-4</v>
      </c>
      <c r="Q48" s="479">
        <v>1.8255323E-3</v>
      </c>
      <c r="R48" s="479">
        <v>1.6965114000000001E-3</v>
      </c>
      <c r="S48" s="479">
        <v>4.8146750000000002E-4</v>
      </c>
      <c r="T48" s="479">
        <v>5.8498169999999996E-4</v>
      </c>
      <c r="U48" s="479">
        <v>9.9949309999999999E-4</v>
      </c>
      <c r="V48" s="479">
        <v>1.0682229000000001E-3</v>
      </c>
      <c r="W48" s="479">
        <v>1.0731274E-3</v>
      </c>
      <c r="X48" s="479">
        <v>9.8992729999999992E-4</v>
      </c>
      <c r="Y48" s="479">
        <v>1.2398074E-3</v>
      </c>
      <c r="Z48" s="479">
        <v>1.3237259000000001E-3</v>
      </c>
      <c r="AA48" s="479">
        <v>1.4228899E-3</v>
      </c>
      <c r="AB48" s="479">
        <v>5.1831499999999999E-4</v>
      </c>
      <c r="AC48" s="479">
        <v>9.9919549999999998E-4</v>
      </c>
      <c r="AD48" s="479">
        <v>1.6602286999999999E-3</v>
      </c>
      <c r="AE48" s="479">
        <v>1.8405756999999999E-3</v>
      </c>
      <c r="AF48" s="479">
        <v>1.3412897999999999E-3</v>
      </c>
      <c r="AG48" s="479">
        <v>5.3459180000000001E-4</v>
      </c>
      <c r="AH48" s="479">
        <v>1.5142657999999999E-3</v>
      </c>
      <c r="AI48" s="479">
        <v>3.0791490999999998E-3</v>
      </c>
      <c r="AJ48" s="479">
        <v>2.4529334000000002E-3</v>
      </c>
      <c r="AK48" s="479">
        <v>4.6033627000000004E-3</v>
      </c>
      <c r="AL48" s="479">
        <v>8.8239169999999997E-4</v>
      </c>
      <c r="AM48" s="479">
        <v>2.8504480999999998E-3</v>
      </c>
      <c r="AN48" s="479">
        <v>3.1114413E-3</v>
      </c>
      <c r="AO48" s="479">
        <v>2.9272461000000001E-3</v>
      </c>
      <c r="AP48" s="479">
        <v>4.6747287000000002E-3</v>
      </c>
      <c r="AQ48" s="479">
        <v>2.5651263000000001E-3</v>
      </c>
      <c r="AR48" s="479">
        <v>4.4886546999999997E-3</v>
      </c>
      <c r="AS48" s="479">
        <v>2.1623263000000001E-3</v>
      </c>
      <c r="AT48" s="479">
        <v>2.1982414999999998E-3</v>
      </c>
      <c r="AU48" s="479">
        <v>1.0008410667000001</v>
      </c>
      <c r="AV48" s="479">
        <v>9.6754839999999996E-4</v>
      </c>
      <c r="AW48" s="478">
        <v>1.0746993026</v>
      </c>
      <c r="AX48" s="567">
        <v>0.76658000339999999</v>
      </c>
      <c r="AZ48" s="500"/>
    </row>
    <row r="49" spans="2:52" ht="14.5" thickBot="1">
      <c r="B49" s="676" t="s">
        <v>524</v>
      </c>
      <c r="C49" s="677" t="s">
        <v>525</v>
      </c>
      <c r="D49" s="556">
        <v>5.4219717000000001E-3</v>
      </c>
      <c r="E49" s="557">
        <v>1.3092964299999999E-2</v>
      </c>
      <c r="F49" s="557">
        <v>3.7227022000000001E-3</v>
      </c>
      <c r="G49" s="557">
        <v>3.5572333E-3</v>
      </c>
      <c r="H49" s="557">
        <v>5.7491345999999997E-3</v>
      </c>
      <c r="I49" s="557">
        <v>1.3562293099999999E-2</v>
      </c>
      <c r="J49" s="557">
        <v>4.0326759999999998E-3</v>
      </c>
      <c r="K49" s="557">
        <v>3.3438893000000002E-3</v>
      </c>
      <c r="L49" s="557">
        <v>2.7360803000000002E-3</v>
      </c>
      <c r="M49" s="557">
        <v>2.8480642E-3</v>
      </c>
      <c r="N49" s="557">
        <v>2.1465647999999999E-3</v>
      </c>
      <c r="O49" s="557">
        <v>2.0869217000000001E-3</v>
      </c>
      <c r="P49" s="557">
        <v>5.3373913E-3</v>
      </c>
      <c r="Q49" s="557">
        <v>1.3705814700000001E-2</v>
      </c>
      <c r="R49" s="557">
        <v>1.14963203E-2</v>
      </c>
      <c r="S49" s="557">
        <v>5.8892577999999996E-3</v>
      </c>
      <c r="T49" s="557">
        <v>3.5232165000000002E-3</v>
      </c>
      <c r="U49" s="557">
        <v>5.1553155000000003E-3</v>
      </c>
      <c r="V49" s="557">
        <v>8.0222864999999997E-3</v>
      </c>
      <c r="W49" s="557">
        <v>6.1619522000000001E-3</v>
      </c>
      <c r="X49" s="557">
        <v>2.6809631999999998E-3</v>
      </c>
      <c r="Y49" s="557">
        <v>1.4226327000000001E-3</v>
      </c>
      <c r="Z49" s="557">
        <v>3.9908121000000003E-3</v>
      </c>
      <c r="AA49" s="557">
        <v>2.8811497000000002E-3</v>
      </c>
      <c r="AB49" s="557">
        <v>1.2179101E-3</v>
      </c>
      <c r="AC49" s="557">
        <v>4.8002855000000002E-3</v>
      </c>
      <c r="AD49" s="557">
        <v>8.3007913000000006E-3</v>
      </c>
      <c r="AE49" s="557">
        <v>3.1648465E-3</v>
      </c>
      <c r="AF49" s="557">
        <v>1.3347292300000001E-2</v>
      </c>
      <c r="AG49" s="557">
        <v>4.0364668999999997E-3</v>
      </c>
      <c r="AH49" s="557">
        <v>7.9794077999999994E-3</v>
      </c>
      <c r="AI49" s="557">
        <v>6.8454993000000002E-3</v>
      </c>
      <c r="AJ49" s="557">
        <v>4.9921784E-3</v>
      </c>
      <c r="AK49" s="557">
        <v>1.0780527099999999E-2</v>
      </c>
      <c r="AL49" s="557">
        <v>4.7351041E-3</v>
      </c>
      <c r="AM49" s="557">
        <v>4.4993372999999996E-3</v>
      </c>
      <c r="AN49" s="557">
        <v>6.5017920999999998E-3</v>
      </c>
      <c r="AO49" s="557">
        <v>2.3257846999999998E-3</v>
      </c>
      <c r="AP49" s="557">
        <v>6.0037958000000004E-3</v>
      </c>
      <c r="AQ49" s="557">
        <v>3.0521366000000002E-3</v>
      </c>
      <c r="AR49" s="557">
        <v>1.03679654E-2</v>
      </c>
      <c r="AS49" s="557">
        <v>4.8123178000000003E-3</v>
      </c>
      <c r="AT49" s="557">
        <v>4.3857569999999997E-3</v>
      </c>
      <c r="AU49" s="557">
        <v>2.2532778E-3</v>
      </c>
      <c r="AV49" s="557">
        <v>1.0015890702000001</v>
      </c>
      <c r="AW49" s="504">
        <v>1.2485591516000001</v>
      </c>
      <c r="AX49" s="568">
        <v>0.89059374690000004</v>
      </c>
      <c r="AZ49" s="500"/>
    </row>
    <row r="50" spans="2:52">
      <c r="B50" s="804" t="s">
        <v>544</v>
      </c>
      <c r="C50" s="805"/>
      <c r="D50" s="563">
        <v>1.3348482413</v>
      </c>
      <c r="E50" s="564">
        <v>1.6951862069999999</v>
      </c>
      <c r="F50" s="564">
        <v>1.4064795549</v>
      </c>
      <c r="G50" s="564">
        <v>1.3482883268999999</v>
      </c>
      <c r="H50" s="564">
        <v>1.4012560532</v>
      </c>
      <c r="I50" s="564">
        <v>1.4195016440999999</v>
      </c>
      <c r="J50" s="564">
        <v>1.4362968894000001</v>
      </c>
      <c r="K50" s="564">
        <v>1.4604383558</v>
      </c>
      <c r="L50" s="564">
        <v>1.2987773358000001</v>
      </c>
      <c r="M50" s="564">
        <v>1.2737266410000001</v>
      </c>
      <c r="N50" s="564">
        <v>1.1276752834999999</v>
      </c>
      <c r="O50" s="564">
        <v>1.3307121065</v>
      </c>
      <c r="P50" s="564">
        <v>1.2597991256000001</v>
      </c>
      <c r="Q50" s="564">
        <v>1.3517828065999999</v>
      </c>
      <c r="R50" s="564">
        <v>1.3825057994000001</v>
      </c>
      <c r="S50" s="564">
        <v>1.9941126406</v>
      </c>
      <c r="T50" s="564">
        <v>1.2973870137000001</v>
      </c>
      <c r="U50" s="564">
        <v>1.5417469715000001</v>
      </c>
      <c r="V50" s="564">
        <v>1.3622150310000001</v>
      </c>
      <c r="W50" s="564">
        <v>1.3548555799999999</v>
      </c>
      <c r="X50" s="564">
        <v>1.3021529184</v>
      </c>
      <c r="Y50" s="564">
        <v>1.2829952976000001</v>
      </c>
      <c r="Z50" s="564">
        <v>1.3669135556000001</v>
      </c>
      <c r="AA50" s="564">
        <v>1.2917504995</v>
      </c>
      <c r="AB50" s="564">
        <v>1.4598523536000001</v>
      </c>
      <c r="AC50" s="564">
        <v>1.7136684197000001</v>
      </c>
      <c r="AD50" s="564">
        <v>1.3975035307000001</v>
      </c>
      <c r="AE50" s="564">
        <v>1.5868298768</v>
      </c>
      <c r="AF50" s="564">
        <v>1.4110718244</v>
      </c>
      <c r="AG50" s="564">
        <v>1.353956712</v>
      </c>
      <c r="AH50" s="564">
        <v>1.5345464391000001</v>
      </c>
      <c r="AI50" s="564">
        <v>1.3005387244</v>
      </c>
      <c r="AJ50" s="564">
        <v>1.3130262729</v>
      </c>
      <c r="AK50" s="564">
        <v>1.4289729408</v>
      </c>
      <c r="AL50" s="564">
        <v>1.2415842102000001</v>
      </c>
      <c r="AM50" s="564">
        <v>1.4736426369</v>
      </c>
      <c r="AN50" s="564">
        <v>1.5799402157</v>
      </c>
      <c r="AO50" s="564">
        <v>1.2977367709000001</v>
      </c>
      <c r="AP50" s="564">
        <v>1.3267558792</v>
      </c>
      <c r="AQ50" s="564">
        <v>1.2580260192999999</v>
      </c>
      <c r="AR50" s="564">
        <v>1.3163431003999999</v>
      </c>
      <c r="AS50" s="564">
        <v>1.3747989812999999</v>
      </c>
      <c r="AT50" s="564">
        <v>1.3596666964999999</v>
      </c>
      <c r="AU50" s="564">
        <v>1.6185278682999999</v>
      </c>
      <c r="AV50" s="565">
        <v>1.4189144324</v>
      </c>
      <c r="AW50" s="503"/>
      <c r="AX50" s="500"/>
    </row>
    <row r="51" spans="2:52" ht="14.5" thickBot="1">
      <c r="B51" s="806" t="s">
        <v>545</v>
      </c>
      <c r="C51" s="807"/>
      <c r="D51" s="504">
        <v>0.952143513</v>
      </c>
      <c r="E51" s="505">
        <v>1.2091715749</v>
      </c>
      <c r="F51" s="505">
        <v>1.0032379283999999</v>
      </c>
      <c r="G51" s="505">
        <v>0.96173028839999997</v>
      </c>
      <c r="H51" s="505">
        <v>0.9995120193</v>
      </c>
      <c r="I51" s="505">
        <v>1.0125265482000001</v>
      </c>
      <c r="J51" s="505">
        <v>1.0245065496000001</v>
      </c>
      <c r="K51" s="505">
        <v>1.0417265899999999</v>
      </c>
      <c r="L51" s="505">
        <v>0.92641423710000004</v>
      </c>
      <c r="M51" s="505">
        <v>0.90854564670000004</v>
      </c>
      <c r="N51" s="505">
        <v>0.80436762220000002</v>
      </c>
      <c r="O51" s="505">
        <v>0.94919321960000003</v>
      </c>
      <c r="P51" s="505">
        <v>0.89861118890000002</v>
      </c>
      <c r="Q51" s="505">
        <v>0.96422289100000003</v>
      </c>
      <c r="R51" s="505">
        <v>0.98613751569999997</v>
      </c>
      <c r="S51" s="505">
        <v>1.4223949630999999</v>
      </c>
      <c r="T51" s="505">
        <v>0.92542252420000004</v>
      </c>
      <c r="U51" s="505">
        <v>1.0997237979000001</v>
      </c>
      <c r="V51" s="505">
        <v>0.97166416749999995</v>
      </c>
      <c r="W51" s="505">
        <v>0.96641469160000004</v>
      </c>
      <c r="X51" s="505">
        <v>0.92882203070000002</v>
      </c>
      <c r="Y51" s="505">
        <v>0.91515695340000003</v>
      </c>
      <c r="Z51" s="505">
        <v>0.97501561189999997</v>
      </c>
      <c r="AA51" s="505">
        <v>0.92140201440000002</v>
      </c>
      <c r="AB51" s="505">
        <v>1.0413085962999999</v>
      </c>
      <c r="AC51" s="505">
        <v>1.2223548855999999</v>
      </c>
      <c r="AD51" s="505">
        <v>0.99683535550000002</v>
      </c>
      <c r="AE51" s="505">
        <v>1.1318813080000001</v>
      </c>
      <c r="AF51" s="505">
        <v>1.0065135813999999</v>
      </c>
      <c r="AG51" s="505">
        <v>0.96577353160000001</v>
      </c>
      <c r="AH51" s="505">
        <v>1.0945876782999999</v>
      </c>
      <c r="AI51" s="505">
        <v>0.9276706307</v>
      </c>
      <c r="AJ51" s="505">
        <v>0.93657796410000005</v>
      </c>
      <c r="AK51" s="505">
        <v>1.0192823976000001</v>
      </c>
      <c r="AL51" s="505">
        <v>0.88561854070000001</v>
      </c>
      <c r="AM51" s="505">
        <v>1.0511451667</v>
      </c>
      <c r="AN51" s="505">
        <v>1.1269669321</v>
      </c>
      <c r="AO51" s="505">
        <v>0.92567200510000003</v>
      </c>
      <c r="AP51" s="505">
        <v>0.94637125379999998</v>
      </c>
      <c r="AQ51" s="505">
        <v>0.89734643709999995</v>
      </c>
      <c r="AR51" s="505">
        <v>0.93894384779999995</v>
      </c>
      <c r="AS51" s="505">
        <v>0.98064026390000003</v>
      </c>
      <c r="AT51" s="505">
        <v>0.96984644760000005</v>
      </c>
      <c r="AU51" s="505">
        <v>1.1544913966999999</v>
      </c>
      <c r="AV51" s="555">
        <v>1.0121076917</v>
      </c>
      <c r="AX51" s="500"/>
    </row>
  </sheetData>
  <mergeCells count="4">
    <mergeCell ref="AW3:AW4"/>
    <mergeCell ref="AX3:AX4"/>
    <mergeCell ref="B50:C50"/>
    <mergeCell ref="B51:C51"/>
  </mergeCells>
  <phoneticPr fontId="2"/>
  <pageMargins left="0.7" right="0.7" top="0.75" bottom="0.75" header="0.3" footer="0.3"/>
  <pageSetup paperSize="9" scale="71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6</vt:i4>
      </vt:variant>
    </vt:vector>
  </HeadingPairs>
  <TitlesOfParts>
    <vt:vector size="16" baseType="lpstr">
      <vt:lpstr>入力シート</vt:lpstr>
      <vt:lpstr>総括表</vt:lpstr>
      <vt:lpstr>フロー図</vt:lpstr>
      <vt:lpstr>１次効果</vt:lpstr>
      <vt:lpstr>２次効果</vt:lpstr>
      <vt:lpstr>総合効果</vt:lpstr>
      <vt:lpstr>各種係数</vt:lpstr>
      <vt:lpstr>投入係数</vt:lpstr>
      <vt:lpstr>逆行列(IM)</vt:lpstr>
      <vt:lpstr>建設係数</vt:lpstr>
      <vt:lpstr>'１次効果'!Print_Area</vt:lpstr>
      <vt:lpstr>'２次効果'!Print_Area</vt:lpstr>
      <vt:lpstr>フロー図!Print_Area</vt:lpstr>
      <vt:lpstr>総括表!Print_Area</vt:lpstr>
      <vt:lpstr>総合効果!Print_Area</vt:lpstr>
      <vt:lpstr>入力シート!Print_Area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広島県</dc:creator>
  <cp:lastModifiedBy>広島県</cp:lastModifiedBy>
  <dcterms:created xsi:type="dcterms:W3CDTF">2006-09-16T00:00:00Z</dcterms:created>
  <dcterms:modified xsi:type="dcterms:W3CDTF">2026-03-12T06:26:30Z</dcterms:modified>
</cp:coreProperties>
</file>