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090土木建築局\080河川課\●●河川企画G●●\82【流域治水プロジェクト】\☆特定都市河川関係\★雨水浸透阻害行為対応\様式集\01_事前相談・申請または協議\■260302 様式６・申請書　更新作業中\"/>
    </mc:Choice>
  </mc:AlternateContent>
  <xr:revisionPtr revIDLastSave="0" documentId="13_ncr:1_{63C00351-4ADE-43E1-AE65-7197CDDA15BF}" xr6:coauthVersionLast="47" xr6:coauthVersionMax="47" xr10:uidLastSave="{00000000-0000-0000-0000-000000000000}"/>
  <bookViews>
    <workbookView xWindow="-120" yWindow="-120" windowWidth="29040" windowHeight="15720" tabRatio="840" xr2:uid="{6DA044F5-4616-45F5-A13C-45B66FD73B5F}"/>
  </bookViews>
  <sheets>
    <sheet name="はじめに" sheetId="24" r:id="rId1"/>
    <sheet name="使用方法" sheetId="29" r:id="rId2"/>
    <sheet name="判別法" sheetId="31" r:id="rId3"/>
    <sheet name="様式－１" sheetId="20" r:id="rId4"/>
    <sheet name="様式－２" sheetId="19" r:id="rId5"/>
    <sheet name="様式－３" sheetId="18" r:id="rId6"/>
    <sheet name="様式－４" sheetId="17" r:id="rId7"/>
    <sheet name="様式－５" sheetId="9" r:id="rId8"/>
    <sheet name="（様式－６作成要領）" sheetId="23" r:id="rId9"/>
    <sheet name="浸透施設諸元算出表" sheetId="32" r:id="rId10"/>
    <sheet name="様式ー６" sheetId="34" r:id="rId11"/>
  </sheets>
  <definedNames>
    <definedName name="_xlnm.Print_Area" localSheetId="8">'（様式－６作成要領）'!$A$1:$AW$40</definedName>
    <definedName name="_xlnm.Print_Area" localSheetId="0">はじめに!$A$1:$AK$53</definedName>
    <definedName name="_xlnm.Print_Area" localSheetId="1">使用方法!$A$1:$BF$33</definedName>
    <definedName name="_xlnm.Print_Area" localSheetId="9">浸透施設諸元算出表!$A$1:$I$52</definedName>
    <definedName name="_xlnm.Print_Area" localSheetId="2">判別法!$A$1:$AT$116</definedName>
    <definedName name="_xlnm.Print_Area" localSheetId="10">様式ー６!$A$1:$U$107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34" l="1"/>
  <c r="D68" i="34"/>
  <c r="P62" i="34"/>
  <c r="O62" i="34"/>
  <c r="P61" i="34"/>
  <c r="O61" i="34"/>
  <c r="P60" i="34"/>
  <c r="O60" i="34"/>
  <c r="P59" i="34"/>
  <c r="O59" i="34"/>
  <c r="P58" i="34"/>
  <c r="O58" i="34"/>
  <c r="P57" i="34"/>
  <c r="O57" i="34"/>
  <c r="P56" i="34"/>
  <c r="O56" i="34"/>
  <c r="P55" i="34"/>
  <c r="O55" i="34"/>
  <c r="P54" i="34"/>
  <c r="O54" i="34"/>
  <c r="P53" i="34"/>
  <c r="O53" i="34"/>
  <c r="P48" i="34"/>
  <c r="O48" i="34"/>
  <c r="P47" i="34"/>
  <c r="O47" i="34"/>
  <c r="P46" i="34"/>
  <c r="O46" i="34"/>
  <c r="P45" i="34"/>
  <c r="O45" i="34"/>
  <c r="P44" i="34"/>
  <c r="O44" i="34"/>
  <c r="P43" i="34"/>
  <c r="O43" i="34"/>
  <c r="P42" i="34"/>
  <c r="O42" i="34"/>
  <c r="P41" i="34"/>
  <c r="O41" i="34"/>
  <c r="P40" i="34"/>
  <c r="O40" i="34"/>
  <c r="P39" i="34"/>
  <c r="O39" i="34"/>
  <c r="P34" i="34"/>
  <c r="O34" i="34"/>
  <c r="P33" i="34"/>
  <c r="O33" i="34"/>
  <c r="P32" i="34"/>
  <c r="O32" i="34"/>
  <c r="P31" i="34"/>
  <c r="O31" i="34"/>
  <c r="P30" i="34"/>
  <c r="O30" i="34"/>
  <c r="P29" i="34"/>
  <c r="O29" i="34"/>
  <c r="P28" i="34"/>
  <c r="O28" i="34"/>
  <c r="P27" i="34"/>
  <c r="O27" i="34"/>
  <c r="P26" i="34"/>
  <c r="O26" i="34"/>
  <c r="P25" i="34"/>
  <c r="O25" i="34"/>
  <c r="P20" i="34"/>
  <c r="O20" i="34"/>
  <c r="P19" i="34"/>
  <c r="O19" i="34"/>
  <c r="P18" i="34"/>
  <c r="O18" i="34"/>
  <c r="P17" i="34"/>
  <c r="O17" i="34"/>
  <c r="P16" i="34"/>
  <c r="O16" i="34"/>
  <c r="H6" i="34" s="1"/>
  <c r="P15" i="34"/>
  <c r="O15" i="34"/>
  <c r="P14" i="34"/>
  <c r="S6" i="34" s="1"/>
  <c r="O14" i="34"/>
  <c r="P13" i="34"/>
  <c r="O13" i="34"/>
  <c r="P12" i="34"/>
  <c r="O12" i="34"/>
  <c r="P11" i="34"/>
  <c r="O11" i="34"/>
  <c r="G31" i="17"/>
  <c r="E20" i="9"/>
  <c r="I20" i="9"/>
  <c r="C24" i="9"/>
  <c r="I24" i="9"/>
  <c r="C26" i="9"/>
  <c r="M7" i="18"/>
  <c r="M23" i="18"/>
  <c r="M22" i="18"/>
  <c r="M24" i="18"/>
  <c r="M21" i="18"/>
  <c r="M19" i="18"/>
  <c r="M18" i="18"/>
  <c r="M20" i="18"/>
  <c r="M16" i="18"/>
  <c r="M15" i="18"/>
  <c r="M14" i="18"/>
  <c r="M13" i="18"/>
  <c r="M12" i="18"/>
  <c r="M11" i="18"/>
  <c r="M10" i="18"/>
  <c r="M9" i="18"/>
  <c r="M8" i="18"/>
  <c r="E37" i="32"/>
  <c r="F23" i="32"/>
  <c r="F24" i="32"/>
  <c r="G24" i="32"/>
  <c r="F26" i="32"/>
  <c r="G26" i="32"/>
  <c r="H26" i="32"/>
  <c r="F37" i="32"/>
  <c r="F35" i="32"/>
  <c r="H35" i="32"/>
  <c r="G37" i="32"/>
  <c r="G35" i="32"/>
  <c r="E35" i="32"/>
  <c r="D37" i="32"/>
  <c r="D35" i="32"/>
  <c r="E23" i="32"/>
  <c r="E25" i="32"/>
  <c r="E24" i="32"/>
  <c r="E26" i="32"/>
  <c r="D23" i="32"/>
  <c r="D24" i="32"/>
  <c r="D25" i="32"/>
  <c r="D26" i="32"/>
  <c r="B23" i="20"/>
  <c r="J7" i="18"/>
  <c r="F9" i="17"/>
  <c r="B22" i="19"/>
  <c r="K7" i="18"/>
  <c r="G9" i="17"/>
  <c r="F22" i="19"/>
  <c r="B23" i="19"/>
  <c r="K11" i="18"/>
  <c r="L11" i="18"/>
  <c r="L23" i="20"/>
  <c r="J18" i="18"/>
  <c r="L22" i="19"/>
  <c r="K18" i="18"/>
  <c r="S23" i="20"/>
  <c r="J27" i="18"/>
  <c r="F26" i="17"/>
  <c r="M22" i="19"/>
  <c r="K19" i="18"/>
  <c r="M23" i="20"/>
  <c r="J19" i="18"/>
  <c r="G23" i="20"/>
  <c r="J12" i="18"/>
  <c r="F14" i="17"/>
  <c r="F23" i="20"/>
  <c r="J11" i="18"/>
  <c r="F13" i="17"/>
  <c r="G22" i="19"/>
  <c r="K12" i="18"/>
  <c r="L12" i="18"/>
  <c r="H22" i="19"/>
  <c r="K13" i="18"/>
  <c r="I22" i="19"/>
  <c r="K14" i="18"/>
  <c r="J22" i="19"/>
  <c r="K15" i="18"/>
  <c r="L15" i="18"/>
  <c r="G17" i="17"/>
  <c r="K22" i="19"/>
  <c r="K16" i="18"/>
  <c r="L16" i="18"/>
  <c r="N22" i="19"/>
  <c r="K21" i="18"/>
  <c r="G21" i="17"/>
  <c r="O22" i="19"/>
  <c r="K22" i="18"/>
  <c r="P22" i="19"/>
  <c r="K23" i="18"/>
  <c r="G23" i="17"/>
  <c r="Q22" i="19"/>
  <c r="K25" i="18"/>
  <c r="K28" i="18"/>
  <c r="G24" i="17"/>
  <c r="R22" i="19"/>
  <c r="K26" i="18"/>
  <c r="G25" i="17"/>
  <c r="S22" i="19"/>
  <c r="K27" i="18"/>
  <c r="G26" i="17"/>
  <c r="C22" i="19"/>
  <c r="K8" i="18"/>
  <c r="L8" i="18"/>
  <c r="D22" i="19"/>
  <c r="K9" i="18"/>
  <c r="E22" i="19"/>
  <c r="K10" i="18"/>
  <c r="P23" i="20"/>
  <c r="N24" i="20"/>
  <c r="J23" i="18"/>
  <c r="F23" i="17"/>
  <c r="L23" i="18"/>
  <c r="Q23" i="20"/>
  <c r="J25" i="18"/>
  <c r="C23" i="20"/>
  <c r="B24" i="20"/>
  <c r="J8" i="18"/>
  <c r="D23" i="20"/>
  <c r="J9" i="18"/>
  <c r="F11" i="17"/>
  <c r="E23" i="20"/>
  <c r="J10" i="18"/>
  <c r="J17" i="18"/>
  <c r="F12" i="17"/>
  <c r="H23" i="20"/>
  <c r="J13" i="18"/>
  <c r="F15" i="17"/>
  <c r="I23" i="20"/>
  <c r="J14" i="18"/>
  <c r="F16" i="17"/>
  <c r="J23" i="20"/>
  <c r="J15" i="18"/>
  <c r="F17" i="17"/>
  <c r="K23" i="20"/>
  <c r="J16" i="18"/>
  <c r="F18" i="17"/>
  <c r="F20" i="17"/>
  <c r="N23" i="20"/>
  <c r="J21" i="18"/>
  <c r="O23" i="20"/>
  <c r="J22" i="18"/>
  <c r="F22" i="17"/>
  <c r="R23" i="20"/>
  <c r="Q24" i="20"/>
  <c r="J26" i="18"/>
  <c r="F25" i="17"/>
  <c r="L26" i="18"/>
  <c r="N23" i="19"/>
  <c r="Q23" i="19"/>
  <c r="F10" i="17"/>
  <c r="L10" i="18"/>
  <c r="G16" i="17"/>
  <c r="L14" i="18"/>
  <c r="G14" i="17"/>
  <c r="G12" i="17"/>
  <c r="G11" i="17"/>
  <c r="L9" i="18"/>
  <c r="G10" i="17"/>
  <c r="M17" i="18"/>
  <c r="M29" i="18"/>
  <c r="G15" i="17"/>
  <c r="K17" i="18"/>
  <c r="L13" i="18"/>
  <c r="J20" i="18"/>
  <c r="F19" i="17"/>
  <c r="B24" i="19"/>
  <c r="L19" i="18"/>
  <c r="G20" i="17"/>
  <c r="B25" i="20"/>
  <c r="L22" i="18"/>
  <c r="G22" i="17"/>
  <c r="F24" i="17"/>
  <c r="J28" i="18"/>
  <c r="L25" i="18"/>
  <c r="F21" i="17"/>
  <c r="J24" i="18"/>
  <c r="J29" i="18"/>
  <c r="K20" i="18"/>
  <c r="L18" i="18"/>
  <c r="G19" i="17"/>
  <c r="L7" i="18"/>
  <c r="L23" i="19"/>
  <c r="G13" i="17"/>
  <c r="G30" i="17"/>
  <c r="G18" i="17"/>
  <c r="K24" i="18"/>
  <c r="L21" i="18"/>
  <c r="L24" i="20"/>
  <c r="L27" i="18"/>
  <c r="L20" i="18"/>
  <c r="F30" i="17"/>
  <c r="G16" i="9"/>
  <c r="G20" i="9"/>
  <c r="L28" i="18"/>
  <c r="L24" i="18"/>
  <c r="K29" i="18"/>
  <c r="L17" i="18"/>
  <c r="L29" i="18"/>
  <c r="F31" i="17"/>
  <c r="E16" i="9"/>
  <c r="I16" i="9"/>
  <c r="F24" i="9"/>
  <c r="C31" i="18"/>
  <c r="D5" i="17"/>
</calcChain>
</file>

<file path=xl/sharedStrings.xml><?xml version="1.0" encoding="utf-8"?>
<sst xmlns="http://schemas.openxmlformats.org/spreadsheetml/2006/main" count="687" uniqueCount="404">
  <si>
    <t>合理式</t>
    <rPh sb="0" eb="2">
      <t>ゴウリ</t>
    </rPh>
    <rPh sb="2" eb="3">
      <t>シキ</t>
    </rPh>
    <phoneticPr fontId="2"/>
  </si>
  <si>
    <t>Ｑ：流量（㎥／ｓ）</t>
    <rPh sb="2" eb="4">
      <t>リュウリョウ</t>
    </rPh>
    <phoneticPr fontId="2"/>
  </si>
  <si>
    <t>ｆ：流出係数　（様式－４より）</t>
    <rPh sb="2" eb="4">
      <t>リュウシュツ</t>
    </rPh>
    <rPh sb="4" eb="6">
      <t>ケイスウ</t>
    </rPh>
    <rPh sb="8" eb="10">
      <t>ヨウシキ</t>
    </rPh>
    <phoneticPr fontId="2"/>
  </si>
  <si>
    <t>Ａ：集水面積（ｈａ）（様式－４より）</t>
    <rPh sb="2" eb="3">
      <t>シュウ</t>
    </rPh>
    <rPh sb="3" eb="4">
      <t>スイ</t>
    </rPh>
    <rPh sb="4" eb="6">
      <t>メンセキ</t>
    </rPh>
    <rPh sb="11" eb="13">
      <t>ヨウシキ</t>
    </rPh>
    <phoneticPr fontId="2"/>
  </si>
  <si>
    <t>Ｑ＝１/360・ｆ・ｒ・Ａ</t>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</si>
  <si>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</si>
  <si>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</si>
  <si>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t>
    <phoneticPr fontId="2"/>
  </si>
  <si>
    <t>㎥／ｓ</t>
    <phoneticPr fontId="2"/>
  </si>
  <si>
    <t>㎥／ｓ－　</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</si>
  <si>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</si>
  <si>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</si>
  <si>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</si>
  <si>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様式－４</t>
    <rPh sb="0" eb="2">
      <t>ヨウシキ</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</si>
  <si>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</si>
  <si>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行為区域位置</t>
    <rPh sb="0" eb="2">
      <t>コウイ</t>
    </rPh>
    <rPh sb="2" eb="4">
      <t>クイキ</t>
    </rPh>
    <rPh sb="4" eb="6">
      <t>イチ</t>
    </rPh>
    <phoneticPr fontId="2"/>
  </si>
  <si>
    <t>行為面積</t>
    <rPh sb="0" eb="2">
      <t>コウイ</t>
    </rPh>
    <rPh sb="2" eb="4">
      <t>メンセキ</t>
    </rPh>
    <phoneticPr fontId="2"/>
  </si>
  <si>
    <t>行為前後の土地利用区分</t>
    <rPh sb="0" eb="2">
      <t>コウイ</t>
    </rPh>
    <rPh sb="2" eb="4">
      <t>ゼンゴ</t>
    </rPh>
    <rPh sb="5" eb="7">
      <t>トチ</t>
    </rPh>
    <rPh sb="7" eb="9">
      <t>リヨウ</t>
    </rPh>
    <rPh sb="9" eb="11">
      <t>クブン</t>
    </rPh>
    <phoneticPr fontId="2"/>
  </si>
  <si>
    <t>区分</t>
    <rPh sb="0" eb="2">
      <t>クブン</t>
    </rPh>
    <phoneticPr fontId="13"/>
  </si>
  <si>
    <t>土地利用の形態の細区分</t>
    <rPh sb="0" eb="2">
      <t>トチ</t>
    </rPh>
    <rPh sb="2" eb="4">
      <t>リヨウ</t>
    </rPh>
    <rPh sb="5" eb="7">
      <t>ケイタイ</t>
    </rPh>
    <rPh sb="8" eb="9">
      <t>コマ</t>
    </rPh>
    <rPh sb="9" eb="11">
      <t>クブン</t>
    </rPh>
    <phoneticPr fontId="13"/>
  </si>
  <si>
    <t>流出係数</t>
    <rPh sb="0" eb="2">
      <t>リュウシュツ</t>
    </rPh>
    <rPh sb="2" eb="4">
      <t>ケイスウ</t>
    </rPh>
    <phoneticPr fontId="13"/>
  </si>
  <si>
    <t>行為前面積
（ha）</t>
    <rPh sb="0" eb="2">
      <t>コウイ</t>
    </rPh>
    <rPh sb="2" eb="3">
      <t>マエ</t>
    </rPh>
    <rPh sb="3" eb="5">
      <t>メンセキ</t>
    </rPh>
    <phoneticPr fontId="13"/>
  </si>
  <si>
    <t>行為後面積
（ha）</t>
    <rPh sb="0" eb="2">
      <t>コウイ</t>
    </rPh>
    <rPh sb="2" eb="3">
      <t>アト</t>
    </rPh>
    <rPh sb="3" eb="5">
      <t>メンセキ</t>
    </rPh>
    <phoneticPr fontId="13"/>
  </si>
  <si>
    <t>宅地等に該当する土地</t>
    <rPh sb="0" eb="2">
      <t>タクチ</t>
    </rPh>
    <rPh sb="2" eb="3">
      <t>トウ</t>
    </rPh>
    <rPh sb="4" eb="6">
      <t>ガイトウ</t>
    </rPh>
    <rPh sb="8" eb="10">
      <t>トチ</t>
    </rPh>
    <phoneticPr fontId="13"/>
  </si>
  <si>
    <t>第１号関連</t>
    <rPh sb="0" eb="1">
      <t>ダイ</t>
    </rPh>
    <rPh sb="2" eb="3">
      <t>ゴウ</t>
    </rPh>
    <rPh sb="3" eb="5">
      <t>カンレン</t>
    </rPh>
    <phoneticPr fontId="13"/>
  </si>
  <si>
    <t>宅地</t>
    <rPh sb="0" eb="2">
      <t>タクチ</t>
    </rPh>
    <phoneticPr fontId="14"/>
  </si>
  <si>
    <t>池沼</t>
    <rPh sb="0" eb="2">
      <t>チショウ</t>
    </rPh>
    <phoneticPr fontId="14"/>
  </si>
  <si>
    <t>水路</t>
    <rPh sb="0" eb="2">
      <t>スイロ</t>
    </rPh>
    <phoneticPr fontId="14"/>
  </si>
  <si>
    <t>ため池</t>
    <rPh sb="2" eb="3">
      <t>イケ</t>
    </rPh>
    <phoneticPr fontId="14"/>
  </si>
  <si>
    <t>道路(法面を有しないもの）</t>
    <rPh sb="0" eb="2">
      <t>ドウロ</t>
    </rPh>
    <rPh sb="3" eb="4">
      <t>ホウ</t>
    </rPh>
    <rPh sb="4" eb="5">
      <t>メン</t>
    </rPh>
    <rPh sb="6" eb="7">
      <t>ユウ</t>
    </rPh>
    <phoneticPr fontId="14"/>
  </si>
  <si>
    <t>道路（法面を有するもの）</t>
    <rPh sb="0" eb="2">
      <t>ドウロ</t>
    </rPh>
    <rPh sb="3" eb="4">
      <t>ホウ</t>
    </rPh>
    <rPh sb="4" eb="5">
      <t>メン</t>
    </rPh>
    <rPh sb="6" eb="7">
      <t>ユウ</t>
    </rPh>
    <phoneticPr fontId="14"/>
  </si>
  <si>
    <t>鉄道線路（法面を有しないもの）</t>
    <rPh sb="0" eb="2">
      <t>テツドウ</t>
    </rPh>
    <rPh sb="2" eb="4">
      <t>センロ</t>
    </rPh>
    <rPh sb="5" eb="6">
      <t>ホウ</t>
    </rPh>
    <rPh sb="6" eb="7">
      <t>メン</t>
    </rPh>
    <rPh sb="8" eb="9">
      <t>ユウ</t>
    </rPh>
    <phoneticPr fontId="14"/>
  </si>
  <si>
    <t>鉄道線路（法面を有するもの）</t>
    <rPh sb="0" eb="2">
      <t>テツドウ</t>
    </rPh>
    <rPh sb="2" eb="4">
      <t>センロ</t>
    </rPh>
    <rPh sb="5" eb="6">
      <t>ホウ</t>
    </rPh>
    <rPh sb="6" eb="7">
      <t>メン</t>
    </rPh>
    <rPh sb="8" eb="9">
      <t>ユウ</t>
    </rPh>
    <phoneticPr fontId="14"/>
  </si>
  <si>
    <t>飛行場（法面を有しないもの）</t>
    <rPh sb="4" eb="5">
      <t>ホウ</t>
    </rPh>
    <rPh sb="5" eb="6">
      <t>メン</t>
    </rPh>
    <rPh sb="7" eb="8">
      <t>ユウ</t>
    </rPh>
    <phoneticPr fontId="14"/>
  </si>
  <si>
    <t>飛行場（法面を有するもの）</t>
    <rPh sb="0" eb="3">
      <t>ヒコウジョウ</t>
    </rPh>
    <rPh sb="4" eb="5">
      <t>ホウ</t>
    </rPh>
    <rPh sb="5" eb="6">
      <t>メン</t>
    </rPh>
    <rPh sb="7" eb="8">
      <t>ユウ</t>
    </rPh>
    <phoneticPr fontId="14"/>
  </si>
  <si>
    <t>宅地等以外の土地</t>
    <rPh sb="0" eb="2">
      <t>タクチ</t>
    </rPh>
    <rPh sb="2" eb="3">
      <t>トウ</t>
    </rPh>
    <rPh sb="3" eb="5">
      <t>イガイ</t>
    </rPh>
    <rPh sb="6" eb="8">
      <t>トチ</t>
    </rPh>
    <phoneticPr fontId="13"/>
  </si>
  <si>
    <t>第２号
関　連</t>
    <rPh sb="0" eb="1">
      <t>ダイ</t>
    </rPh>
    <rPh sb="2" eb="3">
      <t>ゴウ</t>
    </rPh>
    <rPh sb="4" eb="5">
      <t>セキ</t>
    </rPh>
    <rPh sb="6" eb="7">
      <t>レン</t>
    </rPh>
    <phoneticPr fontId="13"/>
  </si>
  <si>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4"/>
  </si>
  <si>
    <t>不浸透性材料により覆われた法面</t>
    <rPh sb="0" eb="1">
      <t>フ</t>
    </rPh>
    <rPh sb="1" eb="4">
      <t>シントウセイ</t>
    </rPh>
    <rPh sb="4" eb="6">
      <t>ザイリョウ</t>
    </rPh>
    <rPh sb="9" eb="10">
      <t>オオ</t>
    </rPh>
    <rPh sb="13" eb="14">
      <t>ホウ</t>
    </rPh>
    <rPh sb="14" eb="15">
      <t>メン</t>
    </rPh>
    <phoneticPr fontId="14"/>
  </si>
  <si>
    <t>第３号関連</t>
    <phoneticPr fontId="13"/>
  </si>
  <si>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4"/>
  </si>
  <si>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4"/>
  </si>
  <si>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4"/>
  </si>
  <si>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3"/>
  </si>
  <si>
    <t>山地</t>
    <rPh sb="0" eb="2">
      <t>サンチ</t>
    </rPh>
    <phoneticPr fontId="14"/>
  </si>
  <si>
    <t>人工的に造成され植生に覆われた法面</t>
    <rPh sb="0" eb="3">
      <t>ジンコウテキ</t>
    </rPh>
    <rPh sb="4" eb="6">
      <t>ゾウセイ</t>
    </rPh>
    <rPh sb="8" eb="10">
      <t>ショクセイ</t>
    </rPh>
    <rPh sb="11" eb="12">
      <t>オオ</t>
    </rPh>
    <rPh sb="15" eb="16">
      <t>ホウ</t>
    </rPh>
    <rPh sb="16" eb="17">
      <t>メン</t>
    </rPh>
    <phoneticPr fontId="14"/>
  </si>
  <si>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</si>
  <si>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</si>
  <si>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</si>
  <si>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様式－１</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</si>
  <si>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</si>
  <si>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</si>
  <si>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</si>
  <si>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</si>
  <si>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</si>
  <si>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</si>
  <si>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</si>
  <si>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</si>
  <si>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</si>
  <si>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</si>
  <si>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</si>
  <si>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</si>
  <si>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</si>
  <si>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</si>
  <si>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</si>
  <si>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</si>
  <si>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</si>
  <si>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</si>
  <si>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</si>
  <si>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</si>
  <si>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</si>
  <si>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</si>
  <si>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</si>
  <si>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</si>
  <si>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</si>
  <si>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</si>
  <si>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様式－２</t>
    <rPh sb="0" eb="2">
      <t>ヨウシキ</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</si>
  <si>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</si>
  <si>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</si>
  <si>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様式－３</t>
    <rPh sb="0" eb="2">
      <t>ヨウシキ</t>
    </rPh>
    <phoneticPr fontId="2"/>
  </si>
  <si>
    <t>土地利用区分</t>
    <rPh sb="0" eb="2">
      <t>トチ</t>
    </rPh>
    <rPh sb="2" eb="4">
      <t>リヨウ</t>
    </rPh>
    <rPh sb="4" eb="6">
      <t>クブン</t>
    </rPh>
    <phoneticPr fontId="2"/>
  </si>
  <si>
    <t>①欄　様式-１</t>
    <rPh sb="1" eb="2">
      <t>ラン</t>
    </rPh>
    <rPh sb="3" eb="5">
      <t>ヨウシキ</t>
    </rPh>
    <phoneticPr fontId="2"/>
  </si>
  <si>
    <t>②欄　様式-２</t>
    <rPh sb="1" eb="2">
      <t>ラン</t>
    </rPh>
    <rPh sb="3" eb="5">
      <t>ヨウシキ</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</si>
  <si>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</si>
  <si>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</si>
  <si>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</si>
  <si>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</si>
  <si>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</si>
  <si>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</si>
  <si>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</si>
  <si>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</si>
  <si>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</si>
  <si>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</si>
  <si>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</si>
  <si>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</si>
  <si>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</si>
  <si>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</si>
  <si>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</si>
  <si>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</si>
  <si>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</si>
  <si>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</si>
  <si>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</si>
  <si>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</si>
  <si>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</si>
  <si>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</si>
  <si>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</si>
  <si>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</si>
  <si>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</si>
  <si>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</si>
  <si>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</si>
  <si>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</si>
  <si>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</si>
  <si>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様式－１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2"/>
  </si>
  <si>
    <t>様式－２　　：　　　計画土地利用区分面積集計表（行為後）</t>
    <rPh sb="0" eb="2">
      <t>ヨウシキ</t>
    </rPh>
    <phoneticPr fontId="2"/>
  </si>
  <si>
    <t>様式－３　　：　　　行為前後の土地利用集計表</t>
    <rPh sb="0" eb="2">
      <t>ヨウシキ</t>
    </rPh>
    <phoneticPr fontId="2"/>
  </si>
  <si>
    <t>様式－４　　：　　　雨水浸透阻害行為前後の平均流出係数</t>
    <rPh sb="0" eb="2">
      <t>ヨウシキ</t>
    </rPh>
    <rPh sb="10" eb="12">
      <t>ウスイ</t>
    </rPh>
    <rPh sb="12" eb="14">
      <t>シントウ</t>
    </rPh>
    <rPh sb="14" eb="16">
      <t>ソガイ</t>
    </rPh>
    <rPh sb="16" eb="18">
      <t>コウイ</t>
    </rPh>
    <rPh sb="18" eb="20">
      <t>ゼンゴ</t>
    </rPh>
    <rPh sb="21" eb="23">
      <t>ヘイキン</t>
    </rPh>
    <rPh sb="23" eb="25">
      <t>リュウシュツ</t>
    </rPh>
    <rPh sb="25" eb="27">
      <t>ケイスウ</t>
    </rPh>
    <phoneticPr fontId="2"/>
  </si>
  <si>
    <t>行為前</t>
    <rPh sb="0" eb="2">
      <t>コウイ</t>
    </rPh>
    <rPh sb="2" eb="3">
      <t>マエ</t>
    </rPh>
    <phoneticPr fontId="2"/>
  </si>
  <si>
    <t>行為後</t>
    <rPh sb="0" eb="2">
      <t>コウイ</t>
    </rPh>
    <rPh sb="2" eb="3">
      <t>ゴ</t>
    </rPh>
    <phoneticPr fontId="2"/>
  </si>
  <si>
    <t>●</t>
    <phoneticPr fontId="2"/>
  </si>
  <si>
    <t>━</t>
    <phoneticPr fontId="2"/>
  </si>
  <si>
    <t>道路</t>
    <rPh sb="0" eb="2">
      <t>ドウロ</t>
    </rPh>
    <phoneticPr fontId="2"/>
  </si>
  <si>
    <t>宅地200㎡</t>
    <rPh sb="0" eb="2">
      <t>タクチ</t>
    </rPh>
    <phoneticPr fontId="2"/>
  </si>
  <si>
    <t>宅地180㎡</t>
    <rPh sb="0" eb="2">
      <t>タクチ</t>
    </rPh>
    <phoneticPr fontId="2"/>
  </si>
  <si>
    <t>170㎡</t>
    <phoneticPr fontId="2"/>
  </si>
  <si>
    <t>宅地1,120㎡（流出係数0.9）</t>
    <rPh sb="0" eb="2">
      <t>タクチ</t>
    </rPh>
    <rPh sb="9" eb="11">
      <t>リュウシュツ</t>
    </rPh>
    <rPh sb="11" eb="13">
      <t>ケイスウ</t>
    </rPh>
    <phoneticPr fontId="2"/>
  </si>
  <si>
    <t>道路　170㎡（流出係数0.9）</t>
    <rPh sb="0" eb="2">
      <t>ドウロ</t>
    </rPh>
    <rPh sb="8" eb="10">
      <t>リュウシュツ</t>
    </rPh>
    <rPh sb="10" eb="12">
      <t>ケイスウ</t>
    </rPh>
    <phoneticPr fontId="2"/>
  </si>
  <si>
    <t>宅地  190㎡（流出係数0.9）</t>
    <rPh sb="0" eb="2">
      <t>タクチ</t>
    </rPh>
    <rPh sb="9" eb="11">
      <t>リュウシュツ</t>
    </rPh>
    <rPh sb="11" eb="13">
      <t>ケイスウ</t>
    </rPh>
    <phoneticPr fontId="2"/>
  </si>
  <si>
    <t>耕地1,100㎡　</t>
    <rPh sb="0" eb="1">
      <t>コウ</t>
    </rPh>
    <rPh sb="1" eb="2">
      <t>チ</t>
    </rPh>
    <phoneticPr fontId="2"/>
  </si>
  <si>
    <t>宅地190㎡</t>
    <rPh sb="0" eb="2">
      <t>タクチ</t>
    </rPh>
    <phoneticPr fontId="2"/>
  </si>
  <si>
    <t>開発面積  ： 1,290㎡</t>
    <rPh sb="0" eb="2">
      <t>カイハツ</t>
    </rPh>
    <rPh sb="2" eb="4">
      <t>メンセキ</t>
    </rPh>
    <phoneticPr fontId="2"/>
  </si>
  <si>
    <t>３．</t>
    <phoneticPr fontId="2"/>
  </si>
  <si>
    <t>２．</t>
    <phoneticPr fontId="2"/>
  </si>
  <si>
    <t>使　　　用　　　方　　　法</t>
    <rPh sb="0" eb="1">
      <t>ツカ</t>
    </rPh>
    <rPh sb="4" eb="5">
      <t>ヨウ</t>
    </rPh>
    <rPh sb="8" eb="9">
      <t>カタ</t>
    </rPh>
    <rPh sb="12" eb="13">
      <t>ホウ</t>
    </rPh>
    <phoneticPr fontId="2"/>
  </si>
  <si>
    <t>４．</t>
    <phoneticPr fontId="2"/>
  </si>
  <si>
    <t>５．</t>
  </si>
  <si>
    <t>６．</t>
  </si>
  <si>
    <t>様式の内容は以下の通りです。</t>
    <rPh sb="0" eb="2">
      <t>ヨウシキ</t>
    </rPh>
    <rPh sb="3" eb="5">
      <t>ナイヨウ</t>
    </rPh>
    <rPh sb="6" eb="8">
      <t>イカ</t>
    </rPh>
    <rPh sb="9" eb="10">
      <t>トオ</t>
    </rPh>
    <phoneticPr fontId="2"/>
  </si>
  <si>
    <r>
      <t>（</t>
    </r>
    <r>
      <rPr>
        <u/>
        <sz val="11"/>
        <rFont val="ＭＳ Ｐゴシック"/>
        <family val="3"/>
        <charset val="128"/>
      </rPr>
      <t>※数値を入力すると自動計算されます。</t>
    </r>
    <r>
      <rPr>
        <sz val="11"/>
        <rFont val="ＭＳ Ｐゴシック"/>
        <family val="3"/>
        <charset val="128"/>
      </rPr>
      <t>）</t>
    </r>
    <rPh sb="2" eb="4">
      <t>スウチ</t>
    </rPh>
    <phoneticPr fontId="2"/>
  </si>
  <si>
    <t>条件（例示）↓↓↓↓↓↓↓↓↓↓↓↓</t>
    <rPh sb="0" eb="2">
      <t>ジョウケン</t>
    </rPh>
    <rPh sb="3" eb="4">
      <t>レイ</t>
    </rPh>
    <rPh sb="4" eb="5">
      <t>シメ</t>
    </rPh>
    <phoneticPr fontId="2"/>
  </si>
  <si>
    <t>作業手順</t>
    <rPh sb="0" eb="2">
      <t>サギョウ</t>
    </rPh>
    <rPh sb="2" eb="4">
      <t>テジュン</t>
    </rPh>
    <phoneticPr fontId="2"/>
  </si>
  <si>
    <t>1．</t>
    <phoneticPr fontId="2"/>
  </si>
  <si>
    <t>雨水浸透阻害行為許可の対象となるか判定</t>
    <rPh sb="17" eb="19">
      <t>ハンテイ</t>
    </rPh>
    <phoneticPr fontId="2"/>
  </si>
  <si>
    <t>阻害行為前後の最大雨水流出量を算出</t>
    <rPh sb="0" eb="2">
      <t>ソガイ</t>
    </rPh>
    <rPh sb="15" eb="17">
      <t>サンシュツ</t>
    </rPh>
    <phoneticPr fontId="2"/>
  </si>
  <si>
    <t>阻害行為前後の平均流出係数を算出</t>
    <phoneticPr fontId="2"/>
  </si>
  <si>
    <t>阻害行為前の現況土地利用別面積を確認</t>
    <rPh sb="0" eb="2">
      <t>ソガイ</t>
    </rPh>
    <rPh sb="16" eb="18">
      <t>カクニン</t>
    </rPh>
    <phoneticPr fontId="2"/>
  </si>
  <si>
    <t>阻害行為後の計画土地利用別面積を確認</t>
    <rPh sb="0" eb="2">
      <t>ソガイ</t>
    </rPh>
    <rPh sb="4" eb="5">
      <t>アト</t>
    </rPh>
    <rPh sb="16" eb="18">
      <t>カクニン</t>
    </rPh>
    <phoneticPr fontId="2"/>
  </si>
  <si>
    <t>作業フロー（目的）</t>
    <rPh sb="0" eb="2">
      <t>サギョウ</t>
    </rPh>
    <rPh sb="6" eb="8">
      <t>モクテキ</t>
    </rPh>
    <phoneticPr fontId="2"/>
  </si>
  <si>
    <t>（様式－５に対応しています。行為前後の流出量を確認してください。）</t>
    <rPh sb="16" eb="17">
      <t>マエ</t>
    </rPh>
    <rPh sb="20" eb="21">
      <t>シュツ</t>
    </rPh>
    <phoneticPr fontId="2"/>
  </si>
  <si>
    <r>
      <t>・</t>
    </r>
    <r>
      <rPr>
        <b/>
        <u/>
        <sz val="11"/>
        <rFont val="ＭＳ Ｐゴシック"/>
        <family val="3"/>
        <charset val="128"/>
      </rPr>
      <t>流出係数算出</t>
    </r>
    <r>
      <rPr>
        <sz val="11"/>
        <rFont val="ＭＳ Ｐゴシック"/>
        <family val="3"/>
        <charset val="128"/>
      </rPr>
      <t>➡様式－４を参照して記入してください。</t>
    </r>
    <phoneticPr fontId="2"/>
  </si>
  <si>
    <t>・計算結果の総合評価がO.Kとなっているか確認します。</t>
    <phoneticPr fontId="2"/>
  </si>
  <si>
    <t>様式－５　　：　　　雨水浸透阻害行為前後の雨水流出量の最大値</t>
    <rPh sb="0" eb="2">
      <t>ヨウシキ</t>
    </rPh>
    <rPh sb="10" eb="12">
      <t>ウスイ</t>
    </rPh>
    <rPh sb="12" eb="14">
      <t>シントウ</t>
    </rPh>
    <rPh sb="14" eb="16">
      <t>ソガイ</t>
    </rPh>
    <rPh sb="16" eb="18">
      <t>コウイ</t>
    </rPh>
    <rPh sb="18" eb="20">
      <t>ゼンゴ</t>
    </rPh>
    <rPh sb="21" eb="23">
      <t>ウスイ</t>
    </rPh>
    <rPh sb="23" eb="25">
      <t>リュウシュツ</t>
    </rPh>
    <rPh sb="25" eb="26">
      <t>リョウ</t>
    </rPh>
    <rPh sb="27" eb="30">
      <t>サイダイチ</t>
    </rPh>
    <phoneticPr fontId="2"/>
  </si>
  <si>
    <t>行  為  前 ：</t>
    <rPh sb="0" eb="1">
      <t>ギョウ</t>
    </rPh>
    <rPh sb="3" eb="4">
      <t>タメ</t>
    </rPh>
    <rPh sb="6" eb="7">
      <t>マエ</t>
    </rPh>
    <phoneticPr fontId="2"/>
  </si>
  <si>
    <t>耕地1,100㎡（流出係数0.2）</t>
    <phoneticPr fontId="2"/>
  </si>
  <si>
    <t>行  為  後 ：</t>
    <rPh sb="0" eb="1">
      <t>ギョウ</t>
    </rPh>
    <rPh sb="3" eb="4">
      <t>タメ</t>
    </rPh>
    <rPh sb="6" eb="7">
      <t>ゴ</t>
    </rPh>
    <phoneticPr fontId="2"/>
  </si>
  <si>
    <t>流出抑制施設の能力が必要対策量以上であるか判定</t>
    <rPh sb="0" eb="2">
      <t>リュウシュツ</t>
    </rPh>
    <rPh sb="2" eb="4">
      <t>ヨクセイ</t>
    </rPh>
    <rPh sb="21" eb="23">
      <t>ハンテイ</t>
    </rPh>
    <phoneticPr fontId="2"/>
  </si>
  <si>
    <r>
      <t>・</t>
    </r>
    <r>
      <rPr>
        <b/>
        <u/>
        <sz val="11"/>
        <rFont val="ＭＳ Ｐゴシック"/>
        <family val="3"/>
        <charset val="128"/>
      </rPr>
      <t>01流出計算（Q-Tグラフ</t>
    </r>
    <r>
      <rPr>
        <sz val="11"/>
        <rFont val="ＭＳ Ｐゴシック"/>
        <family val="3"/>
        <charset val="128"/>
      </rPr>
      <t>）➡「計算実行」ボタンを押下してください。</t>
    </r>
    <rPh sb="26" eb="28">
      <t>オウカ</t>
    </rPh>
    <phoneticPr fontId="2"/>
  </si>
  <si>
    <t>「調整池容量システム（エクセル）」を用いて様式－６を作成します。</t>
    <phoneticPr fontId="2"/>
  </si>
  <si>
    <t>考え方</t>
  </si>
  <si>
    <t>土地利用の判別</t>
    <rPh sb="0" eb="2">
      <t>トチ</t>
    </rPh>
    <rPh sb="2" eb="4">
      <t>リヨウ</t>
    </rPh>
    <rPh sb="5" eb="7">
      <t>ハンベツ</t>
    </rPh>
    <phoneticPr fontId="29"/>
  </si>
  <si>
    <t>土地利用の形態</t>
    <rPh sb="0" eb="2">
      <t>トチ</t>
    </rPh>
    <rPh sb="2" eb="4">
      <t>リヨウ</t>
    </rPh>
    <rPh sb="5" eb="7">
      <t>ケイタイ</t>
    </rPh>
    <phoneticPr fontId="29"/>
  </si>
  <si>
    <t>定　義</t>
    <rPh sb="0" eb="1">
      <t>サダム</t>
    </rPh>
    <rPh sb="2" eb="3">
      <t>ギ</t>
    </rPh>
    <phoneticPr fontId="29"/>
  </si>
  <si>
    <t>留　意　事　項</t>
    <rPh sb="0" eb="1">
      <t>トメ</t>
    </rPh>
    <rPh sb="2" eb="3">
      <t>イ</t>
    </rPh>
    <rPh sb="4" eb="5">
      <t>コト</t>
    </rPh>
    <rPh sb="6" eb="7">
      <t>コウ</t>
    </rPh>
    <phoneticPr fontId="29"/>
  </si>
  <si>
    <t>宅　地　等　に　該　当　す　る　土　地　</t>
    <rPh sb="0" eb="1">
      <t>タク</t>
    </rPh>
    <rPh sb="2" eb="3">
      <t>チ</t>
    </rPh>
    <rPh sb="4" eb="5">
      <t>トウ</t>
    </rPh>
    <rPh sb="8" eb="9">
      <t>ガイ</t>
    </rPh>
    <rPh sb="10" eb="11">
      <t>トウ</t>
    </rPh>
    <rPh sb="16" eb="17">
      <t>ト</t>
    </rPh>
    <rPh sb="18" eb="19">
      <t>チ</t>
    </rPh>
    <phoneticPr fontId="29"/>
  </si>
  <si>
    <t>①　宅地</t>
    <rPh sb="2" eb="4">
      <t>タクチ</t>
    </rPh>
    <phoneticPr fontId="29"/>
  </si>
  <si>
    <t>②　池沼</t>
    <rPh sb="2" eb="3">
      <t>イケ</t>
    </rPh>
    <rPh sb="3" eb="4">
      <t>ヌマ</t>
    </rPh>
    <phoneticPr fontId="29"/>
  </si>
  <si>
    <t>③　水路</t>
    <rPh sb="2" eb="4">
      <t>スイロ</t>
    </rPh>
    <phoneticPr fontId="29"/>
  </si>
  <si>
    <t>④　ため池</t>
    <rPh sb="4" eb="5">
      <t>イケ</t>
    </rPh>
    <phoneticPr fontId="29"/>
  </si>
  <si>
    <t>⑤⑥　道路</t>
    <rPh sb="3" eb="5">
      <t>ドウロ</t>
    </rPh>
    <phoneticPr fontId="29"/>
  </si>
  <si>
    <t>⑦⑧　鉄道道路</t>
    <rPh sb="3" eb="5">
      <t>テツドウ</t>
    </rPh>
    <rPh sb="5" eb="7">
      <t>ドウロ</t>
    </rPh>
    <phoneticPr fontId="29"/>
  </si>
  <si>
    <t>法面は区分し整理する。</t>
    <rPh sb="0" eb="1">
      <t>ノリ</t>
    </rPh>
    <rPh sb="1" eb="2">
      <t>メン</t>
    </rPh>
    <rPh sb="3" eb="5">
      <t>クブン</t>
    </rPh>
    <rPh sb="6" eb="8">
      <t>セイリ</t>
    </rPh>
    <phoneticPr fontId="29"/>
  </si>
  <si>
    <t>⑨⑩　飛行場</t>
    <rPh sb="3" eb="6">
      <t>ヒコウジョウ</t>
    </rPh>
    <phoneticPr fontId="29"/>
  </si>
  <si>
    <t>⑪　不浸透性材料により舗装された土地（法面を除く）</t>
    <rPh sb="2" eb="3">
      <t>フ</t>
    </rPh>
    <rPh sb="3" eb="5">
      <t>シントウ</t>
    </rPh>
    <rPh sb="5" eb="6">
      <t>セイ</t>
    </rPh>
    <rPh sb="6" eb="8">
      <t>ザイリョウ</t>
    </rPh>
    <rPh sb="11" eb="13">
      <t>ホソウ</t>
    </rPh>
    <rPh sb="16" eb="17">
      <t>ト</t>
    </rPh>
    <rPh sb="17" eb="18">
      <t>チ</t>
    </rPh>
    <rPh sb="19" eb="20">
      <t>ノリ</t>
    </rPh>
    <rPh sb="20" eb="21">
      <t>メン</t>
    </rPh>
    <rPh sb="22" eb="23">
      <t>ノゾ</t>
    </rPh>
    <phoneticPr fontId="29"/>
  </si>
  <si>
    <t>コンクリート等の不浸透性の材料で覆われた土地（法面は含まず）をいう。</t>
    <rPh sb="6" eb="7">
      <t>トウ</t>
    </rPh>
    <rPh sb="8" eb="9">
      <t>フ</t>
    </rPh>
    <rPh sb="9" eb="12">
      <t>シントウセイ</t>
    </rPh>
    <rPh sb="13" eb="15">
      <t>ザイリョウ</t>
    </rPh>
    <rPh sb="16" eb="17">
      <t>オオ</t>
    </rPh>
    <rPh sb="20" eb="21">
      <t>ト</t>
    </rPh>
    <rPh sb="21" eb="22">
      <t>チ</t>
    </rPh>
    <rPh sb="23" eb="24">
      <t>ノリ</t>
    </rPh>
    <rPh sb="24" eb="25">
      <t>メン</t>
    </rPh>
    <rPh sb="26" eb="27">
      <t>フク</t>
    </rPh>
    <phoneticPr fontId="29"/>
  </si>
  <si>
    <t>⑫　不浸透性材料により覆われた法面</t>
    <rPh sb="2" eb="3">
      <t>フ</t>
    </rPh>
    <rPh sb="3" eb="6">
      <t>シントウセイ</t>
    </rPh>
    <rPh sb="6" eb="8">
      <t>ザイリョウ</t>
    </rPh>
    <rPh sb="11" eb="12">
      <t>オオ</t>
    </rPh>
    <rPh sb="15" eb="16">
      <t>ホウ</t>
    </rPh>
    <rPh sb="16" eb="17">
      <t>メン</t>
    </rPh>
    <phoneticPr fontId="29"/>
  </si>
  <si>
    <t>コンクリート等の不浸透性の材料で覆われた法面をいう。</t>
    <rPh sb="6" eb="7">
      <t>トウ</t>
    </rPh>
    <rPh sb="8" eb="9">
      <t>フ</t>
    </rPh>
    <rPh sb="9" eb="12">
      <t>シントウセイ</t>
    </rPh>
    <rPh sb="13" eb="15">
      <t>ザイリョウ</t>
    </rPh>
    <rPh sb="16" eb="17">
      <t>オオ</t>
    </rPh>
    <rPh sb="20" eb="21">
      <t>ホウ</t>
    </rPh>
    <rPh sb="21" eb="22">
      <t>メン</t>
    </rPh>
    <phoneticPr fontId="29"/>
  </si>
  <si>
    <t>⑬　ゴルフ場（雨水を排水するための排水施設を伴うものに限る）</t>
    <rPh sb="5" eb="6">
      <t>ジョウ</t>
    </rPh>
    <rPh sb="7" eb="9">
      <t>ウスイ</t>
    </rPh>
    <rPh sb="10" eb="12">
      <t>ハイスイ</t>
    </rPh>
    <rPh sb="17" eb="19">
      <t>ハイスイ</t>
    </rPh>
    <rPh sb="19" eb="21">
      <t>シセツ</t>
    </rPh>
    <rPh sb="22" eb="23">
      <t>トモナ</t>
    </rPh>
    <rPh sb="27" eb="28">
      <t>カギ</t>
    </rPh>
    <phoneticPr fontId="29"/>
  </si>
  <si>
    <t>⑯　山地</t>
    <rPh sb="2" eb="4">
      <t>サンチ</t>
    </rPh>
    <phoneticPr fontId="29"/>
  </si>
  <si>
    <t>⑰　人工的に造成された植生に覆われた法面</t>
    <rPh sb="2" eb="5">
      <t>ジンコウテキ</t>
    </rPh>
    <rPh sb="6" eb="8">
      <t>ゾウセイ</t>
    </rPh>
    <rPh sb="11" eb="13">
      <t>ショクセイ</t>
    </rPh>
    <rPh sb="14" eb="15">
      <t>オオ</t>
    </rPh>
    <rPh sb="18" eb="19">
      <t>ノリ</t>
    </rPh>
    <rPh sb="19" eb="20">
      <t>メン</t>
    </rPh>
    <phoneticPr fontId="29"/>
  </si>
  <si>
    <t>耕作の目的に供される土地（水田〈灌漑中であるか否かを問わない〉を含む）をいう。　</t>
  </si>
  <si>
    <t>その他土地からの流出雨水量を増加させる
おそれのある行為に係る土地</t>
    <phoneticPr fontId="2"/>
  </si>
  <si>
    <t>舗装された土地</t>
    <rPh sb="0" eb="2">
      <t>ホソウ</t>
    </rPh>
    <rPh sb="5" eb="7">
      <t>トチ</t>
    </rPh>
    <phoneticPr fontId="29"/>
  </si>
  <si>
    <t>上記に揚げる土地以外の土地</t>
    <phoneticPr fontId="2"/>
  </si>
  <si>
    <t>～「調整池容量システム（エクセル）」使用方法～</t>
    <rPh sb="18" eb="20">
      <t>シヨウ</t>
    </rPh>
    <rPh sb="20" eb="22">
      <t>ホウホウ</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</si>
  <si>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様式－２</t>
    </r>
    <r>
      <rPr>
        <sz val="11"/>
        <rFont val="ＭＳ Ｐゴシック"/>
        <family val="3"/>
        <charset val="128"/>
      </rPr>
      <t>に行為後の計画土地利用別面積を入力します。（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8" eb="10">
      <t>ヨウシキ</t>
    </rPh>
    <rPh sb="13" eb="15">
      <t>コウイ</t>
    </rPh>
    <rPh sb="15" eb="16">
      <t>ゴ</t>
    </rPh>
    <rPh sb="17" eb="19">
      <t>ケイカク</t>
    </rPh>
    <rPh sb="19" eb="21">
      <t>トチ</t>
    </rPh>
    <rPh sb="21" eb="23">
      <t>リヨウ</t>
    </rPh>
    <rPh sb="23" eb="24">
      <t>ベツ</t>
    </rPh>
    <rPh sb="24" eb="26">
      <t>メンセキ</t>
    </rPh>
    <rPh sb="27" eb="29">
      <t>ニュウリョク</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</si>
  <si>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様式－１</t>
    </r>
    <r>
      <rPr>
        <sz val="11"/>
        <rFont val="ＭＳ Ｐゴシック"/>
        <family val="3"/>
        <charset val="128"/>
      </rPr>
      <t>に行為前の現況土地利用別面積を入力します。（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0" eb="3">
      <t>ハンベツホウ</t>
    </rPh>
    <rPh sb="4" eb="6">
      <t>サンコウ</t>
    </rPh>
    <rPh sb="8" eb="10">
      <t>ヨウシキ</t>
    </rPh>
    <rPh sb="13" eb="15">
      <t>コウイ</t>
    </rPh>
    <rPh sb="15" eb="16">
      <t>マエ</t>
    </rPh>
    <rPh sb="17" eb="19">
      <t>ゲンキョウ</t>
    </rPh>
    <rPh sb="19" eb="21">
      <t>トチ</t>
    </rPh>
    <rPh sb="21" eb="23">
      <t>リヨウ</t>
    </rPh>
    <rPh sb="23" eb="24">
      <t>ベツ</t>
    </rPh>
    <rPh sb="24" eb="26">
      <t>メンセキ</t>
    </rPh>
    <rPh sb="27" eb="29">
      <t>ニュウリョク</t>
    </rPh>
    <rPh sb="34" eb="36">
      <t>アカジ</t>
    </rPh>
    <rPh sb="36" eb="38">
      <t>ガイトウ</t>
    </rPh>
    <rPh sb="38" eb="40">
      <t>コウモク</t>
    </rPh>
    <phoneticPr fontId="2"/>
  </si>
  <si>
    <r>
      <rPr>
        <b/>
        <sz val="11"/>
        <rFont val="ＭＳ Ｐゴシック"/>
        <family val="3"/>
        <charset val="128"/>
      </rPr>
      <t>様式－４</t>
    </r>
    <r>
      <rPr>
        <sz val="11"/>
        <rFont val="ＭＳ Ｐゴシック"/>
        <family val="3"/>
        <charset val="128"/>
      </rPr>
      <t>に雨水浸透阻害行為前後の平均流出係数が自動算出されます。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2"/>
  </si>
  <si>
    <r>
      <rPr>
        <b/>
        <sz val="11"/>
        <rFont val="ＭＳ Ｐゴシック"/>
        <family val="3"/>
        <charset val="128"/>
      </rPr>
      <t>様式－５</t>
    </r>
    <r>
      <rPr>
        <sz val="11"/>
        <rFont val="ＭＳ Ｐゴシック"/>
        <family val="3"/>
        <charset val="128"/>
      </rPr>
      <t>に雨水浸透阻害行為前後の最大雨水流出量が自動算出されます。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2"/>
  </si>
  <si>
    <t>浸透施設諸元算出表</t>
    <phoneticPr fontId="2"/>
  </si>
  <si>
    <t>施設</t>
  </si>
  <si>
    <t>浸透面</t>
  </si>
  <si>
    <t/>
  </si>
  <si>
    <t>設計水頭H(m)</t>
  </si>
  <si>
    <t>円筒ます</t>
    <rPh sb="0" eb="2">
      <t>エントウ</t>
    </rPh>
    <phoneticPr fontId="2"/>
  </si>
  <si>
    <t>正方形ます</t>
    <rPh sb="0" eb="3">
      <t>セイホウケイ</t>
    </rPh>
    <phoneticPr fontId="2"/>
  </si>
  <si>
    <t>側面および底面</t>
    <rPh sb="0" eb="2">
      <t>ソクメン</t>
    </rPh>
    <rPh sb="5" eb="7">
      <t>テイメン</t>
    </rPh>
    <phoneticPr fontId="2"/>
  </si>
  <si>
    <t>透水性舗装・透水性平板</t>
    <rPh sb="0" eb="2">
      <t>トウスイ</t>
    </rPh>
    <rPh sb="2" eb="3">
      <t>セイ</t>
    </rPh>
    <rPh sb="3" eb="5">
      <t>ホソウ</t>
    </rPh>
    <rPh sb="6" eb="9">
      <t>トウスイセイ</t>
    </rPh>
    <rPh sb="9" eb="11">
      <t>ヘイバン</t>
    </rPh>
    <phoneticPr fontId="2"/>
  </si>
  <si>
    <t>底面</t>
    <rPh sb="0" eb="2">
      <t>テイメン</t>
    </rPh>
    <phoneticPr fontId="2"/>
  </si>
  <si>
    <t>係数</t>
    <rPh sb="0" eb="2">
      <t>ケイスウ</t>
    </rPh>
    <phoneticPr fontId="2"/>
  </si>
  <si>
    <t>a</t>
    <phoneticPr fontId="2"/>
  </si>
  <si>
    <t>b</t>
    <phoneticPr fontId="2"/>
  </si>
  <si>
    <t>c</t>
    <phoneticPr fontId="2"/>
  </si>
  <si>
    <t>模式図</t>
    <rPh sb="0" eb="3">
      <t>モシキズ</t>
    </rPh>
    <phoneticPr fontId="2"/>
  </si>
  <si>
    <t>飽和透水係数(m/hr)</t>
    <rPh sb="0" eb="6">
      <t>ホウワトウスイケイスウ</t>
    </rPh>
    <phoneticPr fontId="2"/>
  </si>
  <si>
    <t>影響係数（１）</t>
    <rPh sb="0" eb="2">
      <t>エイキョウ</t>
    </rPh>
    <rPh sb="2" eb="4">
      <t>ケイスウ</t>
    </rPh>
    <phoneticPr fontId="2"/>
  </si>
  <si>
    <t>影響係数（２）</t>
    <rPh sb="0" eb="2">
      <t>エイキョウ</t>
    </rPh>
    <rPh sb="2" eb="4">
      <t>ケイスウ</t>
    </rPh>
    <phoneticPr fontId="2"/>
  </si>
  <si>
    <t>浸透能力算出のために必要な諸元</t>
    <rPh sb="0" eb="4">
      <t>シントウノウリョク</t>
    </rPh>
    <rPh sb="4" eb="6">
      <t>サンシュツ</t>
    </rPh>
    <rPh sb="10" eb="12">
      <t>ヒツヨウ</t>
    </rPh>
    <rPh sb="13" eb="15">
      <t>ショゲン</t>
    </rPh>
    <phoneticPr fontId="2"/>
  </si>
  <si>
    <t>施設規模の適応範囲</t>
    <phoneticPr fontId="2"/>
  </si>
  <si>
    <t>H≦1.5m, W≦1.5m</t>
    <phoneticPr fontId="2"/>
  </si>
  <si>
    <t>H≦1.5m</t>
    <phoneticPr fontId="2"/>
  </si>
  <si>
    <t>H≦1.5m, 0.2≦D≦10m</t>
    <phoneticPr fontId="2"/>
  </si>
  <si>
    <t>H≦1.5m, W≦80m</t>
    <phoneticPr fontId="2"/>
  </si>
  <si>
    <t>空隙率(%)</t>
    <rPh sb="0" eb="2">
      <t>クウゲキ</t>
    </rPh>
    <phoneticPr fontId="2"/>
  </si>
  <si>
    <t>管の高さ(m)</t>
    <rPh sb="0" eb="1">
      <t>カン</t>
    </rPh>
    <rPh sb="2" eb="3">
      <t>タカ</t>
    </rPh>
    <phoneticPr fontId="2"/>
  </si>
  <si>
    <t>管の内径(m)</t>
    <rPh sb="0" eb="1">
      <t>カン</t>
    </rPh>
    <rPh sb="2" eb="3">
      <t>ウチ</t>
    </rPh>
    <rPh sb="3" eb="4">
      <t>ケイ</t>
    </rPh>
    <phoneticPr fontId="2"/>
  </si>
  <si>
    <t>管の外径(m)</t>
    <rPh sb="0" eb="1">
      <t>カン</t>
    </rPh>
    <rPh sb="2" eb="4">
      <t>ガイケイ</t>
    </rPh>
    <phoneticPr fontId="2"/>
  </si>
  <si>
    <t>浸透トレンチ・浸透側溝</t>
    <rPh sb="7" eb="9">
      <t>シントウ</t>
    </rPh>
    <rPh sb="9" eb="11">
      <t>ソッコウ</t>
    </rPh>
    <phoneticPr fontId="2"/>
  </si>
  <si>
    <t>トレンチの段数</t>
    <rPh sb="5" eb="7">
      <t>ダンスウ</t>
    </rPh>
    <phoneticPr fontId="2"/>
  </si>
  <si>
    <t>空隙貯留量算出のために必要な諸元</t>
  </si>
  <si>
    <t>材料</t>
    <rPh sb="0" eb="2">
      <t>ザイリョウ</t>
    </rPh>
    <phoneticPr fontId="2"/>
  </si>
  <si>
    <t>設計値</t>
    <rPh sb="0" eb="3">
      <t>セッケイチ</t>
    </rPh>
    <phoneticPr fontId="2"/>
  </si>
  <si>
    <t>文献による参考値</t>
    <phoneticPr fontId="2"/>
  </si>
  <si>
    <t>単粒度砕石（３・４・５号）</t>
  </si>
  <si>
    <t>クラッシャーラン</t>
  </si>
  <si>
    <t>粒度調整砕石</t>
  </si>
  <si>
    <t>透水性アスファルト混合物</t>
  </si>
  <si>
    <t>透水性瀝青安定処理路盤</t>
    <rPh sb="10" eb="11">
      <t>バン</t>
    </rPh>
    <phoneticPr fontId="2"/>
  </si>
  <si>
    <t>透水性コンクリート</t>
  </si>
  <si>
    <t>プラスチック製貯留材</t>
  </si>
  <si>
    <t>●材料別の空隙率</t>
    <rPh sb="1" eb="4">
      <t>ザイリョウベツ</t>
    </rPh>
    <rPh sb="5" eb="8">
      <t>クウゲキリツ</t>
    </rPh>
    <phoneticPr fontId="2"/>
  </si>
  <si>
    <t>※１：雨水浸透施設技術指針［案］構造・施工・維持管理編 社団法人雨水貯留浸透技術協会</t>
  </si>
  <si>
    <t>※２：舗装設計施工指針 社団法人日本道路協会</t>
    <phoneticPr fontId="2"/>
  </si>
  <si>
    <t>※３：雨水流出抑制施設(規定及び解説)住宅・都市整備公団</t>
  </si>
  <si>
    <t>※４：技術評価認定書 社団法人雨水貯留浸透技術協会</t>
  </si>
  <si>
    <r>
      <t>比浸透量(m</t>
    </r>
    <r>
      <rPr>
        <vertAlign val="superscript"/>
        <sz val="14"/>
        <rFont val="ＭＳ Ｐゴシック"/>
        <family val="3"/>
        <charset val="128"/>
      </rPr>
      <t>2</t>
    </r>
    <r>
      <rPr>
        <sz val="14"/>
        <rFont val="ＭＳ Ｐゴシック"/>
        <family val="3"/>
        <charset val="128"/>
      </rPr>
      <t>)</t>
    </r>
    <rPh sb="0" eb="4">
      <t>ヒシントウリョウ</t>
    </rPh>
    <phoneticPr fontId="2"/>
  </si>
  <si>
    <r>
      <t>空隙部の体積(m</t>
    </r>
    <r>
      <rPr>
        <vertAlign val="superscript"/>
        <sz val="14"/>
        <rFont val="ＭＳ Ｐゴシック"/>
        <family val="3"/>
        <charset val="128"/>
      </rPr>
      <t>3</t>
    </r>
    <r>
      <rPr>
        <sz val="14"/>
        <rFont val="ＭＳ Ｐゴシック"/>
        <family val="3"/>
        <charset val="128"/>
      </rPr>
      <t>)</t>
    </r>
    <rPh sb="0" eb="3">
      <t>クウゲキブ</t>
    </rPh>
    <rPh sb="4" eb="6">
      <t>タイセキ</t>
    </rPh>
    <phoneticPr fontId="2"/>
  </si>
  <si>
    <r>
      <t>管内の体積(m</t>
    </r>
    <r>
      <rPr>
        <vertAlign val="superscript"/>
        <sz val="14"/>
        <rFont val="ＭＳ Ｐゴシック"/>
        <family val="3"/>
        <charset val="128"/>
      </rPr>
      <t>3</t>
    </r>
    <r>
      <rPr>
        <sz val="14"/>
        <rFont val="ＭＳ Ｐゴシック"/>
        <family val="3"/>
        <charset val="128"/>
      </rPr>
      <t>)</t>
    </r>
    <rPh sb="0" eb="1">
      <t>カン</t>
    </rPh>
    <rPh sb="1" eb="2">
      <t>ナイ</t>
    </rPh>
    <rPh sb="3" eb="5">
      <t>タイセキ</t>
    </rPh>
    <phoneticPr fontId="2"/>
  </si>
  <si>
    <r>
      <t>30～40％</t>
    </r>
    <r>
      <rPr>
        <vertAlign val="superscript"/>
        <sz val="14"/>
        <rFont val="ＭＳ Ｐゴシック"/>
        <family val="3"/>
        <charset val="128"/>
      </rPr>
      <t>※１</t>
    </r>
    <phoneticPr fontId="2"/>
  </si>
  <si>
    <r>
      <t>骨材間隙率6～18％</t>
    </r>
    <r>
      <rPr>
        <vertAlign val="superscript"/>
        <sz val="14"/>
        <rFont val="ＭＳ Ｐゴシック"/>
        <family val="3"/>
        <charset val="128"/>
      </rPr>
      <t>※２</t>
    </r>
    <phoneticPr fontId="2"/>
  </si>
  <si>
    <r>
      <t>骨材間隙率3～15％</t>
    </r>
    <r>
      <rPr>
        <vertAlign val="superscript"/>
        <sz val="14"/>
        <rFont val="ＭＳ Ｐゴシック"/>
        <family val="3"/>
        <charset val="128"/>
      </rPr>
      <t>※２</t>
    </r>
    <phoneticPr fontId="2"/>
  </si>
  <si>
    <r>
      <t>10～20％以上</t>
    </r>
    <r>
      <rPr>
        <vertAlign val="superscript"/>
        <sz val="14"/>
        <rFont val="ＭＳ Ｐゴシック"/>
        <family val="3"/>
        <charset val="128"/>
      </rPr>
      <t>※３</t>
    </r>
    <phoneticPr fontId="2"/>
  </si>
  <si>
    <r>
      <t>連続空隙率20%</t>
    </r>
    <r>
      <rPr>
        <vertAlign val="superscript"/>
        <sz val="14"/>
        <rFont val="ＭＳ Ｐゴシック"/>
        <family val="3"/>
        <charset val="128"/>
      </rPr>
      <t>※４</t>
    </r>
    <phoneticPr fontId="2"/>
  </si>
  <si>
    <t>使用する製品の
カタログ値を採用</t>
    <phoneticPr fontId="2"/>
  </si>
  <si>
    <t>時</t>
    <rPh sb="0" eb="1">
      <t>ジ</t>
    </rPh>
    <phoneticPr fontId="2"/>
  </si>
  <si>
    <t>分</t>
    <rPh sb="0" eb="1">
      <t>フン</t>
    </rPh>
    <phoneticPr fontId="2"/>
  </si>
  <si>
    <t>降雨量
（mm/h）</t>
    <rPh sb="0" eb="3">
      <t>コウウリョウ</t>
    </rPh>
    <phoneticPr fontId="2"/>
  </si>
  <si>
    <t>0－10</t>
  </si>
  <si>
    <t>10－20</t>
  </si>
  <si>
    <t>20－30</t>
  </si>
  <si>
    <t>30－40</t>
  </si>
  <si>
    <t>40－50</t>
  </si>
  <si>
    <t>50－60</t>
  </si>
  <si>
    <t>（様式－６作成要領）</t>
    <phoneticPr fontId="2"/>
  </si>
  <si>
    <t>矩形ます</t>
    <rPh sb="0" eb="2">
      <t>クケイ</t>
    </rPh>
    <phoneticPr fontId="2"/>
  </si>
  <si>
    <t>H≦1.5m, L≦200m, W≦4m</t>
    <phoneticPr fontId="2"/>
  </si>
  <si>
    <t>施設延長L(m)</t>
    <rPh sb="0" eb="2">
      <t>シセツ</t>
    </rPh>
    <rPh sb="2" eb="4">
      <t>エンチョウ</t>
    </rPh>
    <phoneticPr fontId="2"/>
  </si>
  <si>
    <t>○○市○○区○○町</t>
    <rPh sb="2" eb="3">
      <t>シ</t>
    </rPh>
    <rPh sb="5" eb="6">
      <t>ク</t>
    </rPh>
    <rPh sb="8" eb="9">
      <t>マチ</t>
    </rPh>
    <phoneticPr fontId="2"/>
  </si>
  <si>
    <t>行為区域位置の住所を入力してください。</t>
    <rPh sb="0" eb="2">
      <t>コウイ</t>
    </rPh>
    <rPh sb="2" eb="4">
      <t>クイキ</t>
    </rPh>
    <rPh sb="4" eb="6">
      <t>イチ</t>
    </rPh>
    <rPh sb="7" eb="9">
      <t>ジュウショ</t>
    </rPh>
    <rPh sb="10" eb="12">
      <t>ニュウリョク</t>
    </rPh>
    <phoneticPr fontId="2"/>
  </si>
  <si>
    <t>様式－５</t>
    <rPh sb="0" eb="2">
      <t>ヨウシキ</t>
    </rPh>
    <phoneticPr fontId="2"/>
  </si>
  <si>
    <t>様式－６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2"/>
  </si>
  <si>
    <t xml:space="preserve"> ha</t>
    <phoneticPr fontId="2"/>
  </si>
  <si>
    <r>
      <t>使用する浸透施設の諸元をオレンジ色ハッチング箇所に入力してください。
必要な諸元（</t>
    </r>
    <r>
      <rPr>
        <sz val="15"/>
        <color indexed="30"/>
        <rFont val="ＭＳ Ｐゴシック"/>
        <family val="3"/>
        <charset val="128"/>
      </rPr>
      <t>青</t>
    </r>
    <r>
      <rPr>
        <sz val="15"/>
        <rFont val="ＭＳ Ｐゴシック"/>
        <family val="3"/>
        <charset val="128"/>
      </rPr>
      <t>・</t>
    </r>
    <r>
      <rPr>
        <sz val="15"/>
        <color indexed="17"/>
        <rFont val="ＭＳ Ｐゴシック"/>
        <family val="3"/>
        <charset val="128"/>
      </rPr>
      <t>緑</t>
    </r>
    <r>
      <rPr>
        <sz val="15"/>
        <rFont val="ＭＳ Ｐゴシック"/>
        <family val="3"/>
        <charset val="128"/>
      </rPr>
      <t>ハッチング項目）が自動算出されます。</t>
    </r>
    <rPh sb="0" eb="2">
      <t>シヨウ</t>
    </rPh>
    <rPh sb="4" eb="8">
      <t>シントウシセツ</t>
    </rPh>
    <rPh sb="9" eb="11">
      <t>ショゲン</t>
    </rPh>
    <rPh sb="16" eb="17">
      <t>イロ</t>
    </rPh>
    <rPh sb="22" eb="24">
      <t>カショ</t>
    </rPh>
    <rPh sb="25" eb="27">
      <t>ニュウリョク</t>
    </rPh>
    <rPh sb="35" eb="37">
      <t>ヒツヨウ</t>
    </rPh>
    <rPh sb="38" eb="40">
      <t>ショゲン</t>
    </rPh>
    <rPh sb="53" eb="55">
      <t>ジドウ</t>
    </rPh>
    <rPh sb="55" eb="57">
      <t>サンシュツ</t>
    </rPh>
    <phoneticPr fontId="2"/>
  </si>
  <si>
    <t>空隙貯留量の条件設定【その他】に入力してください</t>
    <rPh sb="0" eb="2">
      <t>クウゲキ</t>
    </rPh>
    <rPh sb="2" eb="5">
      <t>チョリュウリョウ</t>
    </rPh>
    <rPh sb="6" eb="10">
      <t>ジョウケンセッテイ</t>
    </rPh>
    <rPh sb="13" eb="14">
      <t>タ</t>
    </rPh>
    <rPh sb="16" eb="18">
      <t>ニュウリョク</t>
    </rPh>
    <phoneticPr fontId="2"/>
  </si>
  <si>
    <t>５．</t>
    <phoneticPr fontId="2"/>
  </si>
  <si>
    <t>６．</t>
    <phoneticPr fontId="2"/>
  </si>
  <si>
    <t>７．</t>
    <phoneticPr fontId="2"/>
  </si>
  <si>
    <t>８．</t>
    <phoneticPr fontId="2"/>
  </si>
  <si>
    <t>0-10</t>
  </si>
  <si>
    <t>10-20</t>
  </si>
  <si>
    <t>20-30</t>
  </si>
  <si>
    <t>30-40</t>
  </si>
  <si>
    <t>40-50</t>
  </si>
  <si>
    <t>50-60</t>
  </si>
  <si>
    <t>計算シートを用いて，特定都市河川浸水被害対策法の規定に基づく，
雨水浸透阻害行為許可申請書の様式－１～様式－６を作成します。</t>
    <rPh sb="6" eb="7">
      <t>モチ</t>
    </rPh>
    <rPh sb="10" eb="12">
      <t>トクテイ</t>
    </rPh>
    <rPh sb="12" eb="14">
      <t>トシ</t>
    </rPh>
    <rPh sb="14" eb="16">
      <t>カセン</t>
    </rPh>
    <rPh sb="16" eb="18">
      <t>シンスイ</t>
    </rPh>
    <rPh sb="18" eb="20">
      <t>ヒガイ</t>
    </rPh>
    <rPh sb="20" eb="23">
      <t>タイサクホウ</t>
    </rPh>
    <rPh sb="24" eb="26">
      <t>キテイ</t>
    </rPh>
    <rPh sb="27" eb="28">
      <t>モト</t>
    </rPh>
    <rPh sb="56" eb="58">
      <t>サクセイ</t>
    </rPh>
    <phoneticPr fontId="2"/>
  </si>
  <si>
    <t>（様式－１～様式－３：事前相談に必要な書類，様式－１～様式－６：許可申請に必要な書類）</t>
    <rPh sb="11" eb="15">
      <t>ジゼンソウダン</t>
    </rPh>
    <rPh sb="16" eb="18">
      <t>ヒツヨウ</t>
    </rPh>
    <rPh sb="19" eb="21">
      <t>ショルイ</t>
    </rPh>
    <rPh sb="32" eb="34">
      <t>キョカ</t>
    </rPh>
    <rPh sb="34" eb="36">
      <t>シンセイ</t>
    </rPh>
    <rPh sb="37" eb="39">
      <t>ヒツヨウ</t>
    </rPh>
    <phoneticPr fontId="2"/>
  </si>
  <si>
    <t>様式－１～様式－６には，例として以下の条件で数値が入力してあります。</t>
    <rPh sb="12" eb="13">
      <t>レイ</t>
    </rPh>
    <phoneticPr fontId="2"/>
  </si>
  <si>
    <t>入力が必要な項目を赤字で示しておりますので，該当する箇所に数値を記入してください。</t>
    <rPh sb="6" eb="8">
      <t>コウモク</t>
    </rPh>
    <phoneticPr fontId="2"/>
  </si>
  <si>
    <t>～計算シートの詳しい使用方法については，次ページの「使用方法」をご覧ください～</t>
    <rPh sb="1" eb="3">
      <t>ケイサン</t>
    </rPh>
    <rPh sb="7" eb="8">
      <t>クワ</t>
    </rPh>
    <rPh sb="10" eb="14">
      <t>シヨウホウホウ</t>
    </rPh>
    <rPh sb="20" eb="21">
      <t>ジ</t>
    </rPh>
    <rPh sb="26" eb="28">
      <t>シヨウ</t>
    </rPh>
    <rPh sb="28" eb="30">
      <t>ホウホウ</t>
    </rPh>
    <rPh sb="33" eb="34">
      <t>ラン</t>
    </rPh>
    <phoneticPr fontId="2"/>
  </si>
  <si>
    <t>例として，下図の正方形ますおよび浸透トレンチを使用した場合の数値を赤字で示しています。</t>
    <rPh sb="0" eb="1">
      <t>レイ</t>
    </rPh>
    <rPh sb="5" eb="7">
      <t>シタズ</t>
    </rPh>
    <rPh sb="8" eb="11">
      <t>セイホウケイ</t>
    </rPh>
    <rPh sb="16" eb="18">
      <t>シントウ</t>
    </rPh>
    <rPh sb="23" eb="25">
      <t>シヨウ</t>
    </rPh>
    <rPh sb="27" eb="29">
      <t>バアイ</t>
    </rPh>
    <rPh sb="30" eb="32">
      <t>スウチ</t>
    </rPh>
    <rPh sb="33" eb="35">
      <t>アカジ</t>
    </rPh>
    <rPh sb="36" eb="37">
      <t>シメ</t>
    </rPh>
    <phoneticPr fontId="2"/>
  </si>
  <si>
    <t>施設直径D(m)，施設幅W(m)</t>
    <rPh sb="2" eb="4">
      <t>チョッケイ</t>
    </rPh>
    <rPh sb="9" eb="12">
      <t>シセツハバ</t>
    </rPh>
    <phoneticPr fontId="2"/>
  </si>
  <si>
    <t>設置数量(個)，(m)，(m2)</t>
    <rPh sb="0" eb="4">
      <t>セッチスウリョウ</t>
    </rPh>
    <rPh sb="5" eb="6">
      <t>コ</t>
    </rPh>
    <phoneticPr fontId="2"/>
  </si>
  <si>
    <t>下表の材料別の空隙率を参照し，
該当する材料の設計値を入力してください</t>
    <rPh sb="0" eb="1">
      <t>シタ</t>
    </rPh>
    <rPh sb="1" eb="2">
      <t>ヒョウ</t>
    </rPh>
    <rPh sb="3" eb="6">
      <t>ザイリョウベツ</t>
    </rPh>
    <rPh sb="7" eb="10">
      <t>クウゲキリツ</t>
    </rPh>
    <rPh sb="11" eb="13">
      <t>サンショウ</t>
    </rPh>
    <rPh sb="16" eb="18">
      <t>ガイトウ</t>
    </rPh>
    <rPh sb="20" eb="22">
      <t>ザイリョウ</t>
    </rPh>
    <rPh sb="23" eb="26">
      <t>セッケイチ</t>
    </rPh>
    <rPh sb="27" eb="29">
      <t>ニュウリョク</t>
    </rPh>
    <phoneticPr fontId="2"/>
  </si>
  <si>
    <t>60～95％※４
空隙率は製品により異なり，また98％の空隙率を有するものもある</t>
  </si>
  <si>
    <t>様式－６では，雨水貯留浸透施設の対策規模を設定し，行為後のピーク流量が
行為前の流出雨水量の最大値を超えないか確認することを目的としています。</t>
  </si>
  <si>
    <t>「ユーザーマニュアル」を参考にしながら，以下のシートを作成してください。</t>
  </si>
  <si>
    <t>・浸透施設能力➡設置する浸透施設の比浸透量，飽和透水係数，設置数量，影響係数，体積，空隙率を
 　　　　　　　　　　　入力してください。</t>
    <rPh sb="31" eb="33">
      <t>スウリョウ</t>
    </rPh>
    <rPh sb="59" eb="61">
      <t>ニュウリョク</t>
    </rPh>
    <phoneticPr fontId="2"/>
  </si>
  <si>
    <t>（各浸透施設諸元の算出には次ページの「浸透施設諸元算出表」を使用し，算出された諸元（青・緑ハッチング項目）を浸透施設能力シートに入力してください。）</t>
    <rPh sb="6" eb="8">
      <t>ショゲン</t>
    </rPh>
    <rPh sb="9" eb="11">
      <t>サンシュツ</t>
    </rPh>
    <rPh sb="13" eb="14">
      <t>ツギ</t>
    </rPh>
    <rPh sb="19" eb="21">
      <t>シントウ</t>
    </rPh>
    <rPh sb="21" eb="23">
      <t>シセツ</t>
    </rPh>
    <rPh sb="23" eb="25">
      <t>ショゲン</t>
    </rPh>
    <rPh sb="25" eb="27">
      <t>サンシュツ</t>
    </rPh>
    <rPh sb="27" eb="28">
      <t>ヒョウ</t>
    </rPh>
    <rPh sb="30" eb="32">
      <t>シヨウ</t>
    </rPh>
    <rPh sb="34" eb="36">
      <t>サンシュツ</t>
    </rPh>
    <rPh sb="39" eb="41">
      <t>ショゲン</t>
    </rPh>
    <rPh sb="42" eb="43">
      <t>アオ</t>
    </rPh>
    <rPh sb="44" eb="45">
      <t>ミドリ</t>
    </rPh>
    <rPh sb="50" eb="52">
      <t>コウモク</t>
    </rPh>
    <rPh sb="54" eb="58">
      <t>シントウシセツ</t>
    </rPh>
    <rPh sb="58" eb="60">
      <t>ノウリョク</t>
    </rPh>
    <rPh sb="64" eb="66">
      <t>ニュウリョク</t>
    </rPh>
    <phoneticPr fontId="2"/>
  </si>
  <si>
    <t>・0２流出計算（QT-Sグラフ）➡流出計算条件を選択し，「計算実行/再設定」ボタンを押下してください。</t>
    <rPh sb="17" eb="19">
      <t>リュウシュツ</t>
    </rPh>
    <rPh sb="19" eb="21">
      <t>ケイサン</t>
    </rPh>
    <rPh sb="21" eb="23">
      <t>ジョウケン</t>
    </rPh>
    <rPh sb="24" eb="26">
      <t>センタク</t>
    </rPh>
    <rPh sb="34" eb="37">
      <t>サイセッテイ</t>
    </rPh>
    <rPh sb="42" eb="44">
      <t>オウカ</t>
    </rPh>
    <phoneticPr fontId="2"/>
  </si>
  <si>
    <t>・04－①調整計算（自然調節方式）➡調整池を設置する場合は諸元を入力し，「計算実行」ボタンを
　　　　　　　　　　　　　　　　　　　　　　　　押下してください。</t>
    <rPh sb="71" eb="73">
      <t>オウカ</t>
    </rPh>
    <phoneticPr fontId="2"/>
  </si>
  <si>
    <t>（N.Gの場合はO.Kになるまで，繰り返し諸元を調整します。）</t>
    <rPh sb="24" eb="26">
      <t>チョウセイ</t>
    </rPh>
    <phoneticPr fontId="2"/>
  </si>
  <si>
    <t>・総合評価がO.Kであれば，「【様式】許可申請図書」の保存場所を入力し，
「許可申請図書の作成」ボタンを押下して計算結果を出力します。</t>
    <rPh sb="27" eb="31">
      <t>ホゾンバショ</t>
    </rPh>
    <rPh sb="32" eb="34">
      <t>ニュウリョク</t>
    </rPh>
    <rPh sb="52" eb="54">
      <t>オウカ</t>
    </rPh>
    <phoneticPr fontId="2"/>
  </si>
  <si>
    <t>・出力された許可申請図書(エクセルシート)から，流出抑制施設の諸元および調節計算結果を様式－６に入力します。</t>
    <rPh sb="48" eb="50">
      <t>ニュウリョク</t>
    </rPh>
    <phoneticPr fontId="2"/>
  </si>
  <si>
    <t>（※様式―６は正方形ます，浸透トレンチおよび調整池を併用した場合を赤字で例示しております。）</t>
    <rPh sb="7" eb="10">
      <t>セイホウケイ</t>
    </rPh>
    <rPh sb="22" eb="25">
      <t>チョウセイチ</t>
    </rPh>
    <phoneticPr fontId="2"/>
  </si>
  <si>
    <t>よって，</t>
  </si>
  <si>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4"/>
  </si>
  <si>
    <t>※　様式－１，－２，図面－３，－４，－５，－６参照</t>
    <rPh sb="2" eb="4">
      <t>ヨウシキ</t>
    </rPh>
    <rPh sb="10" eb="12">
      <t>ズメン</t>
    </rPh>
    <rPh sb="23" eb="25">
      <t>サンショウ</t>
    </rPh>
    <phoneticPr fontId="2"/>
  </si>
  <si>
    <t>③欄が（＋）の場合，原則該当</t>
    <rPh sb="1" eb="2">
      <t>ラン</t>
    </rPh>
    <rPh sb="7" eb="9">
      <t>バアイ</t>
    </rPh>
    <rPh sb="10" eb="12">
      <t>ゲンソク</t>
    </rPh>
    <rPh sb="12" eb="14">
      <t>ガイトウ</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</si>
  <si>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</si>
  <si>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 xml:space="preserve">  0.1ha（1,000㎡）以上の場合，申請の対象</t>
    <rPh sb="15" eb="17">
      <t>イジョウ</t>
    </rPh>
    <rPh sb="18" eb="20">
      <t>バアイ</t>
    </rPh>
    <rPh sb="21" eb="23">
      <t>シンセイ</t>
    </rPh>
    <rPh sb="24" eb="26">
      <t>タイショウ</t>
    </rPh>
    <phoneticPr fontId="2"/>
  </si>
  <si>
    <t>●雨水浸透阻害行為とは，雨水の流出量を現状より悪化させる行為（行為前後で雨水流出量が増加する行為）をいいます。行為後においても，行為前より雨水流出量を増加させないように抑制するという「現状非悪化」が基本的な考え方です。</t>
  </si>
  <si>
    <t>●現況及び計画の土地利用形態は，図面・写真により，実際の利用形態から判断します。</t>
  </si>
  <si>
    <t>宅地は，次に掲げる建物（工作物を含む）の用に供するための土地をいう。
(A)現況において，建物の用に供している土地
(B)過去において，建物の用に供している土地</t>
    <rPh sb="0" eb="2">
      <t>タクチ</t>
    </rPh>
    <rPh sb="4" eb="5">
      <t>ツギ</t>
    </rPh>
    <rPh sb="6" eb="7">
      <t>カカ</t>
    </rPh>
    <rPh sb="9" eb="11">
      <t>タテモノ</t>
    </rPh>
    <rPh sb="12" eb="15">
      <t>コウサクブツ</t>
    </rPh>
    <rPh sb="16" eb="17">
      <t>フク</t>
    </rPh>
    <rPh sb="20" eb="21">
      <t>ヨウ</t>
    </rPh>
    <rPh sb="22" eb="23">
      <t>キョウ</t>
    </rPh>
    <rPh sb="28" eb="29">
      <t>ト</t>
    </rPh>
    <rPh sb="29" eb="30">
      <t>チ</t>
    </rPh>
    <rPh sb="38" eb="40">
      <t>ゲンキョウ</t>
    </rPh>
    <rPh sb="45" eb="47">
      <t>タテモノ</t>
    </rPh>
    <rPh sb="48" eb="49">
      <t>ヨウ</t>
    </rPh>
    <rPh sb="50" eb="51">
      <t>キョウ</t>
    </rPh>
    <rPh sb="55" eb="56">
      <t>ト</t>
    </rPh>
    <rPh sb="56" eb="57">
      <t>チ</t>
    </rPh>
    <rPh sb="61" eb="63">
      <t>カコ</t>
    </rPh>
    <rPh sb="68" eb="70">
      <t>タテモノ</t>
    </rPh>
    <rPh sb="71" eb="72">
      <t>ヨウ</t>
    </rPh>
    <rPh sb="73" eb="74">
      <t>キョウ</t>
    </rPh>
    <rPh sb="78" eb="79">
      <t>ト</t>
    </rPh>
    <rPh sb="79" eb="80">
      <t>チ</t>
    </rPh>
    <phoneticPr fontId="29"/>
  </si>
  <si>
    <t>宅地は，建物の屋根面積のほかに，庭等も含めた一団をもって宅地とする。</t>
    <rPh sb="0" eb="2">
      <t>タクチ</t>
    </rPh>
    <rPh sb="4" eb="6">
      <t>タテモノ</t>
    </rPh>
    <rPh sb="7" eb="9">
      <t>ヤネ</t>
    </rPh>
    <rPh sb="9" eb="11">
      <t>メンセキ</t>
    </rPh>
    <rPh sb="16" eb="17">
      <t>ニワ</t>
    </rPh>
    <rPh sb="17" eb="18">
      <t>トウ</t>
    </rPh>
    <rPh sb="19" eb="20">
      <t>フク</t>
    </rPh>
    <rPh sb="22" eb="24">
      <t>イチダン</t>
    </rPh>
    <rPh sb="28" eb="30">
      <t>タクチ</t>
    </rPh>
    <phoneticPr fontId="29"/>
  </si>
  <si>
    <t>常時，又は一時的に水面を有する池沼をいう。</t>
    <rPh sb="0" eb="2">
      <t>ジョウジ</t>
    </rPh>
    <rPh sb="3" eb="4">
      <t>マタ</t>
    </rPh>
    <rPh sb="5" eb="8">
      <t>イチジテキ</t>
    </rPh>
    <rPh sb="9" eb="11">
      <t>スイメン</t>
    </rPh>
    <rPh sb="12" eb="13">
      <t>ユウ</t>
    </rPh>
    <rPh sb="15" eb="16">
      <t>イケ</t>
    </rPh>
    <rPh sb="16" eb="17">
      <t>ヌマ</t>
    </rPh>
    <phoneticPr fontId="29"/>
  </si>
  <si>
    <t>池沼の範囲は，池沼を形成する連続した斜面，壁面（直接流出となるエリア）の頂上までの範囲及び貯留に供する土提等がある場合は，それら施設敷地一体を含めた範囲とする。</t>
    <rPh sb="0" eb="1">
      <t>イケ</t>
    </rPh>
    <rPh sb="1" eb="2">
      <t>ヌマ</t>
    </rPh>
    <rPh sb="3" eb="5">
      <t>ハンイ</t>
    </rPh>
    <rPh sb="7" eb="8">
      <t>イケ</t>
    </rPh>
    <rPh sb="8" eb="9">
      <t>ヌマ</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rPh sb="43" eb="44">
      <t>オヨ</t>
    </rPh>
    <rPh sb="45" eb="47">
      <t>チョリュウ</t>
    </rPh>
    <rPh sb="48" eb="49">
      <t>キョウ</t>
    </rPh>
    <rPh sb="51" eb="53">
      <t>ツチテイ</t>
    </rPh>
    <rPh sb="53" eb="54">
      <t>トウ</t>
    </rPh>
    <rPh sb="57" eb="59">
      <t>バアイ</t>
    </rPh>
    <rPh sb="64" eb="66">
      <t>シセツ</t>
    </rPh>
    <rPh sb="66" eb="68">
      <t>シキチ</t>
    </rPh>
    <rPh sb="68" eb="70">
      <t>イッタイ</t>
    </rPh>
    <rPh sb="71" eb="72">
      <t>フク</t>
    </rPh>
    <rPh sb="74" eb="76">
      <t>ハンイ</t>
    </rPh>
    <phoneticPr fontId="29"/>
  </si>
  <si>
    <t>水路の範囲は，水路を形成する連続した斜面，壁面（直接流出となるエリア）の頂上までの範囲とする。</t>
    <rPh sb="0" eb="2">
      <t>スイロ</t>
    </rPh>
    <rPh sb="3" eb="5">
      <t>ハンイ</t>
    </rPh>
    <rPh sb="7" eb="9">
      <t>スイロ</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phoneticPr fontId="29"/>
  </si>
  <si>
    <t>常時，又は一時的に水面を有するため池をいう。</t>
    <rPh sb="0" eb="2">
      <t>ジョウジ</t>
    </rPh>
    <rPh sb="3" eb="4">
      <t>マタ</t>
    </rPh>
    <rPh sb="5" eb="8">
      <t>イチジテキ</t>
    </rPh>
    <rPh sb="9" eb="11">
      <t>スイメン</t>
    </rPh>
    <rPh sb="12" eb="13">
      <t>ユウ</t>
    </rPh>
    <rPh sb="17" eb="18">
      <t>イケ</t>
    </rPh>
    <phoneticPr fontId="29"/>
  </si>
  <si>
    <t>ため池の範囲は，ため池を形成する連続した斜面，壁面（直接流出となるエリア）の頂上までの範囲及び貯留に供する土提等がある場合はそれら施設敷地一体を含めた範囲とする。</t>
    <rPh sb="2" eb="3">
      <t>イケ</t>
    </rPh>
    <rPh sb="4" eb="6">
      <t>ハンイ</t>
    </rPh>
    <rPh sb="10" eb="11">
      <t>イケ</t>
    </rPh>
    <rPh sb="12" eb="14">
      <t>ケイセイ</t>
    </rPh>
    <rPh sb="16" eb="18">
      <t>レンゾク</t>
    </rPh>
    <rPh sb="20" eb="22">
      <t>シャメン</t>
    </rPh>
    <rPh sb="23" eb="25">
      <t>ヘキメン</t>
    </rPh>
    <rPh sb="26" eb="28">
      <t>チョクセツ</t>
    </rPh>
    <rPh sb="28" eb="30">
      <t>リュウシュツ</t>
    </rPh>
    <rPh sb="38" eb="40">
      <t>チョウジョウ</t>
    </rPh>
    <rPh sb="43" eb="45">
      <t>ハンイ</t>
    </rPh>
    <rPh sb="45" eb="46">
      <t>オヨ</t>
    </rPh>
    <rPh sb="47" eb="49">
      <t>チョリュウ</t>
    </rPh>
    <rPh sb="50" eb="51">
      <t>キョウ</t>
    </rPh>
    <rPh sb="53" eb="54">
      <t>ド</t>
    </rPh>
    <rPh sb="54" eb="55">
      <t>テイ</t>
    </rPh>
    <rPh sb="55" eb="56">
      <t>トウ</t>
    </rPh>
    <rPh sb="59" eb="61">
      <t>バアイ</t>
    </rPh>
    <rPh sb="65" eb="67">
      <t>シセツ</t>
    </rPh>
    <rPh sb="67" eb="69">
      <t>シキチ</t>
    </rPh>
    <rPh sb="69" eb="71">
      <t>イッタイ</t>
    </rPh>
    <rPh sb="72" eb="73">
      <t>フク</t>
    </rPh>
    <rPh sb="75" eb="77">
      <t>ハンイ</t>
    </rPh>
    <phoneticPr fontId="29"/>
  </si>
  <si>
    <t>一般の交通の用に供する道路をいう。道路法（昭和２７年法律第１８０号）に規定する道路かどうかは問わない。
　未舗装でも，一般の交通の用に供していれば道路とする。</t>
    <rPh sb="0" eb="2">
      <t>イッパン</t>
    </rPh>
    <rPh sb="3" eb="5">
      <t>コウツウ</t>
    </rPh>
    <rPh sb="6" eb="7">
      <t>ヨウ</t>
    </rPh>
    <rPh sb="8" eb="9">
      <t>キョウ</t>
    </rPh>
    <rPh sb="11" eb="13">
      <t>ドウロ</t>
    </rPh>
    <rPh sb="17" eb="20">
      <t>ドウロホウ</t>
    </rPh>
    <rPh sb="21" eb="23">
      <t>ショウワ</t>
    </rPh>
    <rPh sb="25" eb="26">
      <t>ネン</t>
    </rPh>
    <rPh sb="26" eb="28">
      <t>ホウリツ</t>
    </rPh>
    <rPh sb="28" eb="29">
      <t>ダイ</t>
    </rPh>
    <rPh sb="32" eb="33">
      <t>ゴウ</t>
    </rPh>
    <rPh sb="35" eb="37">
      <t>キテイ</t>
    </rPh>
    <rPh sb="39" eb="41">
      <t>ドウロ</t>
    </rPh>
    <rPh sb="46" eb="47">
      <t>ト</t>
    </rPh>
    <rPh sb="53" eb="56">
      <t>ミホソウ</t>
    </rPh>
    <rPh sb="59" eb="61">
      <t>イッパン</t>
    </rPh>
    <rPh sb="62" eb="64">
      <t>コウツウ</t>
    </rPh>
    <rPh sb="65" eb="66">
      <t>ヨウ</t>
    </rPh>
    <rPh sb="67" eb="68">
      <t>キョウ</t>
    </rPh>
    <rPh sb="73" eb="75">
      <t>ドウロ</t>
    </rPh>
    <phoneticPr fontId="29"/>
  </si>
  <si>
    <t>道路の範囲は，路肩から路肩までの範囲のほか，歩道，植樹帯，道路付帯施設が含まれる。
法面は区分し整理する。</t>
    <rPh sb="0" eb="2">
      <t>ドウロ</t>
    </rPh>
    <rPh sb="3" eb="5">
      <t>ハンイ</t>
    </rPh>
    <rPh sb="7" eb="9">
      <t>ロカタ</t>
    </rPh>
    <rPh sb="11" eb="13">
      <t>ロカタ</t>
    </rPh>
    <rPh sb="16" eb="18">
      <t>ハンイ</t>
    </rPh>
    <rPh sb="22" eb="24">
      <t>ホドウ</t>
    </rPh>
    <rPh sb="25" eb="27">
      <t>ショクジュ</t>
    </rPh>
    <rPh sb="27" eb="28">
      <t>タイ</t>
    </rPh>
    <rPh sb="29" eb="31">
      <t>ドウロ</t>
    </rPh>
    <rPh sb="31" eb="33">
      <t>フタイ</t>
    </rPh>
    <rPh sb="33" eb="35">
      <t>シセツ</t>
    </rPh>
    <rPh sb="36" eb="37">
      <t>フク</t>
    </rPh>
    <rPh sb="42" eb="43">
      <t>ノリ</t>
    </rPh>
    <rPh sb="43" eb="44">
      <t>メン</t>
    </rPh>
    <rPh sb="45" eb="47">
      <t>クブン</t>
    </rPh>
    <rPh sb="48" eb="50">
      <t>セイリ</t>
    </rPh>
    <phoneticPr fontId="29"/>
  </si>
  <si>
    <t>鉄道道路とは鉄道の敷地のうち，線路の敷地の範囲（高架の鉄道を含む）をいう。
　操車場は鉄道道路に含まれない。</t>
    <rPh sb="0" eb="2">
      <t>テツドウ</t>
    </rPh>
    <rPh sb="2" eb="4">
      <t>ドウロ</t>
    </rPh>
    <rPh sb="6" eb="8">
      <t>テツドウ</t>
    </rPh>
    <rPh sb="9" eb="11">
      <t>シキチ</t>
    </rPh>
    <rPh sb="15" eb="17">
      <t>センロ</t>
    </rPh>
    <rPh sb="18" eb="20">
      <t>シキチ</t>
    </rPh>
    <rPh sb="21" eb="23">
      <t>ハンイ</t>
    </rPh>
    <rPh sb="24" eb="26">
      <t>コウカ</t>
    </rPh>
    <rPh sb="27" eb="29">
      <t>テツドウ</t>
    </rPh>
    <rPh sb="30" eb="31">
      <t>フク</t>
    </rPh>
    <rPh sb="39" eb="42">
      <t>ソウシャジョウ</t>
    </rPh>
    <rPh sb="43" eb="45">
      <t>テツドウ</t>
    </rPh>
    <rPh sb="45" eb="47">
      <t>ドウロ</t>
    </rPh>
    <rPh sb="48" eb="49">
      <t>フク</t>
    </rPh>
    <phoneticPr fontId="29"/>
  </si>
  <si>
    <t>飛行場は，空港・ヘリポート等（飛行場の外に設置された航空保安施設の敷地を含む）をいう。</t>
    <rPh sb="0" eb="3">
      <t>ヒコウジョウ</t>
    </rPh>
    <rPh sb="5" eb="7">
      <t>クウコウ</t>
    </rPh>
    <rPh sb="13" eb="14">
      <t>トウ</t>
    </rPh>
    <rPh sb="15" eb="18">
      <t>ヒコウジョウ</t>
    </rPh>
    <rPh sb="19" eb="20">
      <t>ソト</t>
    </rPh>
    <rPh sb="21" eb="23">
      <t>セッチ</t>
    </rPh>
    <rPh sb="26" eb="28">
      <t>コウクウ</t>
    </rPh>
    <rPh sb="28" eb="30">
      <t>ホアン</t>
    </rPh>
    <rPh sb="30" eb="32">
      <t>シセツ</t>
    </rPh>
    <rPh sb="33" eb="35">
      <t>シキチ</t>
    </rPh>
    <rPh sb="36" eb="37">
      <t>フク</t>
    </rPh>
    <phoneticPr fontId="29"/>
  </si>
  <si>
    <t>ゴルフ場の敷地すべてではなく，当該排水施設の集水範囲の対象となる区域の土地をいう。</t>
    <rPh sb="3" eb="4">
      <t>ジョウ</t>
    </rPh>
    <rPh sb="5" eb="7">
      <t>シキチ</t>
    </rPh>
    <rPh sb="15" eb="17">
      <t>トウガイ</t>
    </rPh>
    <rPh sb="17" eb="19">
      <t>ハイスイ</t>
    </rPh>
    <rPh sb="19" eb="21">
      <t>シセツ</t>
    </rPh>
    <rPh sb="22" eb="23">
      <t>シュウ</t>
    </rPh>
    <rPh sb="23" eb="24">
      <t>スイ</t>
    </rPh>
    <rPh sb="24" eb="26">
      <t>ハンイ</t>
    </rPh>
    <rPh sb="27" eb="29">
      <t>タイショウ</t>
    </rPh>
    <rPh sb="32" eb="34">
      <t>クイキ</t>
    </rPh>
    <rPh sb="35" eb="37">
      <t>トチ</t>
    </rPh>
    <phoneticPr fontId="29"/>
  </si>
  <si>
    <t>「雨水を排水するための排水施設」がない場合は，この区分の対象とならない。敷地のうち，排水施設に集水される範囲が対象となる。</t>
  </si>
  <si>
    <t>「雨水を排水するための排水施設」がない場合は，この区分の対象とならない。敷地のうち，排水施設に集水される範囲が対象となる。</t>
    <rPh sb="1" eb="3">
      <t>ウスイ</t>
    </rPh>
    <rPh sb="4" eb="6">
      <t>ハイスイ</t>
    </rPh>
    <rPh sb="11" eb="13">
      <t>ハイスイ</t>
    </rPh>
    <rPh sb="13" eb="15">
      <t>シセツ</t>
    </rPh>
    <rPh sb="19" eb="21">
      <t>バアイ</t>
    </rPh>
    <rPh sb="25" eb="27">
      <t>クブン</t>
    </rPh>
    <rPh sb="28" eb="30">
      <t>タイショウ</t>
    </rPh>
    <rPh sb="36" eb="38">
      <t>シキチ</t>
    </rPh>
    <rPh sb="42" eb="44">
      <t>ハイスイ</t>
    </rPh>
    <rPh sb="44" eb="46">
      <t>シセツ</t>
    </rPh>
    <rPh sb="47" eb="48">
      <t>シュウ</t>
    </rPh>
    <rPh sb="48" eb="49">
      <t>スイ</t>
    </rPh>
    <rPh sb="52" eb="54">
      <t>ハンイ</t>
    </rPh>
    <rPh sb="55" eb="57">
      <t>タイショウ</t>
    </rPh>
    <phoneticPr fontId="29"/>
  </si>
  <si>
    <t>⑭　運動場，又はその他これに類する施設（雨水を排水するための排水施設を伴うものに限る）</t>
    <rPh sb="2" eb="5">
      <t>ウンドウジョウ</t>
    </rPh>
    <rPh sb="6" eb="7">
      <t>マタ</t>
    </rPh>
    <rPh sb="10" eb="11">
      <t>タ</t>
    </rPh>
    <rPh sb="14" eb="15">
      <t>ルイ</t>
    </rPh>
    <rPh sb="17" eb="19">
      <t>シセツ</t>
    </rPh>
    <rPh sb="20" eb="22">
      <t>ウスイ</t>
    </rPh>
    <rPh sb="23" eb="25">
      <t>ハイスイ</t>
    </rPh>
    <rPh sb="30" eb="32">
      <t>ハイスイ</t>
    </rPh>
    <rPh sb="32" eb="34">
      <t>シセツ</t>
    </rPh>
    <rPh sb="35" eb="36">
      <t>トモナ</t>
    </rPh>
    <rPh sb="40" eb="41">
      <t>カギ</t>
    </rPh>
    <phoneticPr fontId="29"/>
  </si>
  <si>
    <t>運動場の敷地すべてではなく，排水施設の集水範囲の対象となる区域の土地をいう。</t>
    <rPh sb="0" eb="3">
      <t>ウンドウジョウ</t>
    </rPh>
    <rPh sb="4" eb="6">
      <t>シキチ</t>
    </rPh>
    <rPh sb="14" eb="16">
      <t>ハイスイ</t>
    </rPh>
    <rPh sb="16" eb="18">
      <t>シセツ</t>
    </rPh>
    <rPh sb="19" eb="20">
      <t>シュウ</t>
    </rPh>
    <rPh sb="20" eb="21">
      <t>スイ</t>
    </rPh>
    <rPh sb="21" eb="23">
      <t>ハンイ</t>
    </rPh>
    <rPh sb="24" eb="26">
      <t>タイショウ</t>
    </rPh>
    <rPh sb="29" eb="31">
      <t>クイキ</t>
    </rPh>
    <rPh sb="32" eb="33">
      <t>ト</t>
    </rPh>
    <rPh sb="33" eb="34">
      <t>チ</t>
    </rPh>
    <phoneticPr fontId="29"/>
  </si>
  <si>
    <t>⑮　ローラー，又はその他これに類する建設機械を用いて締め固められた土地</t>
    <rPh sb="7" eb="8">
      <t>マタ</t>
    </rPh>
    <rPh sb="11" eb="12">
      <t>タ</t>
    </rPh>
    <rPh sb="15" eb="16">
      <t>ルイ</t>
    </rPh>
    <rPh sb="18" eb="20">
      <t>ケンセツ</t>
    </rPh>
    <rPh sb="20" eb="22">
      <t>キカイ</t>
    </rPh>
    <rPh sb="23" eb="24">
      <t>モチ</t>
    </rPh>
    <rPh sb="26" eb="27">
      <t>シ</t>
    </rPh>
    <rPh sb="28" eb="29">
      <t>カタ</t>
    </rPh>
    <rPh sb="33" eb="35">
      <t>トチ</t>
    </rPh>
    <phoneticPr fontId="29"/>
  </si>
  <si>
    <t>建築物が建築できる程度，又は通常車両等が容易に走行できる程度に締め固められた土地（排水施設が設置されたゴルフ場，運動場等を除く）をいう。
　施工段階で締め固められた土地であっても，耕起が行われることによって通常車両等が容易に走行できる程度までは締め固められていない状態のものは，締め固められた土地に該当しない。</t>
    <rPh sb="0" eb="3">
      <t>ケンチクブツ</t>
    </rPh>
    <rPh sb="4" eb="6">
      <t>ケンチク</t>
    </rPh>
    <rPh sb="9" eb="11">
      <t>テイド</t>
    </rPh>
    <rPh sb="12" eb="13">
      <t>マタ</t>
    </rPh>
    <rPh sb="14" eb="16">
      <t>ツウジョウ</t>
    </rPh>
    <rPh sb="16" eb="18">
      <t>シャリョウ</t>
    </rPh>
    <rPh sb="18" eb="19">
      <t>トウ</t>
    </rPh>
    <rPh sb="20" eb="22">
      <t>ヨウイ</t>
    </rPh>
    <rPh sb="23" eb="25">
      <t>ソウコウ</t>
    </rPh>
    <rPh sb="28" eb="30">
      <t>テイド</t>
    </rPh>
    <rPh sb="31" eb="32">
      <t>シ</t>
    </rPh>
    <rPh sb="33" eb="34">
      <t>カタ</t>
    </rPh>
    <rPh sb="38" eb="40">
      <t>トチ</t>
    </rPh>
    <rPh sb="41" eb="43">
      <t>ハイスイ</t>
    </rPh>
    <rPh sb="43" eb="45">
      <t>シセツ</t>
    </rPh>
    <rPh sb="46" eb="48">
      <t>セッチ</t>
    </rPh>
    <rPh sb="54" eb="55">
      <t>ジョウ</t>
    </rPh>
    <rPh sb="56" eb="59">
      <t>ウンドウジョウ</t>
    </rPh>
    <rPh sb="59" eb="60">
      <t>トウ</t>
    </rPh>
    <rPh sb="61" eb="62">
      <t>ノゾ</t>
    </rPh>
    <rPh sb="70" eb="72">
      <t>シコウ</t>
    </rPh>
    <rPh sb="72" eb="74">
      <t>ダンカイ</t>
    </rPh>
    <rPh sb="75" eb="76">
      <t>シ</t>
    </rPh>
    <rPh sb="77" eb="78">
      <t>カタ</t>
    </rPh>
    <rPh sb="82" eb="84">
      <t>トチ</t>
    </rPh>
    <rPh sb="90" eb="91">
      <t>コウ</t>
    </rPh>
    <rPh sb="91" eb="92">
      <t>キ</t>
    </rPh>
    <rPh sb="93" eb="94">
      <t>オコナ</t>
    </rPh>
    <rPh sb="103" eb="105">
      <t>ツウジョウ</t>
    </rPh>
    <rPh sb="105" eb="107">
      <t>シャリョウ</t>
    </rPh>
    <rPh sb="107" eb="108">
      <t>トウ</t>
    </rPh>
    <rPh sb="109" eb="111">
      <t>ヨウイ</t>
    </rPh>
    <rPh sb="112" eb="114">
      <t>ソウコウ</t>
    </rPh>
    <rPh sb="117" eb="119">
      <t>テイド</t>
    </rPh>
    <rPh sb="122" eb="123">
      <t>シ</t>
    </rPh>
    <rPh sb="124" eb="125">
      <t>カタ</t>
    </rPh>
    <rPh sb="132" eb="134">
      <t>ジョウタイ</t>
    </rPh>
    <rPh sb="139" eb="140">
      <t>シ</t>
    </rPh>
    <rPh sb="141" eb="142">
      <t>カタ</t>
    </rPh>
    <rPh sb="146" eb="148">
      <t>トチ</t>
    </rPh>
    <rPh sb="149" eb="151">
      <t>ガイトウ</t>
    </rPh>
    <phoneticPr fontId="29"/>
  </si>
  <si>
    <t>平均勾配が１０％以上の土地（山地，林地，原野）をいう。</t>
    <rPh sb="0" eb="2">
      <t>ヘイキン</t>
    </rPh>
    <rPh sb="2" eb="4">
      <t>コウバイ</t>
    </rPh>
    <rPh sb="8" eb="10">
      <t>イジョウ</t>
    </rPh>
    <rPh sb="11" eb="12">
      <t>ト</t>
    </rPh>
    <rPh sb="12" eb="13">
      <t>チ</t>
    </rPh>
    <rPh sb="14" eb="16">
      <t>サンチ</t>
    </rPh>
    <rPh sb="17" eb="19">
      <t>リンチ</t>
    </rPh>
    <rPh sb="20" eb="22">
      <t>ゲンヤ</t>
    </rPh>
    <phoneticPr fontId="29"/>
  </si>
  <si>
    <t>平均勾配の設定は，エリア内の地形図で一つの斜面を構成するエリアを設定し，次にその斜面の最大標高と最小標高を直線で結ぶ平均勾配を算出し，判断する。
　他の区分（①～⑮，⑰，⑱）以外の土地で，平均勾配１０％以上の土地をいう。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イジョウ</t>
    </rPh>
    <rPh sb="104" eb="106">
      <t>トチ</t>
    </rPh>
    <phoneticPr fontId="29"/>
  </si>
  <si>
    <t>人工的に造成され，植生に覆われた法面をいう。</t>
    <rPh sb="0" eb="3">
      <t>ジンコウテキ</t>
    </rPh>
    <rPh sb="4" eb="6">
      <t>ゾウセイ</t>
    </rPh>
    <rPh sb="9" eb="11">
      <t>ショクセイ</t>
    </rPh>
    <rPh sb="12" eb="13">
      <t>オオ</t>
    </rPh>
    <rPh sb="16" eb="17">
      <t>ノリ</t>
    </rPh>
    <rPh sb="17" eb="18">
      <t>メン</t>
    </rPh>
    <phoneticPr fontId="29"/>
  </si>
  <si>
    <t>⑱　林地，耕地，原野，ローラー，又はその他これに類する建設機械を用いて締め固められていない土地</t>
    <rPh sb="2" eb="4">
      <t>リンチ</t>
    </rPh>
    <rPh sb="5" eb="7">
      <t>コウチ</t>
    </rPh>
    <rPh sb="8" eb="10">
      <t>ゲンヤ</t>
    </rPh>
    <rPh sb="16" eb="17">
      <t>マタ</t>
    </rPh>
    <rPh sb="20" eb="21">
      <t>タ</t>
    </rPh>
    <rPh sb="24" eb="25">
      <t>ルイ</t>
    </rPh>
    <rPh sb="27" eb="29">
      <t>ケンセツ</t>
    </rPh>
    <rPh sb="29" eb="31">
      <t>キカイ</t>
    </rPh>
    <rPh sb="32" eb="33">
      <t>モチ</t>
    </rPh>
    <rPh sb="35" eb="36">
      <t>シ</t>
    </rPh>
    <rPh sb="37" eb="38">
      <t>カタ</t>
    </rPh>
    <rPh sb="45" eb="47">
      <t>トチ</t>
    </rPh>
    <phoneticPr fontId="29"/>
  </si>
  <si>
    <t>平均勾配が１０％未満で，一体的に林，又は草地等を形成している土地（山地，林地，原野）をいう。</t>
    <rPh sb="0" eb="2">
      <t>ヘイキン</t>
    </rPh>
    <rPh sb="2" eb="4">
      <t>コウバイ</t>
    </rPh>
    <rPh sb="8" eb="10">
      <t>ミマン</t>
    </rPh>
    <rPh sb="12" eb="15">
      <t>イッタイテキ</t>
    </rPh>
    <rPh sb="16" eb="17">
      <t>ハヤシ</t>
    </rPh>
    <rPh sb="18" eb="19">
      <t>マタ</t>
    </rPh>
    <rPh sb="20" eb="22">
      <t>クサチ</t>
    </rPh>
    <rPh sb="22" eb="23">
      <t>トウ</t>
    </rPh>
    <rPh sb="24" eb="26">
      <t>ケイセイ</t>
    </rPh>
    <rPh sb="30" eb="32">
      <t>トチ</t>
    </rPh>
    <rPh sb="33" eb="35">
      <t>サンチ</t>
    </rPh>
    <rPh sb="36" eb="38">
      <t>リンチ</t>
    </rPh>
    <rPh sb="39" eb="41">
      <t>ゲンヤ</t>
    </rPh>
    <phoneticPr fontId="29"/>
  </si>
  <si>
    <t>平均勾配の設定は，エリア内の地形図で一つの斜面を構成するエリアを設定し，次にその斜面の最大標高と最小標高を直線で結ぶ平均勾配を算出し，判断する。
　他の区分（①～⑮，⑰，⑱）以外の土地で，平均勾配１０％未満の土地をいう。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ミマン</t>
    </rPh>
    <rPh sb="104" eb="106">
      <t>トチ</t>
    </rPh>
    <phoneticPr fontId="29"/>
  </si>
  <si>
    <t>●特定都市河川流域において，1,000㎡以上の雨水浸透阻害行為を行う場合は，許可を受けなければなりません。</t>
    <phoneticPr fontId="2"/>
  </si>
  <si>
    <r>
      <t>上記１．２．の結果から、行為前後の土地利用集計により、阻害行為対象面積が</t>
    </r>
    <r>
      <rPr>
        <b/>
        <sz val="11"/>
        <rFont val="ＭＳ Ｐゴシック"/>
        <family val="3"/>
        <charset val="128"/>
      </rPr>
      <t>様式－３</t>
    </r>
    <r>
      <rPr>
        <sz val="11"/>
        <rFont val="ＭＳ Ｐゴシック"/>
        <family val="3"/>
        <charset val="128"/>
      </rPr>
      <t>に
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
      <rPr>
        <sz val="11"/>
        <rFont val="ＭＳ Ｐゴシック"/>
        <family val="3"/>
        <charset val="128"/>
      </rPr>
      <t xml:space="preserve">
算出結果（様式－３：④欄の合計）より、雨水浸透阻害行為許可の対象となるか確認します。
</t>
    </r>
    <r>
      <rPr>
        <b/>
        <u/>
        <sz val="11"/>
        <rFont val="ＭＳ Ｐゴシック"/>
        <family val="3"/>
        <charset val="128"/>
      </rPr>
      <t>阻害行為対象面積が1,000㎡（0.1ha）を超えていれば雨水浸透阻害行為許可の対象となります。</t>
    </r>
    <rPh sb="0" eb="2">
      <t>ジョウキ</t>
    </rPh>
    <rPh sb="7" eb="9">
      <t>ケッカ</t>
    </rPh>
    <rPh sb="12" eb="14">
      <t>コウイ</t>
    </rPh>
    <rPh sb="14" eb="16">
      <t>ゼンゴ</t>
    </rPh>
    <rPh sb="17" eb="19">
      <t>トチ</t>
    </rPh>
    <rPh sb="19" eb="21">
      <t>リヨウ</t>
    </rPh>
    <rPh sb="21" eb="23">
      <t>シュウケイ</t>
    </rPh>
    <rPh sb="27" eb="29">
      <t>ソガイ</t>
    </rPh>
    <rPh sb="29" eb="31">
      <t>コウイ</t>
    </rPh>
    <rPh sb="31" eb="33">
      <t>タイショウ</t>
    </rPh>
    <rPh sb="33" eb="35">
      <t>メンセキ</t>
    </rPh>
    <rPh sb="42" eb="44">
      <t>ジドウ</t>
    </rPh>
    <rPh sb="44" eb="46">
      <t>サンシュツ</t>
    </rPh>
    <rPh sb="61" eb="63">
      <t>サンシュツ</t>
    </rPh>
    <rPh sb="63" eb="65">
      <t>ケッカ</t>
    </rPh>
    <rPh sb="97" eb="99">
      <t>カクニン</t>
    </rPh>
    <rPh sb="127" eb="128">
      <t>コ</t>
    </rPh>
    <rPh sb="133" eb="135">
      <t>ウスイ</t>
    </rPh>
    <rPh sb="135" eb="137">
      <t>シントウ</t>
    </rPh>
    <rPh sb="137" eb="139">
      <t>ソガイ</t>
    </rPh>
    <rPh sb="139" eb="141">
      <t>コウイ</t>
    </rPh>
    <rPh sb="141" eb="143">
      <t>キョカ</t>
    </rPh>
    <rPh sb="144" eb="146">
      <t>タイショウ</t>
    </rPh>
    <phoneticPr fontId="2"/>
  </si>
  <si>
    <t>Ｑ＝１／360×</t>
    <phoneticPr fontId="2"/>
  </si>
  <si>
    <t>ｒ：最大降雨強度(10分間）（ｍｍ／ｈ）（江の川流域（庄原地区）基準降雨より）</t>
    <rPh sb="21" eb="22">
      <t>ゴウ</t>
    </rPh>
    <rPh sb="23" eb="24">
      <t>ガワ</t>
    </rPh>
    <rPh sb="24" eb="26">
      <t>リュウイキ</t>
    </rPh>
    <rPh sb="27" eb="29">
      <t>ショウバラ</t>
    </rPh>
    <rPh sb="29" eb="31">
      <t>チク</t>
    </rPh>
    <rPh sb="32" eb="34">
      <t>キジュン</t>
    </rPh>
    <rPh sb="34" eb="36">
      <t>コウウ</t>
    </rPh>
    <phoneticPr fontId="2"/>
  </si>
  <si>
    <t>×115.38×</t>
    <phoneticPr fontId="2"/>
  </si>
  <si>
    <t>【江の川流域（庄原地区）＿降雨強度】</t>
    <rPh sb="1" eb="2">
      <t>ゴウ</t>
    </rPh>
    <rPh sb="3" eb="4">
      <t>カワ</t>
    </rPh>
    <rPh sb="4" eb="6">
      <t>リュウイキ</t>
    </rPh>
    <rPh sb="7" eb="9">
      <t>ショウバラ</t>
    </rPh>
    <rPh sb="9" eb="11">
      <t>チク</t>
    </rPh>
    <rPh sb="13" eb="17">
      <t>コウウキョウド</t>
    </rPh>
    <phoneticPr fontId="2"/>
  </si>
  <si>
    <r>
      <t>『調整池容量計算システム』を使用して雨水浸透貯留施設の能力を算出し、必要対策量を上回っているか確認します。（詳しくは</t>
    </r>
    <r>
      <rPr>
        <b/>
        <sz val="11"/>
        <rFont val="ＭＳ Ｐゴシック"/>
        <family val="3"/>
        <charset val="128"/>
      </rPr>
      <t>様式－６作成要領</t>
    </r>
    <r>
      <rPr>
        <sz val="11"/>
        <rFont val="ＭＳ Ｐゴシック"/>
        <family val="3"/>
        <charset val="128"/>
      </rPr>
      <t>をご覧ください。）
『調整池容量計算システム』の算出結果を</t>
    </r>
    <r>
      <rPr>
        <b/>
        <sz val="11"/>
        <rFont val="ＭＳ Ｐゴシック"/>
        <family val="3"/>
        <charset val="128"/>
      </rPr>
      <t>様式－６</t>
    </r>
    <r>
      <rPr>
        <sz val="11"/>
        <rFont val="ＭＳ Ｐ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2"/>
  </si>
  <si>
    <t>（「調整池容量システム（エクセル）」，「ユーザーマニュアル」は，
広島県河川課ページ掲載のものを使用してください。</t>
    <rPh sb="33" eb="36">
      <t>ヒロシマケン</t>
    </rPh>
    <rPh sb="36" eb="39">
      <t>カセンカ</t>
    </rPh>
    <rPh sb="42" eb="44">
      <t>ケイサイ</t>
    </rPh>
    <rPh sb="48" eb="50">
      <t>シヨウ</t>
    </rPh>
    <phoneticPr fontId="2"/>
  </si>
  <si>
    <t>（「【様式】許可申請図書」は『調整池容量計算システム』をダウンロードすると，同時に保存されます。）</t>
    <rPh sb="3" eb="5">
      <t>ヨウシキ</t>
    </rPh>
    <rPh sb="6" eb="8">
      <t>キョカ</t>
    </rPh>
    <rPh sb="8" eb="10">
      <t>シンセイ</t>
    </rPh>
    <rPh sb="10" eb="12">
      <t>トショ</t>
    </rPh>
    <rPh sb="38" eb="40">
      <t>ドウジ</t>
    </rPh>
    <rPh sb="41" eb="43">
      <t>ホゾン</t>
    </rPh>
    <phoneticPr fontId="2"/>
  </si>
  <si>
    <t>現地浸透試験の結果を入力してください</t>
    <rPh sb="0" eb="2">
      <t>ゲンチ</t>
    </rPh>
    <rPh sb="2" eb="4">
      <t>シントウ</t>
    </rPh>
    <rPh sb="4" eb="6">
      <t>シケン</t>
    </rPh>
    <rPh sb="7" eb="9">
      <t>ケッカ</t>
    </rPh>
    <rPh sb="10" eb="12">
      <t>ニュウリョク</t>
    </rPh>
    <phoneticPr fontId="2"/>
  </si>
  <si>
    <t>許可申請様式計算シート 【江の川流域（庄原地区）】</t>
    <rPh sb="0" eb="2">
      <t>キョカ</t>
    </rPh>
    <rPh sb="2" eb="4">
      <t>シンセイ</t>
    </rPh>
    <rPh sb="4" eb="6">
      <t>ヨウシキ</t>
    </rPh>
    <rPh sb="6" eb="8">
      <t>ケイサン</t>
    </rPh>
    <rPh sb="19" eb="21">
      <t>ショウバラ</t>
    </rPh>
    <phoneticPr fontId="2"/>
  </si>
  <si>
    <t>政令第９条第１項に規定する技術的基準に適合することを証する書類</t>
    <phoneticPr fontId="2"/>
  </si>
  <si>
    <t>様式－６</t>
    <phoneticPr fontId="2"/>
  </si>
  <si>
    <t>流出抑制施設諸元</t>
    <rPh sb="0" eb="2">
      <t>リュウシュツ</t>
    </rPh>
    <rPh sb="2" eb="4">
      <t>ヨクセイ</t>
    </rPh>
    <rPh sb="4" eb="6">
      <t>シセツ</t>
    </rPh>
    <rPh sb="6" eb="8">
      <t>ショゲン</t>
    </rPh>
    <phoneticPr fontId="2"/>
  </si>
  <si>
    <t>調整池諸元</t>
    <rPh sb="0" eb="2">
      <t>チョウセイ</t>
    </rPh>
    <rPh sb="2" eb="3">
      <t>イケ</t>
    </rPh>
    <rPh sb="3" eb="5">
      <t>ショゲン</t>
    </rPh>
    <phoneticPr fontId="2"/>
  </si>
  <si>
    <t>浸透施設諸元</t>
    <rPh sb="0" eb="2">
      <t>シントウ</t>
    </rPh>
    <rPh sb="2" eb="4">
      <t>シセツ</t>
    </rPh>
    <rPh sb="4" eb="6">
      <t>ショゲン</t>
    </rPh>
    <phoneticPr fontId="2"/>
  </si>
  <si>
    <t>空隙貯留量諸元</t>
    <rPh sb="0" eb="1">
      <t>クウ</t>
    </rPh>
    <rPh sb="1" eb="2">
      <t>スキ</t>
    </rPh>
    <rPh sb="2" eb="4">
      <t>チョリュウ</t>
    </rPh>
    <rPh sb="4" eb="5">
      <t>リョウ</t>
    </rPh>
    <rPh sb="5" eb="7">
      <t>ショゲン</t>
    </rPh>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</si>
  <si>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</si>
  <si>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浸透能力</t>
    <rPh sb="0" eb="2">
      <t>シントウ</t>
    </rPh>
    <rPh sb="2" eb="4">
      <t>ノウリョク</t>
    </rPh>
    <phoneticPr fontId="2"/>
  </si>
  <si>
    <t>m3/s</t>
    <phoneticPr fontId="2"/>
  </si>
  <si>
    <t>空隙貯留量</t>
    <rPh sb="0" eb="1">
      <t>クウ</t>
    </rPh>
    <rPh sb="1" eb="2">
      <t>スキ</t>
    </rPh>
    <rPh sb="2" eb="4">
      <t>チョリュウ</t>
    </rPh>
    <rPh sb="4" eb="5">
      <t>リョウ</t>
    </rPh>
    <phoneticPr fontId="2"/>
  </si>
  <si>
    <t>m3</t>
    <phoneticPr fontId="2"/>
  </si>
  <si>
    <t>下段</t>
    <rPh sb="0" eb="1">
      <t>シタ</t>
    </rPh>
    <rPh sb="1" eb="2">
      <t>ダン</t>
    </rPh>
    <phoneticPr fontId="2"/>
  </si>
  <si>
    <t>上段（２段オリフィスの場合）</t>
    <rPh sb="0" eb="2">
      <t>ジョウダン</t>
    </rPh>
    <rPh sb="4" eb="5">
      <t>ダン</t>
    </rPh>
    <rPh sb="11" eb="13">
      <t>バアイ</t>
    </rPh>
    <phoneticPr fontId="2"/>
  </si>
  <si>
    <t>放流口形状</t>
    <rPh sb="0" eb="2">
      <t>ホウリュウ</t>
    </rPh>
    <rPh sb="2" eb="3">
      <t>クチ</t>
    </rPh>
    <rPh sb="3" eb="5">
      <t>ケイジョウ</t>
    </rPh>
    <phoneticPr fontId="2"/>
  </si>
  <si>
    <t>形状</t>
    <rPh sb="0" eb="2">
      <t>ケイジョウ</t>
    </rPh>
    <phoneticPr fontId="2"/>
  </si>
  <si>
    <t>円形</t>
  </si>
  <si>
    <t>【浸透マス】</t>
    <phoneticPr fontId="2"/>
  </si>
  <si>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2"/>
  </si>
  <si>
    <t>設置数量
（個）</t>
    <rPh sb="0" eb="2">
      <t>セッチ</t>
    </rPh>
    <rPh sb="2" eb="4">
      <t>スウリョウ</t>
    </rPh>
    <rPh sb="6" eb="7">
      <t>コ</t>
    </rPh>
    <phoneticPr fontId="2"/>
  </si>
  <si>
    <t>影響係数</t>
    <rPh sb="0" eb="2">
      <t>エイキョウ</t>
    </rPh>
    <rPh sb="2" eb="4">
      <t>ケイスウ</t>
    </rPh>
    <phoneticPr fontId="2"/>
  </si>
  <si>
    <t>【浸透マス】
1個あたり</t>
    <phoneticPr fontId="2"/>
  </si>
  <si>
    <t>ます部</t>
    <rPh sb="2" eb="3">
      <t>ブ</t>
    </rPh>
    <phoneticPr fontId="2"/>
  </si>
  <si>
    <t>砕石部</t>
    <rPh sb="0" eb="3">
      <t>サイセキブ</t>
    </rPh>
    <phoneticPr fontId="2"/>
  </si>
  <si>
    <t>直径</t>
    <rPh sb="0" eb="2">
      <t>チョッケイ</t>
    </rPh>
    <phoneticPr fontId="2"/>
  </si>
  <si>
    <t>比浸透量（㎡）</t>
    <rPh sb="0" eb="1">
      <t>ヒ</t>
    </rPh>
    <rPh sb="1" eb="3">
      <t>シントウ</t>
    </rPh>
    <rPh sb="3" eb="4">
      <t>リョウ</t>
    </rPh>
    <phoneticPr fontId="2"/>
  </si>
  <si>
    <t>飽和透水係数
（m/hr）</t>
    <rPh sb="0" eb="2">
      <t>ホウワ</t>
    </rPh>
    <rPh sb="2" eb="4">
      <t>トウスイ</t>
    </rPh>
    <rPh sb="4" eb="6">
      <t>ケイスウ</t>
    </rPh>
    <phoneticPr fontId="2"/>
  </si>
  <si>
    <t>（1）</t>
    <phoneticPr fontId="2"/>
  </si>
  <si>
    <t>（2）</t>
    <phoneticPr fontId="2"/>
  </si>
  <si>
    <t>（3）</t>
    <phoneticPr fontId="2"/>
  </si>
  <si>
    <t>体積
（ｍ3）</t>
    <rPh sb="0" eb="2">
      <t>タイセキ</t>
    </rPh>
    <phoneticPr fontId="2"/>
  </si>
  <si>
    <t>空隙率
（％）</t>
    <rPh sb="0" eb="3">
      <t>クウゲキリツ</t>
    </rPh>
    <phoneticPr fontId="2"/>
  </si>
  <si>
    <t>高さ</t>
    <rPh sb="0" eb="1">
      <t>タカ</t>
    </rPh>
    <phoneticPr fontId="2"/>
  </si>
  <si>
    <t>－</t>
  </si>
  <si>
    <t>内容（１）</t>
    <rPh sb="0" eb="2">
      <t>ナイヨウ</t>
    </rPh>
    <phoneticPr fontId="2"/>
  </si>
  <si>
    <t>内容（２）</t>
    <rPh sb="0" eb="2">
      <t>ナイヨウ</t>
    </rPh>
    <phoneticPr fontId="2"/>
  </si>
  <si>
    <t>内容（３）</t>
    <rPh sb="0" eb="2">
      <t>ナイヨウ</t>
    </rPh>
    <phoneticPr fontId="2"/>
  </si>
  <si>
    <t>幅</t>
    <rPh sb="0" eb="1">
      <t>ハバ</t>
    </rPh>
    <phoneticPr fontId="2"/>
  </si>
  <si>
    <t>管底位置（池底から）</t>
    <rPh sb="0" eb="1">
      <t>カン</t>
    </rPh>
    <rPh sb="1" eb="2">
      <t>ソコ</t>
    </rPh>
    <rPh sb="2" eb="4">
      <t>イチ</t>
    </rPh>
    <rPh sb="5" eb="6">
      <t>イケ</t>
    </rPh>
    <rPh sb="6" eb="7">
      <t>ソコ</t>
    </rPh>
    <phoneticPr fontId="2"/>
  </si>
  <si>
    <t>調整池諸元</t>
    <rPh sb="0" eb="3">
      <t>チョウセイチ</t>
    </rPh>
    <rPh sb="3" eb="5">
      <t>ショゲン</t>
    </rPh>
    <phoneticPr fontId="2"/>
  </si>
  <si>
    <t>ポンプ諸元(ポンプ排水を用いた場合)</t>
    <rPh sb="3" eb="5">
      <t>ショゲン</t>
    </rPh>
    <rPh sb="9" eb="11">
      <t>ハイスイ</t>
    </rPh>
    <rPh sb="12" eb="13">
      <t>モチ</t>
    </rPh>
    <rPh sb="15" eb="17">
      <t>バアイ</t>
    </rPh>
    <phoneticPr fontId="2"/>
  </si>
  <si>
    <t>Ｈ</t>
    <phoneticPr fontId="2"/>
  </si>
  <si>
    <t>Ｖ</t>
    <phoneticPr fontId="2"/>
  </si>
  <si>
    <t>Q</t>
    <phoneticPr fontId="2"/>
  </si>
  <si>
    <t>【浸透トレンチ】</t>
    <phoneticPr fontId="2"/>
  </si>
  <si>
    <t>単位設計浸透能（ｍ3/ｈｒ/m）</t>
    <phoneticPr fontId="2"/>
  </si>
  <si>
    <t>設置数量
（ｍ）</t>
    <phoneticPr fontId="2"/>
  </si>
  <si>
    <t>影響係数</t>
    <phoneticPr fontId="2"/>
  </si>
  <si>
    <t>【浸透トレンチ】
1mあたり</t>
    <phoneticPr fontId="2"/>
  </si>
  <si>
    <t>浸透管部</t>
    <rPh sb="0" eb="2">
      <t>シントウ</t>
    </rPh>
    <rPh sb="2" eb="3">
      <t>カン</t>
    </rPh>
    <rPh sb="3" eb="4">
      <t>ブ</t>
    </rPh>
    <phoneticPr fontId="2"/>
  </si>
  <si>
    <t>比浸透量（㎡）</t>
    <phoneticPr fontId="2"/>
  </si>
  <si>
    <t>飽和透水係数
（m/hr）</t>
    <phoneticPr fontId="2"/>
  </si>
  <si>
    <t>内容（１）</t>
    <phoneticPr fontId="2"/>
  </si>
  <si>
    <t>内容（２）</t>
    <phoneticPr fontId="2"/>
  </si>
  <si>
    <t>内容（３）</t>
    <phoneticPr fontId="2"/>
  </si>
  <si>
    <t>【透水性舗装】</t>
    <rPh sb="1" eb="4">
      <t>トウスイセイ</t>
    </rPh>
    <rPh sb="4" eb="6">
      <t>ホソウ</t>
    </rPh>
    <phoneticPr fontId="2"/>
  </si>
  <si>
    <t>単位設計浸透能（ｍ3/ｈｒ/㎡）</t>
    <phoneticPr fontId="2"/>
  </si>
  <si>
    <t>設置数量
（㎡）</t>
    <phoneticPr fontId="2"/>
  </si>
  <si>
    <t>【透水性舗装】
1m2あたり</t>
    <phoneticPr fontId="2"/>
  </si>
  <si>
    <t>体積
（ｍ3）</t>
    <phoneticPr fontId="2"/>
  </si>
  <si>
    <t>空隙率
（％）</t>
    <phoneticPr fontId="2"/>
  </si>
  <si>
    <t>【その他】</t>
    <rPh sb="3" eb="4">
      <t>タ</t>
    </rPh>
    <phoneticPr fontId="2"/>
  </si>
  <si>
    <t>単位設計浸透能（ｍ3/ｈｒ/単位）</t>
    <phoneticPr fontId="2"/>
  </si>
  <si>
    <t>設置数量
（単位）</t>
    <phoneticPr fontId="2"/>
  </si>
  <si>
    <t>【その他】
1単位あたり</t>
    <phoneticPr fontId="2"/>
  </si>
  <si>
    <t>調節計算結果</t>
  </si>
  <si>
    <t>最大流入量（行為後）</t>
    <rPh sb="0" eb="2">
      <t>サイダイ</t>
    </rPh>
    <rPh sb="2" eb="4">
      <t>リュウニュウ</t>
    </rPh>
    <rPh sb="4" eb="5">
      <t>リョウ</t>
    </rPh>
    <rPh sb="6" eb="8">
      <t>コウイ</t>
    </rPh>
    <rPh sb="8" eb="9">
      <t>アト</t>
    </rPh>
    <phoneticPr fontId="2"/>
  </si>
  <si>
    <t>最大放流量</t>
    <rPh sb="0" eb="2">
      <t>サイダイ</t>
    </rPh>
    <rPh sb="2" eb="4">
      <t>ホウリュウ</t>
    </rPh>
    <rPh sb="4" eb="5">
      <t>リョウ</t>
    </rPh>
    <phoneticPr fontId="2"/>
  </si>
  <si>
    <t>＜</t>
    <phoneticPr fontId="2"/>
  </si>
  <si>
    <t>許容放流量</t>
    <rPh sb="0" eb="2">
      <t>キョヨウ</t>
    </rPh>
    <rPh sb="2" eb="4">
      <t>ホウリュウ</t>
    </rPh>
    <rPh sb="4" eb="5">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</si>
</sst>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_ "/>
    <numFmt numFmtId="177" formatCode="0.0000_ "/>
    <numFmt numFmtId="178" formatCode="#,##0.00_ "/>
    <numFmt numFmtId="179" formatCode="0.0"/>
    <numFmt numFmtId="180" formatCode="&quot;住&quot;&quot;所&quot;&quot; ： &quot;\ @"/>
    <numFmt numFmtId="181" formatCode="0.00000_ "/>
    <numFmt numFmtId="182" formatCode="0.00000_);[Red]\(0.00000\)"/>
    <numFmt numFmtId="183" formatCode="0.0000&quot;ｈａ&quot;"/>
    <numFmt numFmtId="184" formatCode="0.000_);[Red]\(0.000\)"/>
    <numFmt numFmtId="185" formatCode="0.00_ "/>
    <numFmt numFmtId="186" formatCode="#,##0.000"/>
    <numFmt numFmtId="187" formatCode="0.00000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sz val="10"/>
      <name val="ＭＳ Ｐゴシック"/>
      <family val="3"/>
      <charset val="128"/>
    </font>
    <font>
      <sz val="14"/>
      <color indexed="10"/>
      <name val="ＭＳ ゴシック"/>
      <family val="3"/>
      <charset val="128"/>
    </font>
    <font>
      <u/>
      <sz val="11"/>
      <name val="ＭＳ Ｐゴシック"/>
      <family val="3"/>
      <charset val="128"/>
    </font>
    <font>
      <b/>
      <u/>
      <sz val="11"/>
      <name val="ＭＳ Ｐゴシック"/>
      <family val="3"/>
      <charset val="128"/>
    </font>
    <font>
      <u/>
      <sz val="11"/>
      <color indexed="10"/>
      <name val="ＭＳ Ｐゴシック"/>
      <family val="3"/>
      <charset val="128"/>
    </font>
    <font>
      <u/>
      <sz val="18"/>
      <name val="ＭＳ Ｐゴシック"/>
      <family val="3"/>
      <charset val="128"/>
    </font>
    <font>
      <b/>
      <u/>
      <sz val="18"/>
      <name val="ＭＳ Ｐゴシック"/>
      <family val="3"/>
      <charset val="128"/>
    </font>
    <font>
      <sz val="18"/>
      <name val="ＭＳ Ｐゴシック"/>
      <family val="3"/>
      <charset val="128"/>
    </font>
    <font>
      <sz val="9"/>
      <name val="ＭＳ ゴシック"/>
      <family val="3"/>
      <charset val="128"/>
    </font>
    <font>
      <sz val="6"/>
      <name val="ＭＳ ゴシック"/>
      <family val="3"/>
      <charset val="128"/>
    </font>
    <font>
      <b/>
      <u/>
      <sz val="16"/>
      <name val="ＭＳ ゴシック"/>
      <family val="3"/>
      <charset val="128"/>
    </font>
    <font>
      <sz val="9"/>
      <name val="HGPｺﾞｼｯｸM"/>
      <family val="3"/>
      <charset val="128"/>
    </font>
    <font>
      <sz val="11"/>
      <color indexed="30"/>
      <name val="ＭＳ Ｐゴシック"/>
      <family val="3"/>
      <charset val="128"/>
    </font>
    <font>
      <u/>
      <sz val="11"/>
      <color indexed="30"/>
      <name val="ＭＳ Ｐゴシック"/>
      <family val="3"/>
      <charset val="128"/>
    </font>
    <font>
      <vertAlign val="superscript"/>
      <sz val="14"/>
      <name val="ＭＳ Ｐゴシック"/>
      <family val="3"/>
      <charset val="128"/>
    </font>
    <font>
      <b/>
      <sz val="20"/>
      <name val="ＭＳ Ｐゴシック"/>
      <family val="3"/>
      <charset val="128"/>
    </font>
    <font>
      <sz val="15"/>
      <name val="ＭＳ Ｐゴシック"/>
      <family val="3"/>
      <charset val="128"/>
    </font>
    <font>
      <sz val="15"/>
      <color indexed="30"/>
      <name val="ＭＳ Ｐゴシック"/>
      <family val="3"/>
      <charset val="128"/>
    </font>
    <font>
      <sz val="15"/>
      <color indexed="17"/>
      <name val="ＭＳ Ｐゴシック"/>
      <family val="3"/>
      <charset val="128"/>
    </font>
    <font>
      <sz val="12"/>
      <color rgb="FFFF0000"/>
      <name val="ＭＳ Ｐゴシック"/>
      <family val="3"/>
      <charset val="128"/>
    </font>
    <font>
      <sz val="14"/>
      <color rgb="FFFF0000"/>
      <name val="ＭＳ Ｐゴシック"/>
      <family val="3"/>
      <charset val="128"/>
    </font>
    <font>
      <sz val="12"/>
      <color theme="0"/>
      <name val="ＭＳ Ｐゴシック"/>
      <family val="3"/>
      <charset val="128"/>
    </font>
    <font>
      <sz val="11"/>
      <color rgb="FFFF0000"/>
      <name val="ＭＳ Ｐゴシック"/>
      <family val="3"/>
      <charset val="128"/>
    </font>
    <font>
      <vertAlign val="superscript"/>
      <sz val="11"/>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19"/>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bgColor indexed="64"/>
      </patternFill>
    </fill>
    <fill>
      <patternFill patternType="solid">
        <fgColor theme="6" tint="0.39997558519241921"/>
        <bgColor indexed="64"/>
      </patternFill>
    </fill>
    <fill>
      <patternFill patternType="solid">
        <fgColor theme="7" tint="0.59999389629810485"/>
        <bgColor indexed="64"/>
      </patternFill>
    </fill>
  </fills>
  <borders count="151">
    <border>
      <left/>
      <right/>
      <top/>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hair">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2" fillId="0" borderId="0"/>
    <xf numFmtId="0" fontId="1" fillId="0" borderId="0"/>
    <xf numFmtId="0" fontId="28" fillId="0" borderId="0">
      <alignment vertical="center"/>
    </xf>
  </cellStyleXfs>
  <cellXfs count="587">
    <xf numFmtId="0" fontId="0" fillId="0" borderId="0" xfId="0">
      <alignment vertical="center"/>
    </xf>
    <xf numFmtId="0" fontId="1" fillId="0" borderId="0" xfId="4"/>
    <xf numFmtId="0" fontId="4" fillId="0" borderId="0" xfId="4" applyFont="1"/>
    <xf numFmtId="0" fontId="3" fillId="0" borderId="0" xfId="4" applyFont="1"/>
    <xf numFmtId="0" fontId="5" fillId="0" borderId="0" xfId="4" applyFont="1"/>
    <xf numFmtId="0" fontId="3" fillId="0" borderId="0" xfId="4" applyFont="1" applyAlignment="1">
      <alignment horizontal="left" indent="2"/>
    </xf>
    <xf numFmtId="0" fontId="7" fillId="0" borderId="0" xfId="4" applyFont="1"/>
    <xf numFmtId="181" fontId="7" fillId="0" borderId="0" xfId="4" applyNumberFormat="1" applyFont="1"/>
    <xf numFmtId="0" fontId="7" fillId="0" borderId="0" xfId="4" applyFont="1" applyAlignment="1">
      <alignment horizontal="left"/>
    </xf>
    <xf numFmtId="181" fontId="3" fillId="0" borderId="0" xfId="4" applyNumberFormat="1" applyFont="1"/>
    <xf numFmtId="0" fontId="3" fillId="0" borderId="0" xfId="4" applyFont="1" applyAlignment="1">
      <alignment horizontal="left"/>
    </xf>
    <xf numFmtId="0" fontId="8" fillId="0" borderId="0" xfId="0" applyFont="1">
      <alignment vertical="center"/>
    </xf>
    <xf numFmtId="0" fontId="7" fillId="0" borderId="0" xfId="0" applyFont="1">
      <alignment vertical="center"/>
    </xf>
    <xf numFmtId="0" fontId="5" fillId="0" borderId="0" xfId="4" applyFont="1" applyAlignment="1">
      <alignment horizontal="right"/>
    </xf>
    <xf numFmtId="0" fontId="1" fillId="0" borderId="0" xfId="0" applyFont="1" applyAlignment="1">
      <alignment horizontal="right" vertical="center"/>
    </xf>
    <xf numFmtId="49" fontId="0" fillId="0" borderId="0" xfId="0" applyNumberFormat="1">
      <alignment vertical="center"/>
    </xf>
    <xf numFmtId="0" fontId="3" fillId="0" borderId="0" xfId="0" applyFont="1">
      <alignment vertical="center"/>
    </xf>
    <xf numFmtId="177" fontId="3" fillId="0" borderId="0" xfId="4" applyNumberFormat="1" applyFont="1"/>
    <xf numFmtId="0" fontId="11" fillId="2" borderId="1" xfId="3" applyFont="1" applyFill="1" applyBorder="1" applyAlignment="1">
      <alignment horizontal="center" vertical="center" wrapText="1"/>
    </xf>
    <xf numFmtId="0" fontId="1" fillId="0" borderId="0" xfId="4" applyAlignment="1">
      <alignment horizontal="right"/>
    </xf>
    <xf numFmtId="0" fontId="9" fillId="0" borderId="0" xfId="4" applyFont="1"/>
    <xf numFmtId="0" fontId="1" fillId="0" borderId="2" xfId="4" applyBorder="1" applyAlignment="1">
      <alignment horizontal="right"/>
    </xf>
    <xf numFmtId="0" fontId="1" fillId="0" borderId="2" xfId="4" applyBorder="1"/>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1" fillId="2" borderId="6" xfId="3" applyFont="1" applyFill="1" applyBorder="1" applyAlignment="1" applyProtection="1">
      <alignment vertical="center" wrapText="1"/>
      <protection locked="0"/>
    </xf>
    <xf numFmtId="178" fontId="15" fillId="0" borderId="7" xfId="3" applyNumberFormat="1" applyFont="1" applyBorder="1" applyAlignment="1" applyProtection="1">
      <alignment horizontal="center" vertical="center"/>
      <protection locked="0"/>
    </xf>
    <xf numFmtId="177" fontId="15" fillId="0" borderId="8" xfId="3" applyNumberFormat="1" applyFont="1" applyBorder="1" applyAlignment="1" applyProtection="1">
      <alignment vertical="center" shrinkToFit="1"/>
      <protection locked="0"/>
    </xf>
    <xf numFmtId="0" fontId="11" fillId="2" borderId="9" xfId="3" applyFont="1" applyFill="1" applyBorder="1" applyAlignment="1" applyProtection="1">
      <alignment vertical="center" wrapText="1"/>
      <protection locked="0"/>
    </xf>
    <xf numFmtId="178" fontId="15" fillId="0" borderId="10" xfId="3" applyNumberFormat="1" applyFont="1" applyBorder="1" applyAlignment="1" applyProtection="1">
      <alignment horizontal="center" vertical="center"/>
      <protection locked="0"/>
    </xf>
    <xf numFmtId="177" fontId="15" fillId="0" borderId="11" xfId="3" applyNumberFormat="1" applyFont="1" applyBorder="1" applyAlignment="1" applyProtection="1">
      <alignment vertical="center" shrinkToFit="1"/>
      <protection locked="0"/>
    </xf>
    <xf numFmtId="177" fontId="15" fillId="0" borderId="12" xfId="3" applyNumberFormat="1" applyFont="1" applyBorder="1" applyAlignment="1" applyProtection="1">
      <alignment vertical="center" shrinkToFit="1"/>
      <protection locked="0"/>
    </xf>
    <xf numFmtId="0" fontId="11" fillId="2" borderId="13" xfId="3" applyFont="1" applyFill="1" applyBorder="1" applyAlignment="1" applyProtection="1">
      <alignment vertical="center" wrapText="1"/>
      <protection locked="0"/>
    </xf>
    <xf numFmtId="178" fontId="15" fillId="0" borderId="14" xfId="3" applyNumberFormat="1" applyFont="1" applyBorder="1" applyAlignment="1" applyProtection="1">
      <alignment horizontal="center" vertical="center"/>
      <protection locked="0"/>
    </xf>
    <xf numFmtId="0" fontId="11" fillId="2" borderId="15" xfId="3" applyFont="1" applyFill="1" applyBorder="1" applyAlignment="1" applyProtection="1">
      <alignment vertical="center" wrapText="1"/>
      <protection locked="0"/>
    </xf>
    <xf numFmtId="178" fontId="15" fillId="0" borderId="16" xfId="3" applyNumberFormat="1" applyFont="1" applyBorder="1" applyAlignment="1" applyProtection="1">
      <alignment horizontal="center" vertical="center"/>
      <protection locked="0"/>
    </xf>
    <xf numFmtId="0" fontId="11" fillId="2" borderId="17" xfId="3" applyFont="1" applyFill="1" applyBorder="1" applyAlignment="1" applyProtection="1">
      <alignment vertical="center" wrapText="1"/>
      <protection locked="0"/>
    </xf>
    <xf numFmtId="178" fontId="15" fillId="0" borderId="18" xfId="3" applyNumberFormat="1" applyFont="1" applyBorder="1" applyAlignment="1" applyProtection="1">
      <alignment horizontal="center" vertical="center"/>
      <protection locked="0"/>
    </xf>
    <xf numFmtId="177" fontId="15" fillId="0" borderId="19" xfId="3" applyNumberFormat="1" applyFont="1" applyBorder="1" applyAlignment="1" applyProtection="1">
      <alignment vertical="center" shrinkToFit="1"/>
      <protection locked="0"/>
    </xf>
    <xf numFmtId="177" fontId="15" fillId="0" borderId="20" xfId="3" applyNumberFormat="1" applyFont="1" applyBorder="1" applyAlignment="1" applyProtection="1">
      <alignment vertical="center" shrinkToFit="1"/>
      <protection locked="0"/>
    </xf>
    <xf numFmtId="0" fontId="11" fillId="2" borderId="21" xfId="3" applyFont="1" applyFill="1" applyBorder="1" applyAlignment="1" applyProtection="1">
      <alignment vertical="center" wrapText="1"/>
      <protection locked="0"/>
    </xf>
    <xf numFmtId="178" fontId="15" fillId="0" borderId="22" xfId="3" applyNumberFormat="1" applyFont="1" applyBorder="1" applyAlignment="1" applyProtection="1">
      <alignment horizontal="center" vertical="center"/>
      <protection locked="0"/>
    </xf>
    <xf numFmtId="177" fontId="15" fillId="0" borderId="23" xfId="3" applyNumberFormat="1" applyFont="1" applyBorder="1" applyAlignment="1" applyProtection="1">
      <alignment vertical="center" shrinkToFit="1"/>
      <protection locked="0"/>
    </xf>
    <xf numFmtId="177" fontId="15" fillId="0" borderId="24" xfId="3" applyNumberFormat="1" applyFont="1" applyBorder="1" applyAlignment="1" applyProtection="1">
      <alignment vertical="center" shrinkToFit="1"/>
      <protection locked="0"/>
    </xf>
    <xf numFmtId="0" fontId="3" fillId="0" borderId="25" xfId="4" applyFont="1" applyBorder="1" applyAlignment="1">
      <alignment horizontal="right" vertical="center"/>
    </xf>
    <xf numFmtId="177" fontId="15" fillId="0" borderId="1" xfId="4" applyNumberFormat="1" applyFont="1" applyBorder="1" applyAlignment="1">
      <alignment vertical="center" shrinkToFit="1"/>
    </xf>
    <xf numFmtId="177" fontId="15" fillId="0" borderId="26" xfId="4" applyNumberFormat="1" applyFont="1" applyBorder="1" applyAlignment="1">
      <alignment vertical="center" shrinkToFit="1"/>
    </xf>
    <xf numFmtId="0" fontId="3" fillId="0" borderId="27" xfId="4" applyFont="1" applyBorder="1" applyAlignment="1">
      <alignment horizontal="righ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right" vertical="center"/>
    </xf>
    <xf numFmtId="0" fontId="15" fillId="0" borderId="0" xfId="0" applyFont="1" applyAlignment="1">
      <alignment vertical="center" wrapText="1"/>
    </xf>
    <xf numFmtId="0" fontId="15" fillId="0" borderId="28" xfId="0" applyFont="1" applyBorder="1" applyAlignment="1" applyProtection="1">
      <alignment horizontal="right" vertical="center"/>
      <protection locked="0"/>
    </xf>
    <xf numFmtId="0" fontId="15" fillId="0" borderId="28" xfId="0" applyFont="1" applyBorder="1" applyProtection="1">
      <alignment vertical="center"/>
      <protection locked="0"/>
    </xf>
    <xf numFmtId="0" fontId="15" fillId="0" borderId="28" xfId="0" applyFont="1" applyBorder="1" applyAlignment="1">
      <alignment horizontal="center" vertical="center"/>
    </xf>
    <xf numFmtId="0" fontId="18"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lignment vertical="center"/>
    </xf>
    <xf numFmtId="177" fontId="18" fillId="0" borderId="31" xfId="0" applyNumberFormat="1" applyFont="1" applyBorder="1" applyAlignment="1" applyProtection="1">
      <alignment vertical="center" shrinkToFit="1"/>
      <protection locked="0"/>
    </xf>
    <xf numFmtId="177" fontId="18" fillId="0" borderId="32" xfId="0" applyNumberFormat="1" applyFont="1" applyBorder="1" applyAlignment="1">
      <alignment vertical="center" shrinkToFit="1"/>
    </xf>
    <xf numFmtId="0" fontId="17" fillId="0" borderId="33" xfId="0" applyFont="1" applyBorder="1">
      <alignment vertical="center"/>
    </xf>
    <xf numFmtId="0" fontId="15" fillId="0" borderId="3"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8" fillId="0" borderId="31" xfId="0" applyFont="1" applyBorder="1" applyAlignment="1">
      <alignment horizontal="center" vertical="center"/>
    </xf>
    <xf numFmtId="0" fontId="15" fillId="0" borderId="31" xfId="0" applyFont="1" applyBorder="1" applyAlignment="1">
      <alignment horizontal="center" vertical="center"/>
    </xf>
    <xf numFmtId="0" fontId="17" fillId="0" borderId="0" xfId="0" applyFont="1" applyAlignment="1">
      <alignment vertical="center" wrapText="1"/>
    </xf>
    <xf numFmtId="0" fontId="15" fillId="0" borderId="39" xfId="0" applyFont="1" applyBorder="1">
      <alignment vertical="center"/>
    </xf>
    <xf numFmtId="0" fontId="15" fillId="0" borderId="40" xfId="0" applyFont="1" applyBorder="1">
      <alignment vertical="center"/>
    </xf>
    <xf numFmtId="0" fontId="17" fillId="0" borderId="41" xfId="0" applyFont="1" applyBorder="1">
      <alignment vertical="center"/>
    </xf>
    <xf numFmtId="0" fontId="15" fillId="0" borderId="42" xfId="0" applyFont="1" applyBorder="1" applyAlignment="1">
      <alignment horizontal="center" vertical="center"/>
    </xf>
    <xf numFmtId="0" fontId="15" fillId="0" borderId="43" xfId="0" applyFont="1" applyBorder="1">
      <alignment vertical="center"/>
    </xf>
    <xf numFmtId="0" fontId="15"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5" fillId="0" borderId="44" xfId="0" applyFont="1" applyBorder="1" applyAlignment="1">
      <alignment horizontal="left" vertical="center"/>
    </xf>
    <xf numFmtId="0" fontId="18" fillId="0" borderId="36" xfId="0" applyFont="1" applyBorder="1" applyAlignment="1">
      <alignment horizontal="center" vertical="center"/>
    </xf>
    <xf numFmtId="0" fontId="15" fillId="0" borderId="44" xfId="0" applyFont="1" applyBorder="1">
      <alignment vertical="center"/>
    </xf>
    <xf numFmtId="177" fontId="15" fillId="0" borderId="45" xfId="3" applyNumberFormat="1" applyFont="1" applyBorder="1" applyAlignment="1" applyProtection="1">
      <alignment vertical="center" shrinkToFit="1"/>
      <protection locked="0"/>
    </xf>
    <xf numFmtId="176" fontId="15" fillId="0" borderId="46" xfId="4" applyNumberFormat="1" applyFont="1" applyBorder="1" applyAlignment="1">
      <alignment vertical="center" shrinkToFit="1"/>
    </xf>
    <xf numFmtId="183" fontId="15" fillId="0" borderId="32" xfId="3" applyNumberFormat="1" applyFont="1" applyBorder="1" applyAlignment="1" applyProtection="1">
      <alignment vertical="center" shrinkToFit="1"/>
      <protection locked="0"/>
    </xf>
    <xf numFmtId="176" fontId="3" fillId="0" borderId="0" xfId="4" applyNumberFormat="1" applyFont="1"/>
    <xf numFmtId="177" fontId="15" fillId="0" borderId="47" xfId="3" applyNumberFormat="1" applyFont="1" applyBorder="1" applyAlignment="1" applyProtection="1">
      <alignment vertical="center" shrinkToFit="1"/>
      <protection locked="0"/>
    </xf>
    <xf numFmtId="177" fontId="15" fillId="0" borderId="48" xfId="3" applyNumberFormat="1" applyFont="1" applyBorder="1" applyAlignment="1" applyProtection="1">
      <alignment vertical="center" shrinkToFit="1"/>
      <protection locked="0"/>
    </xf>
    <xf numFmtId="0" fontId="0" fillId="3" borderId="0" xfId="0" applyFill="1">
      <alignment vertical="center"/>
    </xf>
    <xf numFmtId="0" fontId="0" fillId="3" borderId="49" xfId="0" applyFill="1" applyBorder="1">
      <alignment vertical="center"/>
    </xf>
    <xf numFmtId="0" fontId="0" fillId="3" borderId="41" xfId="0" applyFill="1" applyBorder="1">
      <alignment vertical="center"/>
    </xf>
    <xf numFmtId="0" fontId="0" fillId="3" borderId="50" xfId="0" applyFill="1" applyBorder="1">
      <alignment vertical="center"/>
    </xf>
    <xf numFmtId="0" fontId="0" fillId="3" borderId="51" xfId="0" applyFill="1" applyBorder="1">
      <alignment vertical="center"/>
    </xf>
    <xf numFmtId="0" fontId="0" fillId="3" borderId="52" xfId="0" applyFill="1" applyBorder="1">
      <alignment vertical="center"/>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4" borderId="56" xfId="0" applyFill="1" applyBorder="1">
      <alignment vertical="center"/>
    </xf>
    <xf numFmtId="0" fontId="0" fillId="4" borderId="0" xfId="0" applyFill="1">
      <alignment vertical="center"/>
    </xf>
    <xf numFmtId="0" fontId="0" fillId="4" borderId="49" xfId="0" applyFill="1" applyBorder="1">
      <alignment vertical="center"/>
    </xf>
    <xf numFmtId="0" fontId="0" fillId="4" borderId="57" xfId="0" applyFill="1" applyBorder="1">
      <alignment vertical="center"/>
    </xf>
    <xf numFmtId="0" fontId="0" fillId="4" borderId="41" xfId="0" applyFill="1" applyBorder="1">
      <alignment vertical="center"/>
    </xf>
    <xf numFmtId="0" fontId="0" fillId="3" borderId="58" xfId="0" applyFill="1" applyBorder="1">
      <alignment vertical="center"/>
    </xf>
    <xf numFmtId="0" fontId="0" fillId="3" borderId="56" xfId="0" applyFill="1" applyBorder="1">
      <alignment vertical="center"/>
    </xf>
    <xf numFmtId="0" fontId="0" fillId="3" borderId="59" xfId="0" applyFill="1" applyBorder="1">
      <alignment vertical="center"/>
    </xf>
    <xf numFmtId="0" fontId="0" fillId="3" borderId="2" xfId="0" applyFill="1" applyBorder="1">
      <alignment vertical="center"/>
    </xf>
    <xf numFmtId="0" fontId="0" fillId="3" borderId="38" xfId="0" applyFill="1" applyBorder="1">
      <alignment vertical="center"/>
    </xf>
    <xf numFmtId="0" fontId="0" fillId="3" borderId="60" xfId="0" applyFill="1" applyBorder="1">
      <alignment vertical="center"/>
    </xf>
    <xf numFmtId="0" fontId="0" fillId="3" borderId="61" xfId="0" applyFill="1" applyBorder="1">
      <alignment vertical="center"/>
    </xf>
    <xf numFmtId="0" fontId="0" fillId="3" borderId="62" xfId="0" applyFill="1" applyBorder="1">
      <alignment vertical="center"/>
    </xf>
    <xf numFmtId="0" fontId="0" fillId="3" borderId="57" xfId="0" applyFill="1" applyBorder="1">
      <alignment vertical="center"/>
    </xf>
    <xf numFmtId="0" fontId="0" fillId="5" borderId="54" xfId="0" applyFill="1" applyBorder="1">
      <alignment vertical="center"/>
    </xf>
    <xf numFmtId="0" fontId="0" fillId="5" borderId="61" xfId="0" applyFill="1" applyBorder="1">
      <alignment vertical="center"/>
    </xf>
    <xf numFmtId="0" fontId="0" fillId="5" borderId="55" xfId="0" applyFill="1" applyBorder="1">
      <alignment vertical="center"/>
    </xf>
    <xf numFmtId="0" fontId="0" fillId="5" borderId="63" xfId="0" applyFill="1" applyBorder="1">
      <alignment vertical="center"/>
    </xf>
    <xf numFmtId="0" fontId="0" fillId="4" borderId="2" xfId="0" applyFill="1" applyBorder="1">
      <alignment vertical="center"/>
    </xf>
    <xf numFmtId="0" fontId="0" fillId="4" borderId="60" xfId="0" applyFill="1" applyBorder="1">
      <alignment vertical="center"/>
    </xf>
    <xf numFmtId="0" fontId="0" fillId="0" borderId="41" xfId="0" applyBorder="1">
      <alignment vertical="center"/>
    </xf>
    <xf numFmtId="177" fontId="21" fillId="0" borderId="31" xfId="0" applyNumberFormat="1" applyFont="1" applyBorder="1" applyAlignment="1" applyProtection="1">
      <alignment vertical="center" shrinkToFit="1"/>
      <protection locked="0"/>
    </xf>
    <xf numFmtId="177" fontId="21" fillId="0" borderId="39" xfId="0" applyNumberFormat="1" applyFont="1" applyBorder="1" applyAlignment="1" applyProtection="1">
      <alignment vertical="center" shrinkToFit="1"/>
      <protection locked="0"/>
    </xf>
    <xf numFmtId="177" fontId="18" fillId="0" borderId="31" xfId="0" applyNumberFormat="1" applyFont="1" applyBorder="1" applyAlignment="1">
      <alignment vertical="center" shrinkToFit="1"/>
    </xf>
    <xf numFmtId="177" fontId="18" fillId="0" borderId="64" xfId="0" applyNumberFormat="1" applyFont="1" applyBorder="1" applyAlignment="1">
      <alignment vertical="center" shrinkToFit="1"/>
    </xf>
    <xf numFmtId="177" fontId="18" fillId="0" borderId="65" xfId="0" applyNumberFormat="1" applyFont="1" applyBorder="1" applyAlignment="1">
      <alignment vertical="center" shrinkToFit="1"/>
    </xf>
    <xf numFmtId="177" fontId="21" fillId="0" borderId="0" xfId="0" applyNumberFormat="1" applyFont="1" applyAlignment="1" applyProtection="1">
      <alignment vertical="center" shrinkToFit="1"/>
      <protection locked="0"/>
    </xf>
    <xf numFmtId="177" fontId="18" fillId="0" borderId="31" xfId="0" applyNumberFormat="1" applyFont="1" applyBorder="1">
      <alignment vertical="center"/>
    </xf>
    <xf numFmtId="177" fontId="18" fillId="0" borderId="36" xfId="0" applyNumberFormat="1" applyFont="1" applyBorder="1">
      <alignment vertical="center"/>
    </xf>
    <xf numFmtId="177" fontId="18" fillId="0" borderId="29" xfId="0" applyNumberFormat="1" applyFont="1" applyBorder="1">
      <alignment vertical="center"/>
    </xf>
    <xf numFmtId="177" fontId="18" fillId="0" borderId="35" xfId="0" applyNumberFormat="1" applyFont="1" applyBorder="1">
      <alignment vertical="center"/>
    </xf>
    <xf numFmtId="177" fontId="18" fillId="0" borderId="55" xfId="0" applyNumberFormat="1" applyFont="1" applyBorder="1">
      <alignment vertical="center"/>
    </xf>
    <xf numFmtId="0" fontId="0" fillId="0" borderId="0" xfId="0" applyAlignment="1">
      <alignment vertical="top" wrapText="1"/>
    </xf>
    <xf numFmtId="49" fontId="0" fillId="0" borderId="0" xfId="0" applyNumberForma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0" fillId="0" borderId="0" xfId="0" applyAlignment="1">
      <alignment vertical="center" textRotation="90"/>
    </xf>
    <xf numFmtId="180" fontId="0" fillId="0" borderId="2" xfId="4" applyNumberFormat="1" applyFont="1" applyBorder="1"/>
    <xf numFmtId="0" fontId="0" fillId="0" borderId="0" xfId="0" applyAlignment="1">
      <alignment horizontal="center" vertical="center"/>
    </xf>
    <xf numFmtId="0" fontId="0" fillId="0" borderId="0" xfId="0" applyAlignment="1">
      <alignment vertical="center" wrapText="1"/>
    </xf>
    <xf numFmtId="0" fontId="23" fillId="0" borderId="0" xfId="0" applyFont="1" applyAlignment="1">
      <alignment horizontal="center" vertical="center"/>
    </xf>
    <xf numFmtId="0" fontId="0" fillId="0" borderId="0" xfId="0" applyAlignment="1">
      <alignment horizontal="left" vertical="top" wrapText="1"/>
    </xf>
    <xf numFmtId="0" fontId="25"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52" xfId="0" applyBorder="1">
      <alignment vertical="center"/>
    </xf>
    <xf numFmtId="0" fontId="0" fillId="0" borderId="62" xfId="0" applyBorder="1">
      <alignment vertical="center"/>
    </xf>
    <xf numFmtId="0" fontId="0" fillId="0" borderId="61" xfId="0" applyBorder="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38" xfId="0" applyBorder="1">
      <alignment vertical="center"/>
    </xf>
    <xf numFmtId="0" fontId="0" fillId="0" borderId="51" xfId="0" applyBorder="1">
      <alignment vertical="center"/>
    </xf>
    <xf numFmtId="0" fontId="0" fillId="0" borderId="54" xfId="0" applyBorder="1">
      <alignment vertical="center"/>
    </xf>
    <xf numFmtId="0" fontId="0" fillId="0" borderId="2" xfId="0" applyBorder="1">
      <alignment vertical="center"/>
    </xf>
    <xf numFmtId="0" fontId="0" fillId="0" borderId="68" xfId="0" applyBorder="1">
      <alignment vertical="center"/>
    </xf>
    <xf numFmtId="0" fontId="0" fillId="4" borderId="67" xfId="0" applyFill="1" applyBorder="1">
      <alignment vertical="center"/>
    </xf>
    <xf numFmtId="0" fontId="0" fillId="4" borderId="66" xfId="0" applyFill="1" applyBorder="1">
      <alignment vertical="center"/>
    </xf>
    <xf numFmtId="0" fontId="0" fillId="4" borderId="69" xfId="0" applyFill="1" applyBorder="1">
      <alignment vertical="center"/>
    </xf>
    <xf numFmtId="0" fontId="22" fillId="0" borderId="0" xfId="0" applyFont="1">
      <alignment vertical="center"/>
    </xf>
    <xf numFmtId="0" fontId="16" fillId="0" borderId="0" xfId="5" applyFont="1">
      <alignment vertical="center"/>
    </xf>
    <xf numFmtId="0" fontId="28" fillId="0" borderId="0" xfId="5">
      <alignment vertical="center"/>
    </xf>
    <xf numFmtId="0" fontId="15" fillId="0" borderId="0" xfId="5" applyFont="1" applyAlignment="1">
      <alignment horizontal="left" vertical="center" wrapText="1"/>
    </xf>
    <xf numFmtId="49" fontId="0" fillId="0" borderId="0" xfId="0" applyNumberFormat="1" applyAlignment="1">
      <alignment horizontal="right" vertical="center"/>
    </xf>
    <xf numFmtId="0" fontId="0" fillId="0" borderId="31" xfId="0" applyBorder="1">
      <alignment vertical="center"/>
    </xf>
    <xf numFmtId="0" fontId="0" fillId="0" borderId="0" xfId="0" applyAlignment="1">
      <alignment vertical="center" textRotation="255"/>
    </xf>
    <xf numFmtId="0" fontId="27" fillId="0" borderId="0" xfId="0" applyFont="1">
      <alignment vertical="center"/>
    </xf>
    <xf numFmtId="0" fontId="6" fillId="6" borderId="31" xfId="0" applyFont="1" applyFill="1" applyBorder="1" applyAlignment="1">
      <alignment horizontal="center" vertical="center"/>
    </xf>
    <xf numFmtId="0" fontId="6" fillId="0" borderId="31" xfId="0" applyFont="1" applyBorder="1" applyAlignment="1">
      <alignment horizontal="center" vertical="center"/>
    </xf>
    <xf numFmtId="0" fontId="6" fillId="7" borderId="31" xfId="0" applyFont="1" applyFill="1" applyBorder="1">
      <alignment vertical="center"/>
    </xf>
    <xf numFmtId="0" fontId="6" fillId="0" borderId="31" xfId="0" applyFont="1" applyBorder="1">
      <alignment vertical="center"/>
    </xf>
    <xf numFmtId="0" fontId="6" fillId="0" borderId="70" xfId="0" applyFont="1" applyBorder="1" applyAlignment="1">
      <alignment horizontal="center" vertical="center"/>
    </xf>
    <xf numFmtId="0" fontId="6" fillId="0" borderId="0" xfId="0" applyFont="1">
      <alignment vertical="center"/>
    </xf>
    <xf numFmtId="9" fontId="6" fillId="8" borderId="31"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8" borderId="31" xfId="0" applyFont="1" applyFill="1" applyBorder="1" applyAlignment="1">
      <alignment horizontal="center" vertical="center" wrapText="1"/>
    </xf>
    <xf numFmtId="0" fontId="3" fillId="0" borderId="0" xfId="4" applyFont="1" applyProtection="1">
      <protection locked="0"/>
    </xf>
    <xf numFmtId="0" fontId="20" fillId="2" borderId="36" xfId="0" applyFont="1" applyFill="1" applyBorder="1" applyAlignment="1">
      <alignment horizontal="center" vertical="center"/>
    </xf>
    <xf numFmtId="49" fontId="20" fillId="2" borderId="36" xfId="0" applyNumberFormat="1" applyFont="1" applyFill="1" applyBorder="1" applyAlignment="1">
      <alignment horizontal="center" vertical="center"/>
    </xf>
    <xf numFmtId="179" fontId="20" fillId="2" borderId="36" xfId="0" applyNumberFormat="1" applyFont="1" applyFill="1" applyBorder="1" applyAlignment="1">
      <alignment horizontal="center" vertical="center" wrapText="1"/>
    </xf>
    <xf numFmtId="0" fontId="20" fillId="0" borderId="6" xfId="0" applyFont="1" applyBorder="1" applyProtection="1">
      <alignment vertical="center"/>
      <protection locked="0"/>
    </xf>
    <xf numFmtId="49" fontId="20" fillId="0" borderId="6" xfId="0" applyNumberFormat="1" applyFont="1" applyBorder="1" applyAlignment="1" applyProtection="1">
      <alignment horizontal="right" vertical="center"/>
      <protection locked="0"/>
    </xf>
    <xf numFmtId="0" fontId="20" fillId="0" borderId="9" xfId="0" applyFont="1" applyBorder="1" applyProtection="1">
      <alignment vertical="center"/>
      <protection locked="0"/>
    </xf>
    <xf numFmtId="49" fontId="20" fillId="0" borderId="9" xfId="0" applyNumberFormat="1" applyFont="1" applyBorder="1" applyAlignment="1" applyProtection="1">
      <alignment horizontal="right" vertical="center"/>
      <protection locked="0"/>
    </xf>
    <xf numFmtId="0" fontId="20" fillId="0" borderId="15" xfId="0" applyFont="1" applyBorder="1" applyProtection="1">
      <alignment vertical="center"/>
      <protection locked="0"/>
    </xf>
    <xf numFmtId="49" fontId="20" fillId="0" borderId="15" xfId="0" applyNumberFormat="1" applyFont="1" applyBorder="1" applyAlignment="1" applyProtection="1">
      <alignment horizontal="right" vertical="center"/>
      <protection locked="0"/>
    </xf>
    <xf numFmtId="0" fontId="20" fillId="0" borderId="17" xfId="0" applyFont="1" applyBorder="1" applyProtection="1">
      <alignment vertical="center"/>
      <protection locked="0"/>
    </xf>
    <xf numFmtId="0" fontId="20" fillId="0" borderId="13" xfId="0" applyFont="1" applyBorder="1" applyProtection="1">
      <alignment vertical="center"/>
      <protection locked="0"/>
    </xf>
    <xf numFmtId="0" fontId="20" fillId="0" borderId="0" xfId="0" applyFont="1" applyAlignment="1">
      <alignment horizontal="center" vertical="center"/>
    </xf>
    <xf numFmtId="0" fontId="20" fillId="0" borderId="0" xfId="0" applyFont="1" applyProtection="1">
      <alignment vertical="center"/>
      <protection locked="0"/>
    </xf>
    <xf numFmtId="0" fontId="39" fillId="0" borderId="0" xfId="0" applyFont="1">
      <alignment vertical="center"/>
    </xf>
    <xf numFmtId="0" fontId="40" fillId="7" borderId="31" xfId="0" applyFont="1" applyFill="1" applyBorder="1">
      <alignment vertical="center"/>
    </xf>
    <xf numFmtId="0" fontId="35" fillId="0" borderId="0" xfId="0" applyFont="1">
      <alignment vertical="center"/>
    </xf>
    <xf numFmtId="0" fontId="3" fillId="8" borderId="0" xfId="0" applyFont="1" applyFill="1" applyAlignment="1">
      <alignment vertical="center" wrapText="1"/>
    </xf>
    <xf numFmtId="0" fontId="36" fillId="0" borderId="0" xfId="0" applyFont="1">
      <alignment vertical="center"/>
    </xf>
    <xf numFmtId="0" fontId="20" fillId="0" borderId="0" xfId="0" applyFont="1">
      <alignment vertical="center"/>
    </xf>
    <xf numFmtId="40" fontId="0" fillId="3" borderId="6" xfId="1" applyNumberFormat="1" applyFont="1" applyFill="1" applyBorder="1" applyAlignment="1" applyProtection="1">
      <protection locked="0"/>
    </xf>
    <xf numFmtId="40" fontId="0" fillId="3" borderId="9" xfId="1" applyNumberFormat="1" applyFont="1" applyFill="1" applyBorder="1" applyAlignment="1" applyProtection="1">
      <protection locked="0"/>
    </xf>
    <xf numFmtId="40" fontId="0" fillId="3" borderId="15" xfId="1" applyNumberFormat="1" applyFont="1" applyFill="1" applyBorder="1" applyAlignment="1" applyProtection="1">
      <protection locked="0"/>
    </xf>
    <xf numFmtId="0" fontId="0" fillId="8" borderId="0" xfId="0" applyFill="1">
      <alignment vertical="center"/>
    </xf>
    <xf numFmtId="176" fontId="15" fillId="0" borderId="71" xfId="4" applyNumberFormat="1" applyFont="1" applyBorder="1" applyAlignment="1">
      <alignment vertical="center" shrinkToFit="1"/>
    </xf>
    <xf numFmtId="0" fontId="1" fillId="0" borderId="0" xfId="2"/>
    <xf numFmtId="0" fontId="4" fillId="0" borderId="0" xfId="2" applyFont="1"/>
    <xf numFmtId="0" fontId="4" fillId="0" borderId="0" xfId="2" applyFont="1" applyAlignment="1">
      <alignment horizontal="right" vertical="center"/>
    </xf>
    <xf numFmtId="0" fontId="9" fillId="0" borderId="0" xfId="2" applyFont="1"/>
    <xf numFmtId="0" fontId="5" fillId="0" borderId="0" xfId="2" applyFont="1"/>
    <xf numFmtId="0" fontId="6" fillId="0" borderId="0" xfId="2" applyFont="1"/>
    <xf numFmtId="0" fontId="1" fillId="0" borderId="0" xfId="2" applyAlignment="1">
      <alignment horizontal="left" indent="2"/>
    </xf>
    <xf numFmtId="0" fontId="7" fillId="0" borderId="0" xfId="2" applyFont="1" applyAlignment="1">
      <alignment horizontal="left"/>
    </xf>
    <xf numFmtId="0" fontId="7" fillId="0" borderId="0" xfId="0" applyFont="1" applyAlignment="1"/>
    <xf numFmtId="0" fontId="0" fillId="0" borderId="0" xfId="0" applyAlignment="1"/>
    <xf numFmtId="176" fontId="42" fillId="0" borderId="0" xfId="0" applyNumberFormat="1" applyFont="1" applyAlignment="1"/>
    <xf numFmtId="0" fontId="1" fillId="2" borderId="3" xfId="2" applyFill="1" applyBorder="1" applyAlignment="1">
      <alignment horizontal="center" vertical="center"/>
    </xf>
    <xf numFmtId="176" fontId="0" fillId="2" borderId="112" xfId="2" applyNumberFormat="1" applyFont="1" applyFill="1" applyBorder="1" applyAlignment="1">
      <alignment horizontal="center" vertical="center" wrapText="1"/>
    </xf>
    <xf numFmtId="0" fontId="1" fillId="2" borderId="31" xfId="2" applyFill="1" applyBorder="1" applyAlignment="1">
      <alignment horizontal="center" vertical="center"/>
    </xf>
    <xf numFmtId="184" fontId="42" fillId="0" borderId="31" xfId="0" applyNumberFormat="1" applyFont="1" applyBorder="1" applyAlignment="1">
      <alignment horizontal="center" vertical="center"/>
    </xf>
    <xf numFmtId="184" fontId="1" fillId="0" borderId="39" xfId="2" applyNumberFormat="1" applyBorder="1" applyAlignment="1">
      <alignment horizontal="center" vertical="center"/>
    </xf>
    <xf numFmtId="0" fontId="0" fillId="2" borderId="119" xfId="0" applyFill="1" applyBorder="1" applyAlignment="1">
      <alignment horizontal="center" vertical="center" wrapText="1"/>
    </xf>
    <xf numFmtId="49" fontId="0" fillId="2" borderId="72" xfId="0" applyNumberFormat="1" applyFill="1" applyBorder="1" applyAlignment="1">
      <alignment horizontal="center" vertical="center"/>
    </xf>
    <xf numFmtId="49" fontId="0" fillId="2" borderId="123" xfId="0" applyNumberFormat="1" applyFill="1" applyBorder="1" applyAlignment="1">
      <alignment horizontal="center" vertical="center"/>
    </xf>
    <xf numFmtId="49" fontId="0" fillId="0" borderId="0" xfId="0" applyNumberFormat="1" applyAlignment="1">
      <alignment horizontal="center" vertical="center"/>
    </xf>
    <xf numFmtId="49" fontId="0" fillId="2" borderId="126" xfId="0" applyNumberFormat="1" applyFill="1" applyBorder="1" applyAlignment="1" applyProtection="1">
      <alignment horizontal="center" vertical="center"/>
      <protection locked="0"/>
    </xf>
    <xf numFmtId="49" fontId="0" fillId="2" borderId="127" xfId="0" applyNumberForma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2" borderId="128" xfId="0" applyFill="1" applyBorder="1" applyAlignment="1">
      <alignment horizontal="center" vertical="center"/>
    </xf>
    <xf numFmtId="185" fontId="42" fillId="0" borderId="18" xfId="0" applyNumberFormat="1" applyFont="1" applyBorder="1" applyAlignment="1" applyProtection="1">
      <alignment horizontal="center" vertical="center"/>
      <protection locked="0"/>
    </xf>
    <xf numFmtId="176" fontId="42" fillId="0" borderId="129" xfId="0" applyNumberFormat="1" applyFont="1" applyBorder="1" applyAlignment="1" applyProtection="1">
      <alignment horizontal="center" vertical="center"/>
      <protection locked="0"/>
    </xf>
    <xf numFmtId="0" fontId="42" fillId="0" borderId="129" xfId="0" applyFont="1" applyBorder="1" applyAlignment="1" applyProtection="1">
      <alignment horizontal="center" vertical="center"/>
      <protection locked="0"/>
    </xf>
    <xf numFmtId="185" fontId="42" fillId="0" borderId="129" xfId="0" applyNumberFormat="1" applyFont="1" applyBorder="1" applyAlignment="1" applyProtection="1">
      <alignment horizontal="center" vertical="center"/>
      <protection locked="0"/>
    </xf>
    <xf numFmtId="185" fontId="0" fillId="0" borderId="130" xfId="0" applyNumberFormat="1" applyBorder="1" applyAlignment="1" applyProtection="1">
      <alignment horizontal="center" vertical="center"/>
      <protection locked="0"/>
    </xf>
    <xf numFmtId="185" fontId="0" fillId="0" borderId="0" xfId="0" applyNumberFormat="1" applyAlignment="1" applyProtection="1">
      <alignment horizontal="center" vertical="center"/>
      <protection locked="0"/>
    </xf>
    <xf numFmtId="185" fontId="42" fillId="0" borderId="0" xfId="0" applyNumberFormat="1" applyFont="1">
      <alignment vertical="center"/>
    </xf>
    <xf numFmtId="0" fontId="0" fillId="2" borderId="131" xfId="0" applyFill="1" applyBorder="1" applyAlignment="1">
      <alignment horizontal="center" vertical="center"/>
    </xf>
    <xf numFmtId="176" fontId="42" fillId="0" borderId="132" xfId="0" applyNumberFormat="1" applyFont="1" applyBorder="1" applyAlignment="1" applyProtection="1">
      <alignment horizontal="center" vertical="center"/>
      <protection locked="0"/>
    </xf>
    <xf numFmtId="176" fontId="42" fillId="0" borderId="8" xfId="0" applyNumberFormat="1" applyFont="1" applyBorder="1" applyAlignment="1" applyProtection="1">
      <alignment horizontal="center" vertical="center"/>
      <protection locked="0"/>
    </xf>
    <xf numFmtId="185" fontId="42" fillId="0" borderId="133" xfId="0" applyNumberFormat="1" applyFont="1" applyBorder="1" applyAlignment="1" applyProtection="1">
      <alignment horizontal="center" vertical="center"/>
      <protection locked="0"/>
    </xf>
    <xf numFmtId="184" fontId="42" fillId="0" borderId="42" xfId="0" applyNumberFormat="1" applyFont="1" applyBorder="1" applyAlignment="1">
      <alignment horizontal="center" vertical="center"/>
    </xf>
    <xf numFmtId="184" fontId="1" fillId="0" borderId="135" xfId="2" applyNumberFormat="1" applyBorder="1" applyAlignment="1">
      <alignment horizontal="center" vertical="center"/>
    </xf>
    <xf numFmtId="0" fontId="0" fillId="2" borderId="136" xfId="0" applyFill="1" applyBorder="1" applyAlignment="1">
      <alignment horizontal="center" vertical="center"/>
    </xf>
    <xf numFmtId="185"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85" fontId="0" fillId="0" borderId="11" xfId="0" applyNumberFormat="1" applyBorder="1" applyAlignment="1" applyProtection="1">
      <alignment horizontal="center" vertical="center"/>
      <protection locked="0"/>
    </xf>
    <xf numFmtId="185" fontId="0" fillId="0" borderId="12" xfId="0" applyNumberFormat="1" applyBorder="1" applyAlignment="1" applyProtection="1">
      <alignment horizontal="center" vertical="center"/>
      <protection locked="0"/>
    </xf>
    <xf numFmtId="0" fontId="0" fillId="2" borderId="137" xfId="0" applyFill="1" applyBorder="1" applyAlignment="1">
      <alignment horizontal="center" vertical="center"/>
    </xf>
    <xf numFmtId="176" fontId="0" fillId="0" borderId="138" xfId="0" applyNumberFormat="1" applyBorder="1" applyAlignment="1" applyProtection="1">
      <alignment horizontal="center" vertical="center"/>
      <protection locked="0"/>
    </xf>
    <xf numFmtId="176" fontId="0" fillId="0" borderId="139" xfId="0" applyNumberFormat="1" applyBorder="1" applyAlignment="1" applyProtection="1">
      <alignment horizontal="center" vertical="center"/>
      <protection locked="0"/>
    </xf>
    <xf numFmtId="176" fontId="1" fillId="0" borderId="0" xfId="2" applyNumberFormat="1"/>
    <xf numFmtId="0" fontId="0" fillId="0" borderId="0" xfId="2" applyFont="1"/>
    <xf numFmtId="0" fontId="1" fillId="2" borderId="140" xfId="2" applyFill="1" applyBorder="1" applyAlignment="1">
      <alignment horizontal="center" vertical="center"/>
    </xf>
    <xf numFmtId="0" fontId="1" fillId="2" borderId="112" xfId="2" applyFill="1" applyBorder="1" applyAlignment="1">
      <alignment horizontal="center" vertical="center"/>
    </xf>
    <xf numFmtId="0" fontId="1" fillId="15" borderId="140" xfId="2" applyFill="1" applyBorder="1" applyAlignment="1">
      <alignment horizontal="center" vertical="center"/>
    </xf>
    <xf numFmtId="0" fontId="1" fillId="15" borderId="112" xfId="2" applyFill="1" applyBorder="1" applyAlignment="1">
      <alignment horizontal="center" vertical="center"/>
    </xf>
    <xf numFmtId="186" fontId="42" fillId="0" borderId="28" xfId="0" applyNumberFormat="1" applyFont="1" applyBorder="1">
      <alignment vertical="center"/>
    </xf>
    <xf numFmtId="4" fontId="42" fillId="0" borderId="39" xfId="0" applyNumberFormat="1" applyFont="1" applyBorder="1">
      <alignment vertical="center"/>
    </xf>
    <xf numFmtId="186" fontId="42" fillId="0" borderId="28" xfId="2" applyNumberFormat="1" applyFont="1" applyBorder="1" applyAlignment="1">
      <alignment vertical="center"/>
    </xf>
    <xf numFmtId="4" fontId="42" fillId="0" borderId="39" xfId="2" applyNumberFormat="1" applyFont="1" applyBorder="1" applyAlignment="1">
      <alignment vertical="center"/>
    </xf>
    <xf numFmtId="186" fontId="1" fillId="0" borderId="28" xfId="2" applyNumberFormat="1" applyBorder="1" applyAlignment="1">
      <alignment vertical="center"/>
    </xf>
    <xf numFmtId="4" fontId="1" fillId="0" borderId="39" xfId="2" applyNumberFormat="1" applyBorder="1" applyAlignment="1">
      <alignment vertical="center"/>
    </xf>
    <xf numFmtId="0" fontId="0" fillId="2" borderId="141" xfId="0" applyFill="1" applyBorder="1" applyAlignment="1">
      <alignment horizontal="center" vertical="center"/>
    </xf>
    <xf numFmtId="185" fontId="0" fillId="0" borderId="22"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185" fontId="0" fillId="0" borderId="23" xfId="0" applyNumberFormat="1" applyBorder="1" applyAlignment="1" applyProtection="1">
      <alignment horizontal="center" vertical="center"/>
      <protection locked="0"/>
    </xf>
    <xf numFmtId="185" fontId="0" fillId="0" borderId="142" xfId="0" applyNumberFormat="1" applyBorder="1" applyAlignment="1" applyProtection="1">
      <alignment horizontal="center" vertical="center"/>
      <protection locked="0"/>
    </xf>
    <xf numFmtId="0" fontId="0" fillId="2" borderId="143" xfId="0" applyFill="1" applyBorder="1" applyAlignment="1">
      <alignment horizontal="center" vertical="center"/>
    </xf>
    <xf numFmtId="176" fontId="0" fillId="0" borderId="144" xfId="0" applyNumberFormat="1" applyBorder="1" applyAlignment="1" applyProtection="1">
      <alignment horizontal="center" vertical="center"/>
      <protection locked="0"/>
    </xf>
    <xf numFmtId="176" fontId="0" fillId="0" borderId="145" xfId="0" applyNumberFormat="1" applyBorder="1" applyAlignment="1" applyProtection="1">
      <alignment horizontal="center" vertical="center"/>
      <protection locked="0"/>
    </xf>
    <xf numFmtId="0" fontId="0" fillId="2" borderId="146" xfId="0" applyFill="1" applyBorder="1" applyAlignment="1">
      <alignment horizontal="center" vertical="center"/>
    </xf>
    <xf numFmtId="176" fontId="42" fillId="0" borderId="147" xfId="0" applyNumberFormat="1" applyFont="1" applyBorder="1" applyAlignment="1" applyProtection="1">
      <alignment horizontal="center" vertical="center"/>
      <protection locked="0"/>
    </xf>
    <xf numFmtId="185" fontId="42" fillId="0" borderId="130" xfId="0" applyNumberFormat="1" applyFont="1" applyBorder="1" applyAlignment="1" applyProtection="1">
      <alignment horizontal="center" vertical="center"/>
      <protection locked="0"/>
    </xf>
    <xf numFmtId="176" fontId="0" fillId="0" borderId="18" xfId="0" applyNumberFormat="1" applyBorder="1" applyAlignment="1" applyProtection="1">
      <alignment horizontal="center" vertical="center"/>
      <protection locked="0"/>
    </xf>
    <xf numFmtId="176" fontId="0" fillId="0" borderId="129" xfId="0" applyNumberFormat="1" applyBorder="1" applyAlignment="1" applyProtection="1">
      <alignment horizontal="center" vertical="center"/>
      <protection locked="0"/>
    </xf>
    <xf numFmtId="0" fontId="0" fillId="0" borderId="129" xfId="0" applyBorder="1" applyAlignment="1" applyProtection="1">
      <alignment horizontal="center" vertical="center"/>
      <protection locked="0"/>
    </xf>
    <xf numFmtId="185" fontId="0" fillId="0" borderId="129" xfId="0" applyNumberFormat="1" applyBorder="1" applyAlignment="1" applyProtection="1">
      <alignment horizontal="center" vertical="center"/>
      <protection locked="0"/>
    </xf>
    <xf numFmtId="176" fontId="0" fillId="0" borderId="132" xfId="0" applyNumberFormat="1" applyBorder="1" applyAlignment="1" applyProtection="1">
      <alignment horizontal="center" vertical="center"/>
      <protection locked="0"/>
    </xf>
    <xf numFmtId="185" fontId="0" fillId="0" borderId="147" xfId="0" applyNumberFormat="1" applyBorder="1" applyAlignment="1" applyProtection="1">
      <alignment horizontal="center" vertical="center"/>
      <protection locked="0"/>
    </xf>
    <xf numFmtId="185" fontId="0" fillId="0" borderId="56" xfId="0" applyNumberFormat="1" applyBorder="1" applyAlignment="1" applyProtection="1">
      <alignment horizontal="center" vertical="center"/>
      <protection locked="0"/>
    </xf>
    <xf numFmtId="176" fontId="0" fillId="0" borderId="10" xfId="0" applyNumberFormat="1" applyBorder="1" applyAlignment="1" applyProtection="1">
      <alignment horizontal="center" vertical="center"/>
      <protection locked="0"/>
    </xf>
    <xf numFmtId="185" fontId="0" fillId="0" borderId="139" xfId="0" applyNumberFormat="1" applyBorder="1" applyAlignment="1" applyProtection="1">
      <alignment horizontal="center" vertical="center"/>
      <protection locked="0"/>
    </xf>
    <xf numFmtId="185" fontId="0" fillId="0" borderId="145" xfId="0" applyNumberFormat="1" applyBorder="1" applyAlignment="1" applyProtection="1">
      <alignment horizontal="center" vertical="center"/>
      <protection locked="0"/>
    </xf>
    <xf numFmtId="185" fontId="42" fillId="0" borderId="147" xfId="0" applyNumberFormat="1" applyFont="1" applyBorder="1" applyAlignment="1" applyProtection="1">
      <alignment horizontal="center" vertical="center"/>
      <protection locked="0"/>
    </xf>
    <xf numFmtId="185" fontId="42" fillId="0" borderId="56" xfId="0" applyNumberFormat="1" applyFont="1" applyBorder="1" applyAlignment="1" applyProtection="1">
      <alignment horizontal="center" vertical="center"/>
      <protection locked="0"/>
    </xf>
    <xf numFmtId="176" fontId="42" fillId="0" borderId="138" xfId="0" applyNumberFormat="1" applyFont="1" applyBorder="1" applyAlignment="1" applyProtection="1">
      <alignment horizontal="center" vertical="center"/>
      <protection locked="0"/>
    </xf>
    <xf numFmtId="185" fontId="42" fillId="0" borderId="139" xfId="0" applyNumberFormat="1" applyFont="1" applyBorder="1" applyAlignment="1" applyProtection="1">
      <alignment horizontal="center" vertical="center"/>
      <protection locked="0"/>
    </xf>
    <xf numFmtId="186" fontId="1" fillId="0" borderId="134" xfId="2" applyNumberFormat="1" applyBorder="1" applyAlignment="1">
      <alignment vertical="center"/>
    </xf>
    <xf numFmtId="4" fontId="1" fillId="0" borderId="135" xfId="2" applyNumberFormat="1" applyBorder="1" applyAlignment="1">
      <alignment vertical="center"/>
    </xf>
    <xf numFmtId="186" fontId="1" fillId="0" borderId="0" xfId="2" applyNumberFormat="1" applyAlignment="1">
      <alignment vertical="center"/>
    </xf>
    <xf numFmtId="4" fontId="1" fillId="0" borderId="0" xfId="2" applyNumberFormat="1" applyAlignment="1">
      <alignment vertical="center"/>
    </xf>
    <xf numFmtId="0" fontId="5" fillId="0" borderId="67" xfId="0" applyFont="1" applyBorder="1" applyAlignment="1">
      <alignment horizontal="center" wrapText="1"/>
    </xf>
    <xf numFmtId="0" fontId="0" fillId="0" borderId="66" xfId="0" applyBorder="1" applyAlignment="1"/>
    <xf numFmtId="0" fontId="1" fillId="0" borderId="66" xfId="2" applyBorder="1"/>
    <xf numFmtId="0" fontId="1" fillId="0" borderId="69" xfId="2" applyBorder="1"/>
    <xf numFmtId="0" fontId="0" fillId="0" borderId="56" xfId="0" applyBorder="1" applyAlignment="1"/>
    <xf numFmtId="0" fontId="20" fillId="0" borderId="0" xfId="0" applyFont="1" applyAlignment="1"/>
    <xf numFmtId="187" fontId="42" fillId="0" borderId="0" xfId="0" applyNumberFormat="1" applyFont="1" applyAlignment="1"/>
    <xf numFmtId="0" fontId="1" fillId="0" borderId="49" xfId="2" applyBorder="1"/>
    <xf numFmtId="0" fontId="1" fillId="0" borderId="56" xfId="2" applyBorder="1"/>
    <xf numFmtId="0" fontId="1" fillId="0" borderId="57" xfId="2" applyBorder="1"/>
    <xf numFmtId="0" fontId="1" fillId="0" borderId="41" xfId="2" applyBorder="1"/>
    <xf numFmtId="0" fontId="1" fillId="0" borderId="50" xfId="2" applyBorder="1"/>
    <xf numFmtId="0" fontId="0" fillId="0" borderId="0" xfId="0" applyAlignment="1">
      <alignment horizontal="center" vertical="center"/>
    </xf>
    <xf numFmtId="0" fontId="0" fillId="0" borderId="0" xfId="0" applyAlignment="1">
      <alignment horizontal="center" vertical="center" textRotation="90"/>
    </xf>
    <xf numFmtId="0" fontId="23" fillId="0" borderId="0" xfId="0" applyFont="1" applyAlignment="1">
      <alignment horizontal="center" vertical="center"/>
    </xf>
    <xf numFmtId="0" fontId="0" fillId="0" borderId="67" xfId="0" applyBorder="1" applyAlignment="1">
      <alignment horizontal="center" vertical="center" wrapText="1"/>
    </xf>
    <xf numFmtId="0" fontId="0" fillId="0" borderId="66" xfId="0" applyBorder="1" applyAlignment="1">
      <alignment horizontal="center" vertical="center" wrapText="1"/>
    </xf>
    <xf numFmtId="0" fontId="0" fillId="0" borderId="69" xfId="0" applyBorder="1" applyAlignment="1">
      <alignment horizontal="center" vertical="center" wrapText="1"/>
    </xf>
    <xf numFmtId="0" fontId="0" fillId="0" borderId="56" xfId="0" applyBorder="1" applyAlignment="1">
      <alignment horizontal="center" vertical="center" wrapText="1"/>
    </xf>
    <xf numFmtId="0" fontId="0" fillId="0" borderId="0" xfId="0" applyAlignment="1">
      <alignment horizontal="center" vertical="center" wrapText="1"/>
    </xf>
    <xf numFmtId="0" fontId="0" fillId="0" borderId="49" xfId="0" applyBorder="1" applyAlignment="1">
      <alignment horizontal="center" vertical="center" wrapText="1"/>
    </xf>
    <xf numFmtId="0" fontId="0" fillId="0" borderId="57" xfId="0" applyBorder="1" applyAlignment="1">
      <alignment horizontal="center" vertical="center" wrapText="1"/>
    </xf>
    <xf numFmtId="0" fontId="0" fillId="0" borderId="41" xfId="0" applyBorder="1" applyAlignment="1">
      <alignment horizontal="center" vertical="center" wrapText="1"/>
    </xf>
    <xf numFmtId="0" fontId="0" fillId="0" borderId="50" xfId="0" applyBorder="1" applyAlignment="1">
      <alignment horizontal="center" vertical="center" wrapText="1"/>
    </xf>
    <xf numFmtId="0" fontId="8" fillId="0" borderId="0" xfId="0" applyFont="1" applyAlignment="1">
      <alignment horizontal="center" vertical="center"/>
    </xf>
    <xf numFmtId="0" fontId="26" fillId="0" borderId="0" xfId="0" applyFont="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64" xfId="0"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0" fontId="0" fillId="0" borderId="0" xfId="0" applyAlignment="1">
      <alignment vertical="top" wrapTex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0" fillId="0" borderId="0" xfId="0" applyAlignment="1">
      <alignment horizontal="left" vertical="top" wrapText="1"/>
    </xf>
    <xf numFmtId="0" fontId="31" fillId="6" borderId="51" xfId="5" applyFont="1" applyFill="1" applyBorder="1" applyAlignment="1">
      <alignment horizontal="center" vertical="center" textRotation="255" wrapText="1"/>
    </xf>
    <xf numFmtId="0" fontId="31" fillId="6" borderId="52" xfId="5" applyFont="1" applyFill="1" applyBorder="1" applyAlignment="1">
      <alignment horizontal="center" vertical="center" textRotation="255" wrapText="1"/>
    </xf>
    <xf numFmtId="0" fontId="31" fillId="6" borderId="62" xfId="5" applyFont="1" applyFill="1" applyBorder="1" applyAlignment="1">
      <alignment horizontal="center" vertical="center" textRotation="255" wrapText="1"/>
    </xf>
    <xf numFmtId="0" fontId="31" fillId="6" borderId="54" xfId="5" applyFont="1" applyFill="1" applyBorder="1" applyAlignment="1">
      <alignment horizontal="center" vertical="center" textRotation="255" wrapText="1"/>
    </xf>
    <xf numFmtId="0" fontId="31" fillId="6" borderId="0" xfId="5" applyFont="1" applyFill="1" applyAlignment="1">
      <alignment horizontal="center" vertical="center" textRotation="255" wrapText="1"/>
    </xf>
    <xf numFmtId="0" fontId="31" fillId="6" borderId="61" xfId="5" applyFont="1" applyFill="1" applyBorder="1" applyAlignment="1">
      <alignment horizontal="center" vertical="center" textRotation="255" wrapText="1"/>
    </xf>
    <xf numFmtId="0" fontId="31" fillId="6" borderId="38" xfId="5" applyFont="1" applyFill="1" applyBorder="1" applyAlignment="1">
      <alignment horizontal="center" vertical="center" textRotation="255" wrapText="1"/>
    </xf>
    <xf numFmtId="0" fontId="31" fillId="6" borderId="2" xfId="5" applyFont="1" applyFill="1" applyBorder="1" applyAlignment="1">
      <alignment horizontal="center" vertical="center" textRotation="255" wrapText="1"/>
    </xf>
    <xf numFmtId="0" fontId="31" fillId="6" borderId="68" xfId="5" applyFont="1" applyFill="1" applyBorder="1" applyAlignment="1">
      <alignment horizontal="center" vertical="center" textRotation="255" wrapText="1"/>
    </xf>
    <xf numFmtId="0" fontId="31" fillId="9" borderId="51" xfId="5" applyFont="1" applyFill="1" applyBorder="1" applyAlignment="1">
      <alignment horizontal="center" vertical="center" textRotation="255"/>
    </xf>
    <xf numFmtId="0" fontId="31" fillId="9" borderId="52" xfId="5" applyFont="1" applyFill="1" applyBorder="1" applyAlignment="1">
      <alignment horizontal="center" vertical="center" textRotation="255"/>
    </xf>
    <xf numFmtId="0" fontId="31" fillId="9" borderId="62" xfId="5" applyFont="1" applyFill="1" applyBorder="1" applyAlignment="1">
      <alignment horizontal="center" vertical="center" textRotation="255"/>
    </xf>
    <xf numFmtId="0" fontId="31" fillId="9" borderId="54" xfId="5" applyFont="1" applyFill="1" applyBorder="1" applyAlignment="1">
      <alignment horizontal="center" vertical="center" textRotation="255"/>
    </xf>
    <xf numFmtId="0" fontId="31" fillId="9" borderId="0" xfId="5" applyFont="1" applyFill="1" applyAlignment="1">
      <alignment horizontal="center" vertical="center" textRotation="255"/>
    </xf>
    <xf numFmtId="0" fontId="31" fillId="9" borderId="61" xfId="5" applyFont="1" applyFill="1" applyBorder="1" applyAlignment="1">
      <alignment horizontal="center" vertical="center" textRotation="255"/>
    </xf>
    <xf numFmtId="0" fontId="31" fillId="9" borderId="38" xfId="5" applyFont="1" applyFill="1" applyBorder="1" applyAlignment="1">
      <alignment horizontal="center" vertical="center" textRotation="255"/>
    </xf>
    <xf numFmtId="0" fontId="31" fillId="9" borderId="2" xfId="5" applyFont="1" applyFill="1" applyBorder="1" applyAlignment="1">
      <alignment horizontal="center" vertical="center" textRotation="255"/>
    </xf>
    <xf numFmtId="0" fontId="31" fillId="9" borderId="68" xfId="5" applyFont="1" applyFill="1" applyBorder="1" applyAlignment="1">
      <alignment horizontal="center" vertical="center" textRotation="255"/>
    </xf>
    <xf numFmtId="0" fontId="31" fillId="0" borderId="51" xfId="5" applyFont="1" applyBorder="1" applyAlignment="1">
      <alignment horizontal="left" vertical="top"/>
    </xf>
    <xf numFmtId="0" fontId="31" fillId="0" borderId="52" xfId="5" applyFont="1" applyBorder="1" applyAlignment="1">
      <alignment horizontal="left" vertical="top"/>
    </xf>
    <xf numFmtId="0" fontId="31" fillId="0" borderId="62" xfId="5" applyFont="1" applyBorder="1" applyAlignment="1">
      <alignment horizontal="left" vertical="top"/>
    </xf>
    <xf numFmtId="0" fontId="31" fillId="0" borderId="54" xfId="5" applyFont="1" applyBorder="1" applyAlignment="1">
      <alignment horizontal="left" vertical="top"/>
    </xf>
    <xf numFmtId="0" fontId="31" fillId="0" borderId="0" xfId="5" applyFont="1" applyAlignment="1">
      <alignment horizontal="left" vertical="top"/>
    </xf>
    <xf numFmtId="0" fontId="31" fillId="0" borderId="61" xfId="5" applyFont="1" applyBorder="1" applyAlignment="1">
      <alignment horizontal="left" vertical="top"/>
    </xf>
    <xf numFmtId="0" fontId="31" fillId="0" borderId="31" xfId="5" applyFont="1" applyBorder="1" applyAlignment="1">
      <alignment horizontal="left" vertical="top" wrapText="1"/>
    </xf>
    <xf numFmtId="0" fontId="31" fillId="0" borderId="51" xfId="5" applyFont="1" applyBorder="1" applyAlignment="1">
      <alignment horizontal="left" vertical="top" wrapText="1"/>
    </xf>
    <xf numFmtId="0" fontId="31" fillId="0" borderId="52" xfId="5" applyFont="1" applyBorder="1" applyAlignment="1">
      <alignment horizontal="left" vertical="top" wrapText="1"/>
    </xf>
    <xf numFmtId="0" fontId="31" fillId="0" borderId="62" xfId="5" applyFont="1" applyBorder="1" applyAlignment="1">
      <alignment horizontal="left" vertical="top" wrapText="1"/>
    </xf>
    <xf numFmtId="0" fontId="31" fillId="0" borderId="54" xfId="5" applyFont="1" applyBorder="1" applyAlignment="1">
      <alignment horizontal="left" vertical="top" wrapText="1"/>
    </xf>
    <xf numFmtId="0" fontId="31" fillId="0" borderId="0" xfId="5" applyFont="1" applyAlignment="1">
      <alignment horizontal="left" vertical="top" wrapText="1"/>
    </xf>
    <xf numFmtId="0" fontId="31" fillId="0" borderId="61" xfId="5" applyFont="1" applyBorder="1" applyAlignment="1">
      <alignment horizontal="left" vertical="top" wrapText="1"/>
    </xf>
    <xf numFmtId="0" fontId="31" fillId="0" borderId="38" xfId="5" applyFont="1" applyBorder="1" applyAlignment="1">
      <alignment horizontal="left" vertical="top" wrapText="1"/>
    </xf>
    <xf numFmtId="0" fontId="31" fillId="0" borderId="2" xfId="5" applyFont="1" applyBorder="1" applyAlignment="1">
      <alignment horizontal="left" vertical="top" wrapText="1"/>
    </xf>
    <xf numFmtId="0" fontId="31" fillId="0" borderId="68" xfId="5" applyFont="1" applyBorder="1" applyAlignment="1">
      <alignment horizontal="left" vertical="top" wrapText="1"/>
    </xf>
    <xf numFmtId="0" fontId="31" fillId="0" borderId="31" xfId="5" applyFont="1" applyBorder="1" applyAlignment="1">
      <alignment horizontal="center" vertical="top" wrapText="1"/>
    </xf>
    <xf numFmtId="0" fontId="31" fillId="0" borderId="31" xfId="5" applyFont="1" applyBorder="1" applyAlignment="1">
      <alignment horizontal="left" vertical="center"/>
    </xf>
    <xf numFmtId="0" fontId="31" fillId="0" borderId="31" xfId="5" applyFont="1" applyBorder="1" applyAlignment="1">
      <alignment horizontal="center" vertical="center"/>
    </xf>
    <xf numFmtId="0" fontId="31" fillId="0" borderId="38" xfId="5" applyFont="1" applyBorder="1" applyAlignment="1">
      <alignment horizontal="left" vertical="top"/>
    </xf>
    <xf numFmtId="0" fontId="31" fillId="0" borderId="2" xfId="5" applyFont="1" applyBorder="1" applyAlignment="1">
      <alignment horizontal="left" vertical="top"/>
    </xf>
    <xf numFmtId="0" fontId="31" fillId="0" borderId="68" xfId="5" applyFont="1" applyBorder="1" applyAlignment="1">
      <alignment horizontal="left" vertical="top"/>
    </xf>
    <xf numFmtId="0" fontId="31" fillId="0" borderId="31" xfId="5" applyFont="1" applyBorder="1" applyAlignment="1">
      <alignment horizontal="left" vertical="top"/>
    </xf>
    <xf numFmtId="0" fontId="30" fillId="0" borderId="0" xfId="5" applyFont="1" applyAlignment="1">
      <alignment horizontal="left" vertical="center"/>
    </xf>
    <xf numFmtId="0" fontId="31" fillId="0" borderId="82" xfId="5" applyFont="1" applyBorder="1" applyAlignment="1">
      <alignment horizontal="center" vertical="center"/>
    </xf>
    <xf numFmtId="0" fontId="31" fillId="0" borderId="29" xfId="5" applyFont="1" applyBorder="1" applyAlignment="1">
      <alignment horizontal="center" vertical="center" shrinkToFit="1"/>
    </xf>
    <xf numFmtId="0" fontId="31" fillId="0" borderId="32" xfId="5" applyFont="1" applyBorder="1" applyAlignment="1">
      <alignment horizontal="center" vertical="center" shrinkToFit="1"/>
    </xf>
    <xf numFmtId="0" fontId="31" fillId="0" borderId="64" xfId="5" applyFont="1" applyBorder="1" applyAlignment="1">
      <alignment horizontal="center" vertical="center" shrinkToFit="1"/>
    </xf>
    <xf numFmtId="0" fontId="31" fillId="6" borderId="31" xfId="5" applyFont="1" applyFill="1" applyBorder="1" applyAlignment="1">
      <alignment horizontal="center" vertical="center" textRotation="255"/>
    </xf>
    <xf numFmtId="0" fontId="31" fillId="6" borderId="51" xfId="5" applyFont="1" applyFill="1" applyBorder="1" applyAlignment="1">
      <alignment horizontal="center" vertical="center" textRotation="255"/>
    </xf>
    <xf numFmtId="0" fontId="31" fillId="6" borderId="52" xfId="5" applyFont="1" applyFill="1" applyBorder="1" applyAlignment="1">
      <alignment horizontal="center" vertical="center" textRotation="255"/>
    </xf>
    <xf numFmtId="0" fontId="31" fillId="6" borderId="62" xfId="5" applyFont="1" applyFill="1" applyBorder="1" applyAlignment="1">
      <alignment horizontal="center" vertical="center" textRotation="255"/>
    </xf>
    <xf numFmtId="0" fontId="31" fillId="6" borderId="54" xfId="5" applyFont="1" applyFill="1" applyBorder="1" applyAlignment="1">
      <alignment horizontal="center" vertical="center" textRotation="255"/>
    </xf>
    <xf numFmtId="0" fontId="31" fillId="6" borderId="0" xfId="5" applyFont="1" applyFill="1" applyAlignment="1">
      <alignment horizontal="center" vertical="center" textRotation="255"/>
    </xf>
    <xf numFmtId="0" fontId="31" fillId="6" borderId="61" xfId="5" applyFont="1" applyFill="1" applyBorder="1" applyAlignment="1">
      <alignment horizontal="center" vertical="center" textRotation="255"/>
    </xf>
    <xf numFmtId="0" fontId="31" fillId="6" borderId="38" xfId="5" applyFont="1" applyFill="1" applyBorder="1" applyAlignment="1">
      <alignment horizontal="center" vertical="center" textRotation="255"/>
    </xf>
    <xf numFmtId="0" fontId="31" fillId="6" borderId="2" xfId="5" applyFont="1" applyFill="1" applyBorder="1" applyAlignment="1">
      <alignment horizontal="center" vertical="center" textRotation="255"/>
    </xf>
    <xf numFmtId="0" fontId="31" fillId="6" borderId="68" xfId="5" applyFont="1" applyFill="1" applyBorder="1" applyAlignment="1">
      <alignment horizontal="center" vertical="center" textRotation="255"/>
    </xf>
    <xf numFmtId="0" fontId="30" fillId="0" borderId="0" xfId="5" applyFont="1" applyAlignment="1">
      <alignment horizontal="center" vertical="center"/>
    </xf>
    <xf numFmtId="0" fontId="15" fillId="0" borderId="0" xfId="5" applyFont="1" applyAlignment="1">
      <alignment horizontal="left" vertical="center" wrapText="1"/>
    </xf>
    <xf numFmtId="177" fontId="18" fillId="0" borderId="41" xfId="0" applyNumberFormat="1" applyFont="1" applyBorder="1" applyAlignment="1">
      <alignment horizontal="center" vertical="center"/>
    </xf>
    <xf numFmtId="177" fontId="18" fillId="0" borderId="50" xfId="0" applyNumberFormat="1" applyFont="1" applyBorder="1" applyAlignment="1">
      <alignment horizontal="center" vertical="center"/>
    </xf>
    <xf numFmtId="0" fontId="15" fillId="0" borderId="51"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7" fillId="0" borderId="49" xfId="0" applyFont="1" applyBorder="1" applyAlignment="1">
      <alignment vertical="center" wrapText="1"/>
    </xf>
    <xf numFmtId="0" fontId="17" fillId="0" borderId="60" xfId="0" applyFont="1" applyBorder="1" applyAlignment="1">
      <alignment vertical="center" wrapText="1"/>
    </xf>
    <xf numFmtId="177" fontId="18" fillId="0" borderId="29" xfId="0" applyNumberFormat="1" applyFont="1" applyBorder="1" applyAlignment="1">
      <alignment horizontal="center" vertical="center"/>
    </xf>
    <xf numFmtId="177" fontId="18" fillId="0" borderId="32" xfId="0" applyNumberFormat="1" applyFont="1" applyBorder="1" applyAlignment="1">
      <alignment horizontal="center" vertical="center"/>
    </xf>
    <xf numFmtId="177" fontId="18" fillId="0" borderId="64" xfId="0" applyNumberFormat="1" applyFont="1" applyBorder="1" applyAlignment="1">
      <alignment horizontal="center" vertical="center"/>
    </xf>
    <xf numFmtId="177" fontId="18" fillId="0" borderId="65" xfId="0" applyNumberFormat="1" applyFont="1" applyBorder="1" applyAlignment="1">
      <alignment horizontal="center" vertical="center"/>
    </xf>
    <xf numFmtId="0" fontId="15" fillId="0" borderId="86"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5" fillId="0" borderId="83" xfId="0" applyFont="1" applyBorder="1" applyAlignment="1">
      <alignment vertical="center" wrapText="1"/>
    </xf>
    <xf numFmtId="0" fontId="15" fillId="0" borderId="84" xfId="0" applyFont="1" applyBorder="1" applyAlignment="1">
      <alignment vertical="center" wrapText="1"/>
    </xf>
    <xf numFmtId="0" fontId="15" fillId="0" borderId="85" xfId="0" applyFont="1" applyBorder="1" applyAlignment="1">
      <alignment vertical="center" wrapText="1"/>
    </xf>
    <xf numFmtId="0" fontId="15" fillId="0" borderId="8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86" xfId="0" applyFont="1" applyBorder="1" applyAlignment="1">
      <alignment horizontal="left" vertical="center" wrapText="1"/>
    </xf>
    <xf numFmtId="0" fontId="15" fillId="0" borderId="66" xfId="0" applyFont="1" applyBorder="1" applyAlignment="1">
      <alignment horizontal="left" vertical="center" wrapText="1"/>
    </xf>
    <xf numFmtId="0" fontId="15" fillId="0" borderId="87" xfId="0" applyFont="1" applyBorder="1" applyAlignment="1">
      <alignment horizontal="left" vertical="center" wrapText="1"/>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68" xfId="0" applyFont="1" applyBorder="1" applyAlignment="1">
      <alignment horizontal="left" vertical="center" wrapText="1"/>
    </xf>
    <xf numFmtId="0" fontId="15" fillId="0" borderId="54" xfId="0" applyFont="1" applyBorder="1" applyAlignment="1">
      <alignment vertical="center" wrapText="1"/>
    </xf>
    <xf numFmtId="0" fontId="15" fillId="0" borderId="38" xfId="0" applyFont="1" applyBorder="1" applyAlignment="1">
      <alignment vertical="center" wrapText="1"/>
    </xf>
    <xf numFmtId="0" fontId="17" fillId="0" borderId="36" xfId="0" applyFont="1" applyBorder="1" applyAlignment="1">
      <alignment vertical="center" wrapText="1"/>
    </xf>
    <xf numFmtId="0" fontId="17" fillId="0" borderId="35" xfId="0" applyFont="1" applyBorder="1" applyAlignment="1">
      <alignment vertical="center" wrapText="1"/>
    </xf>
    <xf numFmtId="0" fontId="17" fillId="0" borderId="37" xfId="0" applyFont="1" applyBorder="1" applyAlignment="1">
      <alignment vertical="center" wrapText="1"/>
    </xf>
    <xf numFmtId="0" fontId="15" fillId="0" borderId="61" xfId="0" applyFont="1" applyBorder="1" applyAlignment="1">
      <alignment vertical="center" wrapText="1"/>
    </xf>
    <xf numFmtId="0" fontId="15" fillId="0" borderId="68" xfId="0" applyFont="1" applyBorder="1" applyAlignment="1">
      <alignment vertical="center" wrapText="1"/>
    </xf>
    <xf numFmtId="0" fontId="17" fillId="0" borderId="44" xfId="0" applyFont="1" applyBorder="1" applyAlignment="1">
      <alignment vertical="center" wrapText="1"/>
    </xf>
    <xf numFmtId="0" fontId="17" fillId="0" borderId="88" xfId="0" applyFont="1" applyBorder="1" applyAlignment="1">
      <alignment vertical="center" wrapText="1"/>
    </xf>
    <xf numFmtId="0" fontId="17" fillId="0" borderId="40" xfId="0" applyFont="1" applyBorder="1" applyAlignment="1">
      <alignment vertical="center" wrapText="1"/>
    </xf>
    <xf numFmtId="177" fontId="18" fillId="0" borderId="91" xfId="0" applyNumberFormat="1" applyFont="1" applyBorder="1">
      <alignment vertical="center"/>
    </xf>
    <xf numFmtId="177" fontId="18" fillId="0" borderId="92" xfId="0" applyNumberFormat="1" applyFont="1" applyBorder="1">
      <alignment vertical="center"/>
    </xf>
    <xf numFmtId="177" fontId="18" fillId="0" borderId="93" xfId="0" applyNumberFormat="1" applyFont="1" applyBorder="1">
      <alignment vertical="center"/>
    </xf>
    <xf numFmtId="0" fontId="15" fillId="0" borderId="29" xfId="0" applyFont="1" applyBorder="1" applyAlignment="1">
      <alignment vertical="center" wrapText="1"/>
    </xf>
    <xf numFmtId="0" fontId="15" fillId="0" borderId="32" xfId="0" applyFont="1" applyBorder="1" applyAlignment="1">
      <alignment vertical="center" wrapText="1"/>
    </xf>
    <xf numFmtId="0" fontId="15" fillId="0" borderId="0" xfId="0" applyFont="1" applyAlignment="1">
      <alignment horizontal="center" vertical="center"/>
    </xf>
    <xf numFmtId="0" fontId="15" fillId="0" borderId="61" xfId="0" applyFont="1" applyBorder="1" applyAlignment="1">
      <alignment horizontal="center" vertical="center"/>
    </xf>
    <xf numFmtId="177" fontId="19" fillId="0" borderId="29" xfId="0" applyNumberFormat="1" applyFont="1" applyBorder="1" applyAlignment="1">
      <alignment horizontal="center" vertical="center"/>
    </xf>
    <xf numFmtId="177" fontId="19" fillId="0" borderId="32" xfId="0" applyNumberFormat="1" applyFont="1" applyBorder="1" applyAlignment="1">
      <alignment horizontal="center" vertical="center"/>
    </xf>
    <xf numFmtId="177" fontId="19" fillId="0" borderId="64" xfId="0" applyNumberFormat="1" applyFont="1" applyBorder="1" applyAlignment="1">
      <alignment horizontal="center" vertical="center"/>
    </xf>
    <xf numFmtId="0" fontId="15" fillId="0" borderId="38" xfId="0" applyFont="1" applyBorder="1">
      <alignment vertical="center"/>
    </xf>
    <xf numFmtId="0" fontId="15" fillId="0" borderId="2" xfId="0" applyFont="1" applyBorder="1">
      <alignment vertical="center"/>
    </xf>
    <xf numFmtId="0" fontId="15" fillId="0" borderId="68" xfId="0" applyFont="1" applyBorder="1">
      <alignment vertical="center"/>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7" fillId="0" borderId="55" xfId="0" applyFont="1" applyBorder="1">
      <alignment vertical="center"/>
    </xf>
    <xf numFmtId="0" fontId="17" fillId="0" borderId="41" xfId="0" applyFont="1" applyBorder="1">
      <alignment vertical="center"/>
    </xf>
    <xf numFmtId="0" fontId="17" fillId="0" borderId="63" xfId="0" applyFont="1" applyBorder="1">
      <alignment vertical="center"/>
    </xf>
    <xf numFmtId="0" fontId="0" fillId="0" borderId="32" xfId="0" applyBorder="1" applyAlignment="1">
      <alignment vertical="center" wrapText="1"/>
    </xf>
    <xf numFmtId="0" fontId="0" fillId="0" borderId="64" xfId="0" applyBorder="1" applyAlignment="1">
      <alignment vertical="center" wrapText="1"/>
    </xf>
    <xf numFmtId="0" fontId="15" fillId="0" borderId="58" xfId="0" applyFont="1" applyBorder="1" applyAlignment="1">
      <alignment horizontal="center" vertical="center" wrapText="1"/>
    </xf>
    <xf numFmtId="0" fontId="0" fillId="0" borderId="62" xfId="0" applyBorder="1">
      <alignment vertical="center"/>
    </xf>
    <xf numFmtId="0" fontId="0" fillId="0" borderId="56" xfId="0" applyBorder="1">
      <alignment vertical="center"/>
    </xf>
    <xf numFmtId="0" fontId="0" fillId="0" borderId="61" xfId="0" applyBorder="1">
      <alignment vertical="center"/>
    </xf>
    <xf numFmtId="0" fontId="0" fillId="0" borderId="59" xfId="0" applyBorder="1">
      <alignment vertical="center"/>
    </xf>
    <xf numFmtId="0" fontId="0" fillId="0" borderId="68" xfId="0" applyBorder="1">
      <alignment vertical="center"/>
    </xf>
    <xf numFmtId="0" fontId="15" fillId="0" borderId="64" xfId="0" applyFont="1" applyBorder="1" applyAlignment="1">
      <alignment vertical="center" wrapText="1"/>
    </xf>
    <xf numFmtId="0" fontId="17" fillId="0" borderId="38" xfId="0" applyFont="1" applyBorder="1" applyAlignment="1">
      <alignment vertical="center" wrapText="1"/>
    </xf>
    <xf numFmtId="0" fontId="17" fillId="0" borderId="2" xfId="0" applyFont="1" applyBorder="1" applyAlignment="1">
      <alignment vertical="center" wrapText="1"/>
    </xf>
    <xf numFmtId="0" fontId="17" fillId="0" borderId="68" xfId="0" applyFont="1" applyBorder="1" applyAlignment="1">
      <alignment vertical="center" wrapText="1"/>
    </xf>
    <xf numFmtId="0" fontId="15" fillId="0" borderId="62"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6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8" xfId="0" applyFont="1" applyBorder="1" applyAlignment="1">
      <alignment horizontal="center" vertical="center" wrapText="1"/>
    </xf>
    <xf numFmtId="0" fontId="0" fillId="0" borderId="62" xfId="0"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0" fillId="0" borderId="68" xfId="0" applyBorder="1" applyAlignment="1">
      <alignment horizontal="center" vertical="center" wrapText="1"/>
    </xf>
    <xf numFmtId="0" fontId="15" fillId="0" borderId="90" xfId="0" applyFont="1" applyBorder="1" applyAlignment="1">
      <alignment horizontal="center" vertical="center"/>
    </xf>
    <xf numFmtId="0" fontId="15" fillId="0" borderId="88" xfId="0" applyFont="1" applyBorder="1" applyAlignment="1">
      <alignment horizontal="center" vertical="center"/>
    </xf>
    <xf numFmtId="0" fontId="15" fillId="0" borderId="40" xfId="0" applyFont="1" applyBorder="1" applyAlignment="1">
      <alignment horizontal="center" vertical="center"/>
    </xf>
    <xf numFmtId="0" fontId="15" fillId="0" borderId="58" xfId="0" applyFont="1" applyBorder="1" applyAlignment="1">
      <alignment horizontal="center" vertical="center"/>
    </xf>
    <xf numFmtId="0" fontId="15" fillId="0" borderId="52" xfId="0" applyFont="1" applyBorder="1" applyAlignment="1">
      <alignment horizontal="center" vertical="center"/>
    </xf>
    <xf numFmtId="0" fontId="15" fillId="0" borderId="56"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1" xfId="0" applyFont="1" applyBorder="1" applyAlignment="1">
      <alignment horizontal="center" vertical="center"/>
    </xf>
    <xf numFmtId="0" fontId="15" fillId="0" borderId="54" xfId="0" applyFont="1" applyBorder="1" applyAlignment="1">
      <alignment horizontal="center" vertical="center"/>
    </xf>
    <xf numFmtId="0" fontId="15" fillId="0" borderId="38"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44" xfId="0" applyFont="1" applyBorder="1" applyAlignment="1">
      <alignment horizontal="left" vertical="center" wrapText="1"/>
    </xf>
    <xf numFmtId="0" fontId="15" fillId="0" borderId="88" xfId="0" applyFont="1" applyBorder="1" applyAlignment="1">
      <alignment horizontal="left" vertical="center" wrapText="1"/>
    </xf>
    <xf numFmtId="0" fontId="15" fillId="0" borderId="40" xfId="0" applyFont="1" applyBorder="1" applyAlignment="1">
      <alignment horizontal="left" vertical="center" wrapText="1"/>
    </xf>
    <xf numFmtId="0" fontId="15" fillId="0" borderId="89" xfId="0" applyFont="1" applyBorder="1">
      <alignment vertical="center"/>
    </xf>
    <xf numFmtId="0" fontId="15" fillId="0" borderId="33" xfId="0" applyFont="1" applyBorder="1">
      <alignment vertical="center"/>
    </xf>
    <xf numFmtId="0" fontId="15" fillId="0" borderId="58" xfId="0" applyFont="1" applyBorder="1" applyAlignment="1">
      <alignment horizontal="left" vertical="center" wrapText="1"/>
    </xf>
    <xf numFmtId="0" fontId="0" fillId="0" borderId="62" xfId="0" applyBorder="1" applyAlignment="1">
      <alignment horizontal="left" vertical="center" wrapText="1"/>
    </xf>
    <xf numFmtId="0" fontId="0" fillId="0" borderId="56" xfId="0" applyBorder="1" applyAlignment="1">
      <alignment horizontal="left" vertical="center" wrapText="1"/>
    </xf>
    <xf numFmtId="0" fontId="0" fillId="0" borderId="61" xfId="0" applyBorder="1" applyAlignment="1">
      <alignment horizontal="left" vertical="center" wrapText="1"/>
    </xf>
    <xf numFmtId="0" fontId="0" fillId="0" borderId="59" xfId="0" applyBorder="1" applyAlignment="1">
      <alignment horizontal="left" vertical="center" wrapText="1"/>
    </xf>
    <xf numFmtId="0" fontId="0" fillId="0" borderId="68" xfId="0" applyBorder="1" applyAlignment="1">
      <alignment horizontal="left" vertical="center" wrapText="1"/>
    </xf>
    <xf numFmtId="0" fontId="5" fillId="0" borderId="0" xfId="4" applyFont="1" applyAlignment="1">
      <alignment horizontal="right" vertical="top"/>
    </xf>
    <xf numFmtId="0" fontId="0" fillId="0" borderId="0" xfId="0" applyAlignment="1">
      <alignment horizontal="right" vertical="top"/>
    </xf>
    <xf numFmtId="0" fontId="11" fillId="2" borderId="104"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105" xfId="3" applyFont="1" applyFill="1" applyBorder="1" applyAlignment="1">
      <alignment horizontal="center" vertical="center" wrapText="1"/>
    </xf>
    <xf numFmtId="0" fontId="11" fillId="2" borderId="96" xfId="3" applyFont="1" applyFill="1" applyBorder="1" applyAlignment="1" applyProtection="1">
      <alignment horizontal="center" vertical="center" textRotation="255"/>
      <protection locked="0"/>
    </xf>
    <xf numFmtId="0" fontId="11" fillId="2" borderId="98" xfId="3" applyFont="1" applyFill="1" applyBorder="1" applyAlignment="1" applyProtection="1">
      <alignment horizontal="center" vertical="center" textRotation="255"/>
      <protection locked="0"/>
    </xf>
    <xf numFmtId="0" fontId="11" fillId="2" borderId="99" xfId="3" applyFont="1" applyFill="1" applyBorder="1" applyAlignment="1" applyProtection="1">
      <alignment horizontal="center" vertical="center" textRotation="255"/>
      <protection locked="0"/>
    </xf>
    <xf numFmtId="0" fontId="11" fillId="2" borderId="106" xfId="3" applyFont="1" applyFill="1" applyBorder="1" applyAlignment="1" applyProtection="1">
      <alignment horizontal="center" vertical="center" textRotation="255"/>
      <protection locked="0"/>
    </xf>
    <xf numFmtId="0" fontId="11" fillId="2" borderId="100" xfId="3" applyFont="1" applyFill="1" applyBorder="1" applyAlignment="1" applyProtection="1">
      <alignment horizontal="center" vertical="center" textRotation="255" wrapText="1"/>
      <protection locked="0"/>
    </xf>
    <xf numFmtId="0" fontId="11" fillId="2" borderId="62" xfId="3" applyFont="1" applyFill="1" applyBorder="1" applyAlignment="1" applyProtection="1">
      <alignment horizontal="center" vertical="center" textRotation="255" wrapText="1"/>
      <protection locked="0"/>
    </xf>
    <xf numFmtId="0" fontId="11" fillId="2" borderId="107" xfId="3" applyFont="1" applyFill="1" applyBorder="1" applyAlignment="1" applyProtection="1">
      <alignment horizontal="center" vertical="center" textRotation="255" wrapText="1"/>
      <protection locked="0"/>
    </xf>
    <xf numFmtId="0" fontId="11" fillId="2" borderId="61" xfId="3" applyFont="1" applyFill="1" applyBorder="1" applyAlignment="1" applyProtection="1">
      <alignment horizontal="center" vertical="center" textRotation="255" wrapText="1"/>
      <protection locked="0"/>
    </xf>
    <xf numFmtId="0" fontId="11" fillId="2" borderId="108" xfId="3" applyFont="1" applyFill="1" applyBorder="1" applyAlignment="1" applyProtection="1">
      <alignment horizontal="center" vertical="center" textRotation="255" wrapText="1"/>
      <protection locked="0"/>
    </xf>
    <xf numFmtId="0" fontId="11" fillId="2" borderId="68" xfId="3" applyFont="1" applyFill="1" applyBorder="1" applyAlignment="1" applyProtection="1">
      <alignment horizontal="center" vertical="center" textRotation="255" wrapText="1"/>
      <protection locked="0"/>
    </xf>
    <xf numFmtId="0" fontId="11" fillId="2" borderId="11" xfId="3" applyFont="1" applyFill="1" applyBorder="1" applyAlignment="1" applyProtection="1">
      <alignment horizontal="center" vertical="center" textRotation="255" wrapText="1"/>
      <protection locked="0"/>
    </xf>
    <xf numFmtId="0" fontId="11" fillId="2" borderId="103" xfId="3" applyFont="1" applyFill="1" applyBorder="1" applyAlignment="1" applyProtection="1">
      <alignment horizontal="center" vertical="center" textRotation="255" wrapText="1"/>
      <protection locked="0"/>
    </xf>
    <xf numFmtId="0" fontId="11" fillId="2" borderId="72" xfId="3" applyFont="1" applyFill="1" applyBorder="1" applyAlignment="1" applyProtection="1">
      <alignment horizontal="center" vertical="center" textRotation="255" wrapText="1"/>
      <protection locked="0"/>
    </xf>
    <xf numFmtId="0" fontId="11" fillId="2" borderId="109" xfId="3" applyFont="1" applyFill="1" applyBorder="1" applyAlignment="1" applyProtection="1">
      <alignment horizontal="center" vertical="center" textRotation="255" wrapText="1"/>
      <protection locked="0"/>
    </xf>
    <xf numFmtId="0" fontId="1" fillId="2" borderId="89" xfId="4" applyFill="1" applyBorder="1" applyAlignment="1">
      <alignment horizontal="center" vertical="center"/>
    </xf>
    <xf numFmtId="0" fontId="1" fillId="2" borderId="33" xfId="4" applyFill="1" applyBorder="1" applyAlignment="1">
      <alignment horizontal="center" vertical="center"/>
    </xf>
    <xf numFmtId="0" fontId="1" fillId="2" borderId="26" xfId="4" applyFill="1" applyBorder="1" applyAlignment="1">
      <alignment horizontal="center" vertical="center"/>
    </xf>
    <xf numFmtId="0" fontId="1" fillId="2" borderId="57" xfId="4" applyFill="1" applyBorder="1" applyAlignment="1">
      <alignment horizontal="center" vertical="center"/>
    </xf>
    <xf numFmtId="0" fontId="1" fillId="2" borderId="41" xfId="4" applyFill="1" applyBorder="1" applyAlignment="1">
      <alignment horizontal="center" vertical="center"/>
    </xf>
    <xf numFmtId="0" fontId="1" fillId="2" borderId="50" xfId="4" applyFill="1" applyBorder="1" applyAlignment="1">
      <alignment horizontal="center" vertical="center"/>
    </xf>
    <xf numFmtId="0" fontId="11" fillId="2" borderId="97" xfId="3" applyFont="1" applyFill="1" applyBorder="1" applyAlignment="1" applyProtection="1">
      <alignment horizontal="center" vertical="center" textRotation="255"/>
      <protection locked="0"/>
    </xf>
    <xf numFmtId="0" fontId="11" fillId="2" borderId="101" xfId="3" applyFont="1" applyFill="1" applyBorder="1" applyAlignment="1" applyProtection="1">
      <alignment horizontal="center" vertical="center" textRotation="255" wrapText="1"/>
      <protection locked="0"/>
    </xf>
    <xf numFmtId="0" fontId="11" fillId="2" borderId="102" xfId="3" applyFont="1" applyFill="1" applyBorder="1" applyAlignment="1" applyProtection="1">
      <alignment horizontal="center" vertical="center" textRotation="255" wrapText="1"/>
      <protection locked="0"/>
    </xf>
    <xf numFmtId="0" fontId="11" fillId="2" borderId="103" xfId="3" applyFont="1" applyFill="1" applyBorder="1" applyAlignment="1" applyProtection="1">
      <alignment horizontal="center" vertical="center" textRotation="255"/>
      <protection locked="0"/>
    </xf>
    <xf numFmtId="0" fontId="11" fillId="2" borderId="11" xfId="3" applyFont="1" applyFill="1" applyBorder="1" applyAlignment="1" applyProtection="1">
      <alignment horizontal="center" vertical="center" textRotation="255"/>
      <protection locked="0"/>
    </xf>
    <xf numFmtId="0" fontId="11" fillId="2" borderId="58" xfId="3" applyFont="1" applyFill="1" applyBorder="1" applyAlignment="1" applyProtection="1">
      <alignment horizontal="center" vertical="center" textRotation="255"/>
      <protection locked="0"/>
    </xf>
    <xf numFmtId="0" fontId="0" fillId="0" borderId="52" xfId="0" applyBorder="1">
      <alignment vertical="center"/>
    </xf>
    <xf numFmtId="0" fontId="0" fillId="0" borderId="0" xfId="0">
      <alignment vertical="center"/>
    </xf>
    <xf numFmtId="0" fontId="0" fillId="0" borderId="57" xfId="0" applyBorder="1">
      <alignment vertical="center"/>
    </xf>
    <xf numFmtId="0" fontId="0" fillId="0" borderId="41" xfId="0" applyBorder="1">
      <alignment vertical="center"/>
    </xf>
    <xf numFmtId="0" fontId="0" fillId="0" borderId="63" xfId="0" applyBorder="1">
      <alignment vertical="center"/>
    </xf>
    <xf numFmtId="181" fontId="3" fillId="0" borderId="0" xfId="4" applyNumberFormat="1" applyFont="1"/>
    <xf numFmtId="0" fontId="3" fillId="0" borderId="0" xfId="4" applyFont="1"/>
    <xf numFmtId="182" fontId="3" fillId="0" borderId="0" xfId="4" applyNumberFormat="1" applyFont="1"/>
    <xf numFmtId="0" fontId="0" fillId="0" borderId="0" xfId="0" applyAlignment="1">
      <alignment horizontal="left" vertical="center" wrapText="1"/>
    </xf>
    <xf numFmtId="0" fontId="0" fillId="0" borderId="0" xfId="0" applyAlignment="1">
      <alignment vertical="center" wrapText="1"/>
    </xf>
    <xf numFmtId="0" fontId="36" fillId="0" borderId="0" xfId="0" applyFont="1" applyAlignment="1">
      <alignment vertical="center" wrapText="1"/>
    </xf>
    <xf numFmtId="0" fontId="6" fillId="0" borderId="29" xfId="0" applyFont="1" applyBorder="1" applyAlignment="1">
      <alignment horizontal="center" vertical="center"/>
    </xf>
    <xf numFmtId="0" fontId="6" fillId="0" borderId="64" xfId="0" applyFont="1" applyBorder="1" applyAlignment="1">
      <alignment horizontal="center" vertical="center"/>
    </xf>
    <xf numFmtId="0" fontId="6" fillId="0" borderId="31" xfId="0" applyFont="1" applyBorder="1" applyAlignment="1">
      <alignment horizontal="center" vertical="center"/>
    </xf>
    <xf numFmtId="9" fontId="6" fillId="8" borderId="31" xfId="0" applyNumberFormat="1" applyFont="1" applyFill="1" applyBorder="1" applyAlignment="1">
      <alignment horizontal="center" vertical="center"/>
    </xf>
    <xf numFmtId="0" fontId="6" fillId="14" borderId="29" xfId="0" applyFont="1" applyFill="1" applyBorder="1" applyAlignment="1">
      <alignment horizontal="center" vertical="center"/>
    </xf>
    <xf numFmtId="0" fontId="6" fillId="14" borderId="64"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64" xfId="0" applyFont="1" applyFill="1" applyBorder="1" applyAlignment="1">
      <alignment horizontal="center" vertical="center"/>
    </xf>
    <xf numFmtId="0" fontId="6" fillId="10" borderId="54" xfId="0" applyFont="1" applyFill="1" applyBorder="1" applyAlignment="1">
      <alignment vertical="center" wrapText="1"/>
    </xf>
    <xf numFmtId="0" fontId="41" fillId="11" borderId="61" xfId="0" applyFont="1" applyFill="1" applyBorder="1" applyAlignment="1">
      <alignment horizontal="center" vertical="center" textRotation="255" wrapText="1"/>
    </xf>
    <xf numFmtId="0" fontId="6" fillId="12" borderId="29" xfId="0" applyFont="1" applyFill="1" applyBorder="1" applyAlignment="1">
      <alignment horizontal="center" vertical="center"/>
    </xf>
    <xf numFmtId="0" fontId="6" fillId="12" borderId="64" xfId="0" applyFont="1" applyFill="1" applyBorder="1" applyAlignment="1">
      <alignment horizontal="center" vertical="center"/>
    </xf>
    <xf numFmtId="0" fontId="41" fillId="13" borderId="0" xfId="0" applyFont="1" applyFill="1" applyAlignment="1">
      <alignment vertical="center" textRotation="255" wrapText="1"/>
    </xf>
    <xf numFmtId="0" fontId="0" fillId="2" borderId="149" xfId="0" applyFill="1" applyBorder="1" applyAlignment="1">
      <alignment horizontal="center" vertical="center" wrapText="1"/>
    </xf>
    <xf numFmtId="0" fontId="0" fillId="2" borderId="107" xfId="0" applyFill="1" applyBorder="1" applyAlignment="1">
      <alignment horizontal="center" vertical="center" wrapText="1"/>
    </xf>
    <xf numFmtId="0" fontId="0" fillId="2" borderId="108" xfId="0" applyFill="1" applyBorder="1" applyAlignment="1">
      <alignment horizontal="center" vertical="center" wrapText="1"/>
    </xf>
    <xf numFmtId="0" fontId="0" fillId="2" borderId="121" xfId="0" applyFill="1" applyBorder="1" applyAlignment="1">
      <alignment horizontal="center" vertical="center"/>
    </xf>
    <xf numFmtId="0" fontId="0" fillId="2" borderId="125" xfId="0" applyFill="1" applyBorder="1" applyAlignment="1">
      <alignment horizontal="center" vertical="center"/>
    </xf>
    <xf numFmtId="0" fontId="0" fillId="2" borderId="72" xfId="0" applyFill="1" applyBorder="1" applyAlignment="1">
      <alignment horizontal="center" vertical="center" wrapText="1"/>
    </xf>
    <xf numFmtId="0" fontId="0" fillId="2" borderId="126" xfId="0" applyFill="1" applyBorder="1" applyAlignment="1">
      <alignment horizontal="center" vertical="center" wrapText="1"/>
    </xf>
    <xf numFmtId="0" fontId="0" fillId="2" borderId="148" xfId="0" applyFill="1" applyBorder="1" applyAlignment="1">
      <alignment horizontal="center" vertical="center" wrapText="1"/>
    </xf>
    <xf numFmtId="0" fontId="0" fillId="2" borderId="150" xfId="0" applyFill="1" applyBorder="1" applyAlignment="1">
      <alignment horizontal="center" vertical="center" wrapText="1"/>
    </xf>
    <xf numFmtId="0" fontId="0" fillId="2" borderId="125" xfId="0" applyFill="1" applyBorder="1" applyAlignment="1">
      <alignment horizontal="center" vertical="center" wrapText="1"/>
    </xf>
    <xf numFmtId="0" fontId="5" fillId="2" borderId="83"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0" fillId="2" borderId="113" xfId="0" applyFill="1" applyBorder="1" applyAlignment="1">
      <alignment horizontal="center" vertical="center" wrapText="1"/>
    </xf>
    <xf numFmtId="0" fontId="0" fillId="2" borderId="114" xfId="0" applyFill="1" applyBorder="1" applyAlignment="1">
      <alignment horizontal="center" vertical="center" wrapText="1"/>
    </xf>
    <xf numFmtId="0" fontId="0" fillId="2" borderId="115" xfId="0" applyFill="1" applyBorder="1" applyAlignment="1">
      <alignment horizontal="center" vertical="center" wrapText="1"/>
    </xf>
    <xf numFmtId="0" fontId="0" fillId="2" borderId="122" xfId="0" applyFill="1" applyBorder="1" applyAlignment="1">
      <alignment horizontal="center" vertical="center" wrapText="1"/>
    </xf>
    <xf numFmtId="0" fontId="0" fillId="2" borderId="116" xfId="0" applyFill="1" applyBorder="1" applyAlignment="1">
      <alignment horizontal="center" vertical="center"/>
    </xf>
    <xf numFmtId="0" fontId="0" fillId="2" borderId="117" xfId="0" applyFill="1" applyBorder="1" applyAlignment="1">
      <alignment horizontal="center" vertical="center"/>
    </xf>
    <xf numFmtId="0" fontId="0" fillId="2" borderId="118" xfId="0" applyFill="1" applyBorder="1" applyAlignment="1">
      <alignment horizontal="center" vertical="center"/>
    </xf>
    <xf numFmtId="0" fontId="5" fillId="2" borderId="83" xfId="0" applyFont="1" applyFill="1" applyBorder="1" applyAlignment="1">
      <alignment horizontal="center" vertical="center" wrapText="1"/>
    </xf>
    <xf numFmtId="0" fontId="0" fillId="2" borderId="120"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24"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127" xfId="0" applyFill="1" applyBorder="1" applyAlignment="1">
      <alignment horizontal="center" vertical="center" wrapText="1"/>
    </xf>
    <xf numFmtId="0" fontId="1" fillId="2" borderId="134" xfId="2" applyFill="1" applyBorder="1" applyAlignment="1">
      <alignment horizontal="center" vertical="center" wrapText="1"/>
    </xf>
    <xf numFmtId="0" fontId="1" fillId="2" borderId="42" xfId="2" applyFill="1" applyBorder="1" applyAlignment="1">
      <alignment horizontal="center" vertical="center" wrapText="1"/>
    </xf>
    <xf numFmtId="0" fontId="1" fillId="2" borderId="110" xfId="2" applyFill="1" applyBorder="1" applyAlignment="1">
      <alignment horizontal="center"/>
    </xf>
    <xf numFmtId="0" fontId="1" fillId="2" borderId="111" xfId="2" applyFill="1" applyBorder="1" applyAlignment="1">
      <alignment horizontal="center"/>
    </xf>
    <xf numFmtId="0" fontId="1" fillId="2" borderId="28" xfId="2" applyFill="1" applyBorder="1" applyAlignment="1">
      <alignment horizontal="center" vertical="center"/>
    </xf>
  </cellXfs>
  <cellStyles count="6">
    <cellStyle name="桁区切り" xfId="1" builtinId="6"/>
    <cellStyle name="標準" xfId="0" builtinId="0"/>
    <cellStyle name="標準 2" xfId="2" xr:uid="{14A65F76-C050-407A-9E08-119B277BCAC4}"/>
    <cellStyle name="標準_【張付】流出係数" xfId="3" xr:uid="{655661C4-68F6-4563-B69B-5E1813CCDD7D}"/>
    <cellStyle name="標準_005許可申請図書マクロ" xfId="4" xr:uid="{A038A952-DE63-49F3-8EBB-56331449FC1E}"/>
    <cellStyle name="標準_修正中" xfId="5" xr:uid="{AEB7A55A-10BC-458C-A4AF-BF1A88E6C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4555</xdr:colOff>
      <xdr:row>6</xdr:row>
      <xdr:rowOff>0</xdr:rowOff>
    </xdr:from>
    <xdr:to>
      <xdr:col>54</xdr:col>
      <xdr:colOff>5404</xdr:colOff>
      <xdr:row>16</xdr:row>
      <xdr:rowOff>168950</xdr:rowOff>
    </xdr:to>
    <xdr:cxnSp macro="">
      <xdr:nvCxnSpPr>
        <xdr:cNvPr id="5" name="コネクタ: カギ線 4">
          <a:extLst>
            <a:ext uri="{FF2B5EF4-FFF2-40B4-BE49-F238E27FC236}">
              <a16:creationId xmlns:a16="http://schemas.microsoft.com/office/drawing/2014/main" id="{330354D5-0869-3ECF-FF9C-55BB1AE878E9}"/>
            </a:ext>
          </a:extLst>
        </xdr:cNvPr>
        <xdr:cNvCxnSpPr/>
      </xdr:nvCxnSpPr>
      <xdr:spPr>
        <a:xfrm flipV="1">
          <a:off x="233155" y="1104900"/>
          <a:ext cx="10263395" cy="1654868"/>
        </a:xfrm>
        <a:prstGeom prst="bentConnector3">
          <a:avLst>
            <a:gd name="adj1" fmla="val 100022"/>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1518</xdr:colOff>
      <xdr:row>7</xdr:row>
      <xdr:rowOff>171449</xdr:rowOff>
    </xdr:from>
    <xdr:to>
      <xdr:col>55</xdr:col>
      <xdr:colOff>371</xdr:colOff>
      <xdr:row>14</xdr:row>
      <xdr:rowOff>2896</xdr:rowOff>
    </xdr:to>
    <xdr:sp macro="" textlink="">
      <xdr:nvSpPr>
        <xdr:cNvPr id="10" name="テキスト ボックス 9">
          <a:extLst>
            <a:ext uri="{FF2B5EF4-FFF2-40B4-BE49-F238E27FC236}">
              <a16:creationId xmlns:a16="http://schemas.microsoft.com/office/drawing/2014/main" id="{440202BC-869A-5B54-3EE3-4A0437AD80CA}"/>
            </a:ext>
          </a:extLst>
        </xdr:cNvPr>
        <xdr:cNvSpPr txBox="1"/>
      </xdr:nvSpPr>
      <xdr:spPr>
        <a:xfrm>
          <a:off x="10561568" y="1485899"/>
          <a:ext cx="373131" cy="9715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事前相談</a:t>
          </a:r>
        </a:p>
      </xdr:txBody>
    </xdr:sp>
    <xdr:clientData/>
  </xdr:twoCellAnchor>
  <xdr:twoCellAnchor>
    <xdr:from>
      <xdr:col>2</xdr:col>
      <xdr:colOff>2623</xdr:colOff>
      <xdr:row>5</xdr:row>
      <xdr:rowOff>169209</xdr:rowOff>
    </xdr:from>
    <xdr:to>
      <xdr:col>57</xdr:col>
      <xdr:colOff>5682</xdr:colOff>
      <xdr:row>28</xdr:row>
      <xdr:rowOff>167212</xdr:rowOff>
    </xdr:to>
    <xdr:cxnSp macro="">
      <xdr:nvCxnSpPr>
        <xdr:cNvPr id="15" name="コネクタ: カギ線 14">
          <a:extLst>
            <a:ext uri="{FF2B5EF4-FFF2-40B4-BE49-F238E27FC236}">
              <a16:creationId xmlns:a16="http://schemas.microsoft.com/office/drawing/2014/main" id="{0D834134-7DBB-5E35-2104-24C5A23A82F0}"/>
            </a:ext>
          </a:extLst>
        </xdr:cNvPr>
        <xdr:cNvCxnSpPr/>
      </xdr:nvCxnSpPr>
      <xdr:spPr>
        <a:xfrm flipV="1">
          <a:off x="226554" y="1086971"/>
          <a:ext cx="10923299" cy="4554953"/>
        </a:xfrm>
        <a:prstGeom prst="bentConnector3">
          <a:avLst>
            <a:gd name="adj1" fmla="val 99857"/>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4279</xdr:colOff>
      <xdr:row>16</xdr:row>
      <xdr:rowOff>168549</xdr:rowOff>
    </xdr:from>
    <xdr:to>
      <xdr:col>58</xdr:col>
      <xdr:colOff>2100</xdr:colOff>
      <xdr:row>24</xdr:row>
      <xdr:rowOff>168388</xdr:rowOff>
    </xdr:to>
    <xdr:sp macro="" textlink="">
      <xdr:nvSpPr>
        <xdr:cNvPr id="24" name="テキスト ボックス 23">
          <a:extLst>
            <a:ext uri="{FF2B5EF4-FFF2-40B4-BE49-F238E27FC236}">
              <a16:creationId xmlns:a16="http://schemas.microsoft.com/office/drawing/2014/main" id="{046B395B-E90E-BF9C-20CC-C228333D8CFF}"/>
            </a:ext>
          </a:extLst>
        </xdr:cNvPr>
        <xdr:cNvSpPr txBox="1"/>
      </xdr:nvSpPr>
      <xdr:spPr>
        <a:xfrm>
          <a:off x="11094554" y="3016524"/>
          <a:ext cx="373545" cy="11363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solidFill>
                <a:schemeClr val="bg1"/>
              </a:solidFill>
            </a:rPr>
            <a:t>許可申請</a:t>
          </a:r>
        </a:p>
      </xdr:txBody>
    </xdr:sp>
    <xdr:clientData/>
  </xdr:twoCellAnchor>
  <xdr:twoCellAnchor>
    <xdr:from>
      <xdr:col>37</xdr:col>
      <xdr:colOff>0</xdr:colOff>
      <xdr:row>6</xdr:row>
      <xdr:rowOff>0</xdr:rowOff>
    </xdr:from>
    <xdr:to>
      <xdr:col>37</xdr:col>
      <xdr:colOff>0</xdr:colOff>
      <xdr:row>12</xdr:row>
      <xdr:rowOff>2201</xdr:rowOff>
    </xdr:to>
    <xdr:cxnSp macro="">
      <xdr:nvCxnSpPr>
        <xdr:cNvPr id="29" name="直線矢印コネクタ 28">
          <a:extLst>
            <a:ext uri="{FF2B5EF4-FFF2-40B4-BE49-F238E27FC236}">
              <a16:creationId xmlns:a16="http://schemas.microsoft.com/office/drawing/2014/main" id="{FBCB6493-5190-F56E-602B-30093EA3D6FA}"/>
            </a:ext>
          </a:extLst>
        </xdr:cNvPr>
        <xdr:cNvCxnSpPr/>
      </xdr:nvCxnSpPr>
      <xdr:spPr>
        <a:xfrm>
          <a:off x="7400925" y="1123950"/>
          <a:ext cx="0" cy="10595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1932</xdr:colOff>
      <xdr:row>18</xdr:row>
      <xdr:rowOff>176558</xdr:rowOff>
    </xdr:from>
    <xdr:to>
      <xdr:col>37</xdr:col>
      <xdr:colOff>1932</xdr:colOff>
      <xdr:row>24</xdr:row>
      <xdr:rowOff>167015</xdr:rowOff>
    </xdr:to>
    <xdr:cxnSp macro="">
      <xdr:nvCxnSpPr>
        <xdr:cNvPr id="31" name="直線矢印コネクタ 30">
          <a:extLst>
            <a:ext uri="{FF2B5EF4-FFF2-40B4-BE49-F238E27FC236}">
              <a16:creationId xmlns:a16="http://schemas.microsoft.com/office/drawing/2014/main" id="{23BBDAD8-34D4-BC91-DFC1-545560121BC8}"/>
            </a:ext>
          </a:extLst>
        </xdr:cNvPr>
        <xdr:cNvCxnSpPr/>
      </xdr:nvCxnSpPr>
      <xdr:spPr>
        <a:xfrm>
          <a:off x="7354956" y="3130826"/>
          <a:ext cx="0" cy="101876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29</xdr:row>
      <xdr:rowOff>38100</xdr:rowOff>
    </xdr:from>
    <xdr:to>
      <xdr:col>12</xdr:col>
      <xdr:colOff>76200</xdr:colOff>
      <xdr:row>30</xdr:row>
      <xdr:rowOff>152400</xdr:rowOff>
    </xdr:to>
    <xdr:cxnSp macro="">
      <xdr:nvCxnSpPr>
        <xdr:cNvPr id="11538" name="AutoShape 1">
          <a:extLst>
            <a:ext uri="{FF2B5EF4-FFF2-40B4-BE49-F238E27FC236}">
              <a16:creationId xmlns:a16="http://schemas.microsoft.com/office/drawing/2014/main" id="{163F88B2-1FD7-F511-9781-9BB9C635DE48}"/>
            </a:ext>
          </a:extLst>
        </xdr:cNvPr>
        <xdr:cNvCxnSpPr>
          <a:cxnSpLocks noChangeShapeType="1"/>
        </xdr:cNvCxnSpPr>
      </xdr:nvCxnSpPr>
      <xdr:spPr bwMode="auto">
        <a:xfrm flipH="1">
          <a:off x="3390900" y="8277225"/>
          <a:ext cx="5934075" cy="390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371475</xdr:colOff>
      <xdr:row>17</xdr:row>
      <xdr:rowOff>190500</xdr:rowOff>
    </xdr:from>
    <xdr:to>
      <xdr:col>8</xdr:col>
      <xdr:colOff>0</xdr:colOff>
      <xdr:row>18</xdr:row>
      <xdr:rowOff>0</xdr:rowOff>
    </xdr:to>
    <xdr:pic>
      <xdr:nvPicPr>
        <xdr:cNvPr id="116510" name="図 1">
          <a:extLst>
            <a:ext uri="{FF2B5EF4-FFF2-40B4-BE49-F238E27FC236}">
              <a16:creationId xmlns:a16="http://schemas.microsoft.com/office/drawing/2014/main" id="{88AB4A45-A24C-1DF8-18E2-2118CAA34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1575" y="5419725"/>
          <a:ext cx="1962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600075</xdr:colOff>
      <xdr:row>17</xdr:row>
      <xdr:rowOff>85725</xdr:rowOff>
    </xdr:from>
    <xdr:to>
      <xdr:col>7</xdr:col>
      <xdr:colOff>0</xdr:colOff>
      <xdr:row>17</xdr:row>
      <xdr:rowOff>1447800</xdr:rowOff>
    </xdr:to>
    <xdr:pic>
      <xdr:nvPicPr>
        <xdr:cNvPr id="116511" name="図 2">
          <a:extLst>
            <a:ext uri="{FF2B5EF4-FFF2-40B4-BE49-F238E27FC236}">
              <a16:creationId xmlns:a16="http://schemas.microsoft.com/office/drawing/2014/main" id="{4CE53674-89A9-E34E-A7EB-F06D99CCD3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6550" y="5314950"/>
          <a:ext cx="17335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17</xdr:row>
      <xdr:rowOff>676275</xdr:rowOff>
    </xdr:from>
    <xdr:to>
      <xdr:col>4</xdr:col>
      <xdr:colOff>0</xdr:colOff>
      <xdr:row>17</xdr:row>
      <xdr:rowOff>1447800</xdr:rowOff>
    </xdr:to>
    <xdr:pic>
      <xdr:nvPicPr>
        <xdr:cNvPr id="116512" name="図 3">
          <a:extLst>
            <a:ext uri="{FF2B5EF4-FFF2-40B4-BE49-F238E27FC236}">
              <a16:creationId xmlns:a16="http://schemas.microsoft.com/office/drawing/2014/main" id="{AA60368D-40E0-89BD-5931-0EE4451D4CA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95625" y="5905500"/>
          <a:ext cx="21336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10610850</xdr:colOff>
      <xdr:row>17</xdr:row>
      <xdr:rowOff>6010275</xdr:rowOff>
    </xdr:from>
    <xdr:to>
      <xdr:col>6</xdr:col>
      <xdr:colOff>9525</xdr:colOff>
      <xdr:row>17</xdr:row>
      <xdr:rowOff>1447800</xdr:rowOff>
    </xdr:to>
    <xdr:pic>
      <xdr:nvPicPr>
        <xdr:cNvPr id="116513" name="図 7">
          <a:extLst>
            <a:ext uri="{FF2B5EF4-FFF2-40B4-BE49-F238E27FC236}">
              <a16:creationId xmlns:a16="http://schemas.microsoft.com/office/drawing/2014/main" id="{B08D9A84-61F1-C0E2-AA0D-27C97463201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2399" t="40729" r="-2" b="5710"/>
        <a:stretch>
          <a:fillRect/>
        </a:stretch>
      </xdr:blipFill>
      <xdr:spPr bwMode="auto">
        <a:xfrm>
          <a:off x="9896475"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9848850</xdr:colOff>
      <xdr:row>17</xdr:row>
      <xdr:rowOff>7324725</xdr:rowOff>
    </xdr:from>
    <xdr:to>
      <xdr:col>5</xdr:col>
      <xdr:colOff>9525</xdr:colOff>
      <xdr:row>17</xdr:row>
      <xdr:rowOff>1447800</xdr:rowOff>
    </xdr:to>
    <xdr:pic>
      <xdr:nvPicPr>
        <xdr:cNvPr id="116514" name="図 10">
          <a:extLst>
            <a:ext uri="{FF2B5EF4-FFF2-40B4-BE49-F238E27FC236}">
              <a16:creationId xmlns:a16="http://schemas.microsoft.com/office/drawing/2014/main" id="{20B4EEEB-D6E3-9E18-271D-2F631419C4A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9460" t="63486"/>
        <a:stretch>
          <a:fillRect/>
        </a:stretch>
      </xdr:blipFill>
      <xdr:spPr bwMode="auto">
        <a:xfrm>
          <a:off x="7562850"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4438650</xdr:colOff>
      <xdr:row>6</xdr:row>
      <xdr:rowOff>476250</xdr:rowOff>
    </xdr:from>
    <xdr:to>
      <xdr:col>5</xdr:col>
      <xdr:colOff>9525</xdr:colOff>
      <xdr:row>15</xdr:row>
      <xdr:rowOff>0</xdr:rowOff>
    </xdr:to>
    <xdr:pic>
      <xdr:nvPicPr>
        <xdr:cNvPr id="116515" name="図 24">
          <a:extLst>
            <a:ext uri="{FF2B5EF4-FFF2-40B4-BE49-F238E27FC236}">
              <a16:creationId xmlns:a16="http://schemas.microsoft.com/office/drawing/2014/main" id="{74E6525A-4189-D21C-5C4F-9519EF36F84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5800" y="2057400"/>
          <a:ext cx="6886575" cy="246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6981825</xdr:colOff>
      <xdr:row>9</xdr:row>
      <xdr:rowOff>571500</xdr:rowOff>
    </xdr:from>
    <xdr:to>
      <xdr:col>7</xdr:col>
      <xdr:colOff>9525</xdr:colOff>
      <xdr:row>13</xdr:row>
      <xdr:rowOff>314325</xdr:rowOff>
    </xdr:to>
    <xdr:pic>
      <xdr:nvPicPr>
        <xdr:cNvPr id="116516" name="図 10">
          <a:extLst>
            <a:ext uri="{FF2B5EF4-FFF2-40B4-BE49-F238E27FC236}">
              <a16:creationId xmlns:a16="http://schemas.microsoft.com/office/drawing/2014/main" id="{521F7DD2-FA38-C9B6-BA1E-AB9F08E9323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62850" y="3000375"/>
          <a:ext cx="46767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17</xdr:row>
      <xdr:rowOff>476250</xdr:rowOff>
    </xdr:from>
    <xdr:to>
      <xdr:col>5</xdr:col>
      <xdr:colOff>0</xdr:colOff>
      <xdr:row>17</xdr:row>
      <xdr:rowOff>1447800</xdr:rowOff>
    </xdr:to>
    <xdr:pic>
      <xdr:nvPicPr>
        <xdr:cNvPr id="116517" name="図 14">
          <a:extLst>
            <a:ext uri="{FF2B5EF4-FFF2-40B4-BE49-F238E27FC236}">
              <a16:creationId xmlns:a16="http://schemas.microsoft.com/office/drawing/2014/main" id="{3C4B9728-80D0-FE1E-0AC9-395285086B3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43525" y="5705475"/>
          <a:ext cx="22193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17</xdr:row>
      <xdr:rowOff>676275</xdr:rowOff>
    </xdr:from>
    <xdr:to>
      <xdr:col>6</xdr:col>
      <xdr:colOff>0</xdr:colOff>
      <xdr:row>17</xdr:row>
      <xdr:rowOff>1447800</xdr:rowOff>
    </xdr:to>
    <xdr:pic>
      <xdr:nvPicPr>
        <xdr:cNvPr id="116518" name="図 10">
          <a:extLst>
            <a:ext uri="{FF2B5EF4-FFF2-40B4-BE49-F238E27FC236}">
              <a16:creationId xmlns:a16="http://schemas.microsoft.com/office/drawing/2014/main" id="{D199D504-B838-C248-8DE6-EC4E7C14A4A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39050" y="5905500"/>
          <a:ext cx="22574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70</xdr:row>
      <xdr:rowOff>9525</xdr:rowOff>
    </xdr:from>
    <xdr:to>
      <xdr:col>10</xdr:col>
      <xdr:colOff>457200</xdr:colOff>
      <xdr:row>103</xdr:row>
      <xdr:rowOff>123825</xdr:rowOff>
    </xdr:to>
    <xdr:pic>
      <xdr:nvPicPr>
        <xdr:cNvPr id="2" name="図 1">
          <a:extLst>
            <a:ext uri="{FF2B5EF4-FFF2-40B4-BE49-F238E27FC236}">
              <a16:creationId xmlns:a16="http://schemas.microsoft.com/office/drawing/2014/main" id="{3BB0A3F1-A2F4-42A8-BB23-5C4C069CC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13725525"/>
          <a:ext cx="8267700" cy="577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201706</xdr:colOff>
      <xdr:row>66</xdr:row>
      <xdr:rowOff>11206</xdr:rowOff>
    </xdr:from>
    <xdr:to>
      <xdr:col>19</xdr:col>
      <xdr:colOff>481854</xdr:colOff>
      <xdr:row>70</xdr:row>
      <xdr:rowOff>123265</xdr:rowOff>
    </xdr:to>
    <xdr:sp macro="" textlink="">
      <xdr:nvSpPr>
        <xdr:cNvPr id="3" name="テキスト ボックス 2">
          <a:extLst>
            <a:ext uri="{FF2B5EF4-FFF2-40B4-BE49-F238E27FC236}">
              <a16:creationId xmlns:a16="http://schemas.microsoft.com/office/drawing/2014/main" id="{F2743480-2D74-4782-BE7A-A183FB816FD2}"/>
            </a:ext>
          </a:extLst>
        </xdr:cNvPr>
        <xdr:cNvSpPr txBox="1"/>
      </xdr:nvSpPr>
      <xdr:spPr>
        <a:xfrm>
          <a:off x="10668000" y="12976412"/>
          <a:ext cx="3260913" cy="851647"/>
        </a:xfrm>
        <a:prstGeom prst="wedgeRectCallout">
          <a:avLst>
            <a:gd name="adj1" fmla="val -64132"/>
            <a:gd name="adj2" fmla="val 24342"/>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100" b="0">
              <a:latin typeface="Meiryo UI" panose="020B0604030504040204" pitchFamily="50" charset="-128"/>
              <a:ea typeface="Meiryo UI" panose="020B0604030504040204" pitchFamily="50" charset="-128"/>
            </a:rPr>
            <a:t>調整池容量計算システムの計算結果をもとに</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最大放流量の入力およびグラフの貼付けをします。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63AA-4872-4C60-AB5D-87CEBED23D03}">
  <sheetPr>
    <tabColor theme="3" tint="0.59999389629810485"/>
  </sheetPr>
  <dimension ref="A1:AK54"/>
  <sheetViews>
    <sheetView showGridLines="0" tabSelected="1" view="pageBreakPreview" zoomScaleNormal="100" zoomScaleSheetLayoutView="100" workbookViewId="0"/>
  </sheetViews>
  <sheetFormatPr defaultRowHeight="13.5" x14ac:dyDescent="0.15"/>
  <cols>
    <col min="1" max="130" width="2.625" customWidth="1"/>
  </cols>
  <sheetData>
    <row r="1" spans="1:34" x14ac:dyDescent="0.15">
      <c r="E1" s="311" t="s">
        <v>334</v>
      </c>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row>
    <row r="2" spans="1:34" x14ac:dyDescent="0.15">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row>
    <row r="3" spans="1:34" ht="14.25" thickBot="1" x14ac:dyDescent="0.2"/>
    <row r="4" spans="1:34" ht="13.5" customHeight="1" x14ac:dyDescent="0.15">
      <c r="H4" s="302" t="s">
        <v>272</v>
      </c>
      <c r="I4" s="303"/>
      <c r="J4" s="303"/>
      <c r="K4" s="303"/>
      <c r="L4" s="303"/>
      <c r="M4" s="303"/>
      <c r="N4" s="303"/>
      <c r="O4" s="303"/>
      <c r="P4" s="303"/>
      <c r="Q4" s="303"/>
      <c r="R4" s="303"/>
      <c r="S4" s="303"/>
      <c r="T4" s="303"/>
      <c r="U4" s="303"/>
      <c r="V4" s="303"/>
      <c r="W4" s="303"/>
      <c r="X4" s="303"/>
      <c r="Y4" s="303"/>
      <c r="Z4" s="303"/>
      <c r="AA4" s="303"/>
      <c r="AB4" s="303"/>
      <c r="AC4" s="303"/>
      <c r="AD4" s="303"/>
      <c r="AE4" s="304"/>
      <c r="AF4" s="138"/>
      <c r="AG4" s="138"/>
      <c r="AH4" s="138"/>
    </row>
    <row r="5" spans="1:34" x14ac:dyDescent="0.15">
      <c r="H5" s="305"/>
      <c r="I5" s="306"/>
      <c r="J5" s="306"/>
      <c r="K5" s="306"/>
      <c r="L5" s="306"/>
      <c r="M5" s="306"/>
      <c r="N5" s="306"/>
      <c r="O5" s="306"/>
      <c r="P5" s="306"/>
      <c r="Q5" s="306"/>
      <c r="R5" s="306"/>
      <c r="S5" s="306"/>
      <c r="T5" s="306"/>
      <c r="U5" s="306"/>
      <c r="V5" s="306"/>
      <c r="W5" s="306"/>
      <c r="X5" s="306"/>
      <c r="Y5" s="306"/>
      <c r="Z5" s="306"/>
      <c r="AA5" s="306"/>
      <c r="AB5" s="306"/>
      <c r="AC5" s="306"/>
      <c r="AD5" s="306"/>
      <c r="AE5" s="307"/>
      <c r="AF5" s="138"/>
      <c r="AG5" s="138"/>
      <c r="AH5" s="138"/>
    </row>
    <row r="6" spans="1:34" ht="14.25" thickBot="1" x14ac:dyDescent="0.2">
      <c r="H6" s="308"/>
      <c r="I6" s="309"/>
      <c r="J6" s="309"/>
      <c r="K6" s="309"/>
      <c r="L6" s="309"/>
      <c r="M6" s="309"/>
      <c r="N6" s="309"/>
      <c r="O6" s="309"/>
      <c r="P6" s="309"/>
      <c r="Q6" s="309"/>
      <c r="R6" s="309"/>
      <c r="S6" s="309"/>
      <c r="T6" s="309"/>
      <c r="U6" s="309"/>
      <c r="V6" s="309"/>
      <c r="W6" s="309"/>
      <c r="X6" s="309"/>
      <c r="Y6" s="309"/>
      <c r="Z6" s="309"/>
      <c r="AA6" s="309"/>
      <c r="AB6" s="309"/>
      <c r="AC6" s="309"/>
      <c r="AD6" s="309"/>
      <c r="AE6" s="310"/>
    </row>
    <row r="7" spans="1:34" x14ac:dyDescent="0.15">
      <c r="H7" s="143"/>
      <c r="I7" s="143"/>
      <c r="J7" s="143"/>
      <c r="K7" s="143"/>
      <c r="L7" s="143"/>
      <c r="M7" s="143"/>
      <c r="N7" s="143"/>
      <c r="O7" s="143"/>
      <c r="P7" s="143"/>
      <c r="Q7" s="143"/>
      <c r="R7" s="143"/>
      <c r="S7" s="143"/>
      <c r="T7" s="143"/>
      <c r="U7" s="143"/>
      <c r="V7" s="143"/>
      <c r="W7" s="143"/>
      <c r="X7" s="143"/>
      <c r="Y7" s="143"/>
      <c r="Z7" s="143"/>
      <c r="AA7" s="143"/>
      <c r="AB7" s="143"/>
      <c r="AC7" s="143"/>
      <c r="AD7" s="143"/>
      <c r="AE7" s="143"/>
    </row>
    <row r="8" spans="1:34" x14ac:dyDescent="0.15">
      <c r="A8" t="s">
        <v>136</v>
      </c>
      <c r="S8" s="137"/>
      <c r="AA8" s="134"/>
    </row>
    <row r="10" spans="1:34" x14ac:dyDescent="0.15">
      <c r="B10" t="s">
        <v>112</v>
      </c>
    </row>
    <row r="11" spans="1:34" x14ac:dyDescent="0.15">
      <c r="B11" t="s">
        <v>113</v>
      </c>
    </row>
    <row r="12" spans="1:34" x14ac:dyDescent="0.15">
      <c r="B12" t="s">
        <v>114</v>
      </c>
    </row>
    <row r="13" spans="1:34" x14ac:dyDescent="0.15">
      <c r="B13" t="s">
        <v>115</v>
      </c>
    </row>
    <row r="14" spans="1:34" x14ac:dyDescent="0.15">
      <c r="B14" t="s">
        <v>150</v>
      </c>
    </row>
    <row r="15" spans="1:34" x14ac:dyDescent="0.15">
      <c r="B15" t="s">
        <v>258</v>
      </c>
    </row>
    <row r="16" spans="1:34" x14ac:dyDescent="0.15">
      <c r="B16" t="s">
        <v>273</v>
      </c>
    </row>
    <row r="19" spans="1:37" x14ac:dyDescent="0.15">
      <c r="A19" t="s">
        <v>274</v>
      </c>
    </row>
    <row r="20" spans="1:37" x14ac:dyDescent="0.15">
      <c r="A20" t="s">
        <v>275</v>
      </c>
    </row>
    <row r="21" spans="1:37" x14ac:dyDescent="0.15">
      <c r="A21" t="s">
        <v>137</v>
      </c>
    </row>
    <row r="23" spans="1:37" x14ac:dyDescent="0.15">
      <c r="A23" s="301" t="s">
        <v>276</v>
      </c>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row>
    <row r="24" spans="1:37" x14ac:dyDescent="0.15">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row>
    <row r="25" spans="1:37"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row>
    <row r="26" spans="1:37" x14ac:dyDescent="0.15">
      <c r="A26" s="299" t="s">
        <v>138</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row>
    <row r="28" spans="1:37" x14ac:dyDescent="0.15">
      <c r="D28" t="s">
        <v>116</v>
      </c>
      <c r="U28" t="s">
        <v>117</v>
      </c>
    </row>
    <row r="29" spans="1:37" ht="14.25" thickBot="1" x14ac:dyDescent="0.2">
      <c r="V29" s="119"/>
      <c r="W29" s="119"/>
      <c r="X29" s="119"/>
      <c r="Y29" s="119"/>
      <c r="Z29" s="119"/>
      <c r="AA29" s="119"/>
      <c r="AB29" s="119"/>
      <c r="AC29" s="119"/>
      <c r="AD29" s="119"/>
      <c r="AE29" s="119"/>
      <c r="AF29" s="119"/>
      <c r="AG29" s="119"/>
      <c r="AH29" s="119"/>
      <c r="AI29" s="119"/>
    </row>
    <row r="30" spans="1:37" x14ac:dyDescent="0.15">
      <c r="E30" s="154"/>
      <c r="F30" s="155"/>
      <c r="G30" s="155"/>
      <c r="H30" s="155"/>
      <c r="I30" s="155"/>
      <c r="J30" s="155"/>
      <c r="K30" s="155"/>
      <c r="L30" s="155"/>
      <c r="M30" s="155"/>
      <c r="N30" s="155"/>
      <c r="O30" s="155"/>
      <c r="P30" s="155"/>
      <c r="Q30" s="156"/>
      <c r="V30" s="105"/>
      <c r="W30" s="90"/>
      <c r="X30" s="90"/>
      <c r="Y30" s="90"/>
      <c r="Z30" s="90"/>
      <c r="AA30" s="90"/>
      <c r="AB30" s="90"/>
      <c r="AC30" s="97"/>
      <c r="AD30" s="90"/>
      <c r="AE30" s="90"/>
      <c r="AF30" s="90"/>
      <c r="AG30" s="90"/>
      <c r="AH30" s="90"/>
      <c r="AI30" s="91"/>
    </row>
    <row r="31" spans="1:37" x14ac:dyDescent="0.15">
      <c r="E31" s="99"/>
      <c r="F31" s="100"/>
      <c r="G31" s="100"/>
      <c r="H31" s="100"/>
      <c r="I31" s="100"/>
      <c r="J31" s="100"/>
      <c r="K31" s="100"/>
      <c r="L31" s="100"/>
      <c r="M31" s="100"/>
      <c r="N31" s="100"/>
      <c r="O31" s="100"/>
      <c r="P31" s="100"/>
      <c r="Q31" s="101"/>
      <c r="V31" s="105"/>
      <c r="W31" s="90"/>
      <c r="X31" s="90" t="s">
        <v>121</v>
      </c>
      <c r="Y31" s="90"/>
      <c r="Z31" s="90"/>
      <c r="AA31" s="90"/>
      <c r="AB31" s="90"/>
      <c r="AC31" s="97"/>
      <c r="AD31" s="90"/>
      <c r="AE31" s="90" t="s">
        <v>121</v>
      </c>
      <c r="AF31" s="90"/>
      <c r="AG31" s="90"/>
      <c r="AH31" s="90"/>
      <c r="AI31" s="91"/>
    </row>
    <row r="32" spans="1:37" x14ac:dyDescent="0.15">
      <c r="E32" s="99"/>
      <c r="F32" s="100"/>
      <c r="G32" s="100"/>
      <c r="H32" s="100"/>
      <c r="I32" s="100"/>
      <c r="J32" s="100"/>
      <c r="K32" s="100"/>
      <c r="L32" s="100"/>
      <c r="M32" s="100"/>
      <c r="N32" s="100"/>
      <c r="O32" s="100"/>
      <c r="P32" s="100"/>
      <c r="Q32" s="101"/>
      <c r="V32" s="105"/>
      <c r="W32" s="90"/>
      <c r="X32" s="90"/>
      <c r="Y32" s="90"/>
      <c r="Z32" s="90"/>
      <c r="AA32" s="90"/>
      <c r="AB32" s="90"/>
      <c r="AC32" s="97"/>
      <c r="AD32" s="90"/>
      <c r="AE32" s="90"/>
      <c r="AF32" s="90"/>
      <c r="AG32" s="90"/>
      <c r="AH32" s="90"/>
      <c r="AI32" s="91"/>
    </row>
    <row r="33" spans="5:35" x14ac:dyDescent="0.15">
      <c r="E33" s="99"/>
      <c r="F33" s="100"/>
      <c r="G33" s="100"/>
      <c r="H33" s="100"/>
      <c r="I33" s="100"/>
      <c r="J33" s="100"/>
      <c r="K33" s="100"/>
      <c r="L33" s="100"/>
      <c r="M33" s="100"/>
      <c r="N33" s="100"/>
      <c r="O33" s="100"/>
      <c r="P33" s="100"/>
      <c r="Q33" s="101"/>
      <c r="V33" s="106"/>
      <c r="W33" s="107" t="s">
        <v>118</v>
      </c>
      <c r="X33" s="107" t="s">
        <v>119</v>
      </c>
      <c r="Y33" s="107" t="s">
        <v>119</v>
      </c>
      <c r="Z33" s="107" t="s">
        <v>119</v>
      </c>
      <c r="AA33" s="107" t="s">
        <v>118</v>
      </c>
      <c r="AB33" s="107"/>
      <c r="AC33" s="108"/>
      <c r="AD33" s="107" t="s">
        <v>118</v>
      </c>
      <c r="AE33" s="107" t="s">
        <v>119</v>
      </c>
      <c r="AF33" s="107" t="s">
        <v>119</v>
      </c>
      <c r="AG33" s="107" t="s">
        <v>119</v>
      </c>
      <c r="AH33" s="107" t="s">
        <v>118</v>
      </c>
      <c r="AI33" s="109"/>
    </row>
    <row r="34" spans="5:35" x14ac:dyDescent="0.15">
      <c r="E34" s="99"/>
      <c r="F34" s="100"/>
      <c r="G34" s="100"/>
      <c r="H34" s="100"/>
      <c r="I34" s="100" t="s">
        <v>127</v>
      </c>
      <c r="J34" s="100"/>
      <c r="K34" s="100"/>
      <c r="L34" s="100"/>
      <c r="M34" s="100"/>
      <c r="N34" s="100"/>
      <c r="O34" s="100"/>
      <c r="P34" s="100"/>
      <c r="Q34" s="101"/>
      <c r="V34" s="105"/>
      <c r="W34" s="90"/>
      <c r="X34" s="90"/>
      <c r="Y34" s="90"/>
      <c r="Z34" s="90"/>
      <c r="AA34" s="110"/>
      <c r="AB34" s="113"/>
      <c r="AC34" s="114"/>
      <c r="AD34" s="97"/>
      <c r="AE34" s="90"/>
      <c r="AF34" s="90"/>
      <c r="AG34" s="90"/>
      <c r="AH34" s="90"/>
      <c r="AI34" s="91"/>
    </row>
    <row r="35" spans="5:35" x14ac:dyDescent="0.15">
      <c r="E35" s="99"/>
      <c r="F35" s="100"/>
      <c r="G35" s="100"/>
      <c r="H35" s="100"/>
      <c r="I35" s="100"/>
      <c r="J35" s="100"/>
      <c r="K35" s="100"/>
      <c r="L35" s="100"/>
      <c r="M35" s="100"/>
      <c r="N35" s="100"/>
      <c r="O35" s="100"/>
      <c r="P35" s="100"/>
      <c r="Q35" s="101"/>
      <c r="V35" s="105"/>
      <c r="W35" s="90" t="s">
        <v>122</v>
      </c>
      <c r="X35" s="90"/>
      <c r="Y35" s="90"/>
      <c r="Z35" s="90"/>
      <c r="AA35" s="110"/>
      <c r="AB35" s="113"/>
      <c r="AC35" s="114"/>
      <c r="AD35" s="97"/>
      <c r="AE35" s="90" t="s">
        <v>122</v>
      </c>
      <c r="AF35" s="90"/>
      <c r="AG35" s="90"/>
      <c r="AH35" s="90"/>
      <c r="AI35" s="91"/>
    </row>
    <row r="36" spans="5:35" x14ac:dyDescent="0.15">
      <c r="E36" s="99"/>
      <c r="F36" s="100"/>
      <c r="G36" s="100"/>
      <c r="H36" s="100"/>
      <c r="I36" s="100"/>
      <c r="J36" s="100"/>
      <c r="K36" s="100"/>
      <c r="L36" s="100"/>
      <c r="M36" s="100"/>
      <c r="N36" s="100"/>
      <c r="O36" s="100"/>
      <c r="P36" s="100"/>
      <c r="Q36" s="101"/>
      <c r="V36" s="105"/>
      <c r="W36" s="90"/>
      <c r="X36" s="90"/>
      <c r="Y36" s="90"/>
      <c r="Z36" s="90"/>
      <c r="AA36" s="110"/>
      <c r="AB36" s="113" t="s">
        <v>120</v>
      </c>
      <c r="AC36" s="114"/>
      <c r="AD36" s="97"/>
      <c r="AE36" s="90"/>
      <c r="AF36" s="90"/>
      <c r="AG36" s="90"/>
      <c r="AH36" s="90"/>
      <c r="AI36" s="91"/>
    </row>
    <row r="37" spans="5:35" x14ac:dyDescent="0.15">
      <c r="E37" s="99"/>
      <c r="F37" s="100"/>
      <c r="G37" s="100"/>
      <c r="H37" s="100"/>
      <c r="I37" s="100"/>
      <c r="J37" s="100"/>
      <c r="K37" s="100"/>
      <c r="L37" s="117"/>
      <c r="M37" s="117"/>
      <c r="N37" s="117"/>
      <c r="O37" s="117"/>
      <c r="P37" s="117"/>
      <c r="Q37" s="118"/>
      <c r="V37" s="105"/>
      <c r="W37" s="90" t="s">
        <v>118</v>
      </c>
      <c r="X37" s="90" t="s">
        <v>119</v>
      </c>
      <c r="Y37" s="90" t="s">
        <v>119</v>
      </c>
      <c r="Z37" s="90" t="s">
        <v>119</v>
      </c>
      <c r="AA37" s="110" t="s">
        <v>118</v>
      </c>
      <c r="AB37" s="113" t="s">
        <v>123</v>
      </c>
      <c r="AC37" s="114"/>
      <c r="AD37" s="97" t="s">
        <v>118</v>
      </c>
      <c r="AE37" s="90" t="s">
        <v>119</v>
      </c>
      <c r="AF37" s="90" t="s">
        <v>119</v>
      </c>
      <c r="AG37" s="90" t="s">
        <v>119</v>
      </c>
      <c r="AH37" s="90" t="s">
        <v>118</v>
      </c>
      <c r="AI37" s="91"/>
    </row>
    <row r="38" spans="5:35" x14ac:dyDescent="0.15">
      <c r="E38" s="99"/>
      <c r="F38" s="100"/>
      <c r="G38" s="100"/>
      <c r="H38" s="100"/>
      <c r="I38" s="100"/>
      <c r="J38" s="100"/>
      <c r="K38" s="100"/>
      <c r="L38" s="97"/>
      <c r="M38" s="90"/>
      <c r="N38" s="90"/>
      <c r="O38" s="90"/>
      <c r="P38" s="90"/>
      <c r="Q38" s="91"/>
      <c r="V38" s="104"/>
      <c r="W38" s="95"/>
      <c r="X38" s="95"/>
      <c r="Y38" s="95"/>
      <c r="Z38" s="95"/>
      <c r="AA38" s="111"/>
      <c r="AB38" s="113"/>
      <c r="AC38" s="114"/>
      <c r="AD38" s="94"/>
      <c r="AE38" s="95"/>
      <c r="AF38" s="95"/>
      <c r="AG38" s="95"/>
      <c r="AH38" s="95"/>
      <c r="AI38" s="96"/>
    </row>
    <row r="39" spans="5:35" x14ac:dyDescent="0.15">
      <c r="E39" s="99"/>
      <c r="F39" s="100"/>
      <c r="G39" s="100"/>
      <c r="H39" s="100"/>
      <c r="I39" s="100"/>
      <c r="J39" s="100"/>
      <c r="K39" s="100"/>
      <c r="L39" s="97"/>
      <c r="M39" s="90" t="s">
        <v>128</v>
      </c>
      <c r="N39" s="90"/>
      <c r="O39" s="90"/>
      <c r="P39" s="90"/>
      <c r="Q39" s="91"/>
      <c r="V39" s="105"/>
      <c r="W39" s="90" t="s">
        <v>122</v>
      </c>
      <c r="X39" s="90"/>
      <c r="Y39" s="90"/>
      <c r="Z39" s="90"/>
      <c r="AA39" s="90"/>
      <c r="AB39" s="113"/>
      <c r="AC39" s="114"/>
      <c r="AD39" s="90"/>
      <c r="AE39" s="90" t="s">
        <v>122</v>
      </c>
      <c r="AF39" s="90"/>
      <c r="AG39" s="90"/>
      <c r="AH39" s="90"/>
      <c r="AI39" s="91"/>
    </row>
    <row r="40" spans="5:35" x14ac:dyDescent="0.15">
      <c r="E40" s="99"/>
      <c r="F40" s="100"/>
      <c r="G40" s="100"/>
      <c r="H40" s="100"/>
      <c r="I40" s="100"/>
      <c r="J40" s="100"/>
      <c r="K40" s="100"/>
      <c r="L40" s="97"/>
      <c r="M40" s="90"/>
      <c r="N40" s="90"/>
      <c r="O40" s="90"/>
      <c r="P40" s="90"/>
      <c r="Q40" s="91"/>
      <c r="V40" s="105"/>
      <c r="W40" s="90"/>
      <c r="X40" s="90"/>
      <c r="Y40" s="90"/>
      <c r="Z40" s="90"/>
      <c r="AA40" s="90"/>
      <c r="AB40" s="113"/>
      <c r="AC40" s="114"/>
      <c r="AD40" s="90"/>
      <c r="AE40" s="90"/>
      <c r="AF40" s="90"/>
      <c r="AG40" s="90"/>
      <c r="AH40" s="90"/>
      <c r="AI40" s="91"/>
    </row>
    <row r="41" spans="5:35" ht="14.25" thickBot="1" x14ac:dyDescent="0.2">
      <c r="E41" s="102"/>
      <c r="F41" s="103"/>
      <c r="G41" s="103"/>
      <c r="H41" s="103"/>
      <c r="I41" s="103"/>
      <c r="J41" s="103"/>
      <c r="K41" s="103"/>
      <c r="L41" s="98"/>
      <c r="M41" s="92"/>
      <c r="N41" s="92"/>
      <c r="O41" s="92"/>
      <c r="P41" s="92"/>
      <c r="Q41" s="93"/>
      <c r="V41" s="112"/>
      <c r="W41" s="92" t="s">
        <v>118</v>
      </c>
      <c r="X41" s="92" t="s">
        <v>119</v>
      </c>
      <c r="Y41" s="92" t="s">
        <v>119</v>
      </c>
      <c r="Z41" s="92" t="s">
        <v>119</v>
      </c>
      <c r="AA41" s="92" t="s">
        <v>118</v>
      </c>
      <c r="AB41" s="115"/>
      <c r="AC41" s="116"/>
      <c r="AD41" s="92" t="s">
        <v>118</v>
      </c>
      <c r="AE41" s="92" t="s">
        <v>119</v>
      </c>
      <c r="AF41" s="92" t="s">
        <v>119</v>
      </c>
      <c r="AG41" s="92" t="s">
        <v>119</v>
      </c>
      <c r="AH41" s="92" t="s">
        <v>118</v>
      </c>
      <c r="AI41" s="93"/>
    </row>
    <row r="44" spans="5:35" x14ac:dyDescent="0.15">
      <c r="E44" s="150" t="s">
        <v>129</v>
      </c>
      <c r="F44" s="144"/>
      <c r="G44" s="144"/>
      <c r="H44" s="144"/>
      <c r="I44" s="144"/>
      <c r="J44" s="144"/>
      <c r="K44" s="144"/>
      <c r="L44" s="144"/>
      <c r="M44" s="144"/>
      <c r="N44" s="144"/>
      <c r="O44" s="144"/>
      <c r="P44" s="144"/>
      <c r="Q44" s="145"/>
    </row>
    <row r="45" spans="5:35" x14ac:dyDescent="0.15">
      <c r="E45" s="151"/>
      <c r="Q45" s="146"/>
    </row>
    <row r="46" spans="5:35" x14ac:dyDescent="0.15">
      <c r="E46" s="151" t="s">
        <v>151</v>
      </c>
      <c r="I46" s="148" t="s">
        <v>152</v>
      </c>
      <c r="Q46" s="146"/>
    </row>
    <row r="47" spans="5:35" x14ac:dyDescent="0.15">
      <c r="E47" s="151"/>
      <c r="I47" s="148" t="s">
        <v>126</v>
      </c>
      <c r="Q47" s="146"/>
    </row>
    <row r="48" spans="5:35" ht="13.5" customHeight="1" x14ac:dyDescent="0.15">
      <c r="E48" s="151" t="s">
        <v>153</v>
      </c>
      <c r="I48" t="s">
        <v>124</v>
      </c>
      <c r="Q48" s="146"/>
      <c r="U48" s="300"/>
      <c r="AH48" s="300"/>
    </row>
    <row r="49" spans="5:36" ht="15.75" customHeight="1" x14ac:dyDescent="0.15">
      <c r="E49" s="149"/>
      <c r="F49" s="152"/>
      <c r="G49" s="152"/>
      <c r="H49" s="152"/>
      <c r="I49" s="152" t="s">
        <v>125</v>
      </c>
      <c r="J49" s="152"/>
      <c r="K49" s="152"/>
      <c r="L49" s="152"/>
      <c r="M49" s="152"/>
      <c r="N49" s="152"/>
      <c r="O49" s="152"/>
      <c r="P49" s="152"/>
      <c r="Q49" s="153"/>
      <c r="R49" s="300"/>
      <c r="U49" s="300"/>
      <c r="AD49" s="135"/>
      <c r="AH49" s="300"/>
      <c r="AJ49" s="300"/>
    </row>
    <row r="50" spans="5:36" ht="13.5" customHeight="1" x14ac:dyDescent="0.15">
      <c r="R50" s="300"/>
      <c r="U50" s="300"/>
      <c r="AD50" s="135"/>
      <c r="AH50" s="300"/>
      <c r="AJ50" s="300"/>
    </row>
    <row r="54" spans="5:36" x14ac:dyDescent="0.15">
      <c r="T54" s="299"/>
      <c r="U54" s="299"/>
      <c r="V54" s="299"/>
      <c r="AG54" s="299"/>
      <c r="AH54" s="299"/>
      <c r="AI54" s="299"/>
    </row>
  </sheetData>
  <mergeCells count="10">
    <mergeCell ref="AJ49:AJ50"/>
    <mergeCell ref="A23:AK23"/>
    <mergeCell ref="A26:AK26"/>
    <mergeCell ref="H4:AE6"/>
    <mergeCell ref="E1:AF2"/>
    <mergeCell ref="T54:V54"/>
    <mergeCell ref="AG54:AI54"/>
    <mergeCell ref="AH48:AH50"/>
    <mergeCell ref="U48:U50"/>
    <mergeCell ref="R49:R50"/>
  </mergeCells>
  <phoneticPr fontId="2"/>
  <pageMargins left="0.49" right="0.2" top="0.67" bottom="1" header="0.51200000000000001" footer="0.51200000000000001"/>
  <pageSetup paperSize="9" scale="9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60A9A-85F6-4C66-9421-1F3059130682}">
  <sheetPr>
    <tabColor theme="3" tint="0.59999389629810485"/>
  </sheetPr>
  <dimension ref="A2:L74"/>
  <sheetViews>
    <sheetView view="pageBreakPreview" zoomScale="55" zoomScaleNormal="55" zoomScaleSheetLayoutView="55" workbookViewId="0"/>
  </sheetViews>
  <sheetFormatPr defaultRowHeight="13.5" x14ac:dyDescent="0.15"/>
  <cols>
    <col min="2" max="2" width="23.625" customWidth="1"/>
    <col min="3" max="3" width="5.375" customWidth="1"/>
    <col min="4" max="8" width="30.625" customWidth="1"/>
    <col min="9" max="9" width="35.75" customWidth="1"/>
    <col min="10" max="14" width="13.875" customWidth="1"/>
  </cols>
  <sheetData>
    <row r="2" spans="2:12" ht="24.75" customHeight="1" x14ac:dyDescent="0.15">
      <c r="B2" s="190" t="s">
        <v>187</v>
      </c>
      <c r="C2" s="11"/>
    </row>
    <row r="3" spans="2:12" ht="24.75" customHeight="1" x14ac:dyDescent="0.15">
      <c r="B3" s="164"/>
      <c r="C3" s="11"/>
    </row>
    <row r="4" spans="2:12" ht="24.75" customHeight="1" x14ac:dyDescent="0.15">
      <c r="B4" s="541" t="s">
        <v>260</v>
      </c>
      <c r="C4" s="541"/>
      <c r="D4" s="541"/>
      <c r="E4" s="541"/>
    </row>
    <row r="5" spans="2:12" ht="24.75" customHeight="1" x14ac:dyDescent="0.15">
      <c r="B5" s="541"/>
      <c r="C5" s="541"/>
      <c r="D5" s="541"/>
      <c r="E5" s="541"/>
    </row>
    <row r="6" spans="2:12" ht="24.75" customHeight="1" x14ac:dyDescent="0.15">
      <c r="B6" s="192" t="s">
        <v>277</v>
      </c>
      <c r="C6" s="11"/>
    </row>
    <row r="7" spans="2:12" ht="24.75" customHeight="1" x14ac:dyDescent="0.15">
      <c r="B7" s="164"/>
      <c r="C7" s="11"/>
    </row>
    <row r="8" spans="2:12" ht="24.75" customHeight="1" x14ac:dyDescent="0.15">
      <c r="B8" s="164"/>
      <c r="C8" s="11"/>
    </row>
    <row r="9" spans="2:12" ht="24.75" customHeight="1" x14ac:dyDescent="0.15">
      <c r="B9" s="164"/>
      <c r="C9" s="11"/>
    </row>
    <row r="10" spans="2:12" ht="24.75" customHeight="1" x14ac:dyDescent="0.15">
      <c r="B10" s="164"/>
      <c r="C10" s="11"/>
    </row>
    <row r="11" spans="2:12" ht="24.75" customHeight="1" x14ac:dyDescent="0.15">
      <c r="B11" s="164"/>
      <c r="C11" s="11"/>
    </row>
    <row r="12" spans="2:12" ht="24.75" customHeight="1" x14ac:dyDescent="0.15">
      <c r="B12" s="164"/>
      <c r="C12" s="11"/>
    </row>
    <row r="13" spans="2:12" ht="24.75" customHeight="1" x14ac:dyDescent="0.15">
      <c r="B13" s="164"/>
      <c r="C13" s="11"/>
    </row>
    <row r="14" spans="2:12" ht="24.75" customHeight="1" x14ac:dyDescent="0.15">
      <c r="B14" s="164"/>
      <c r="C14" s="11"/>
    </row>
    <row r="15" spans="2:12" ht="21" customHeight="1" x14ac:dyDescent="0.15"/>
    <row r="16" spans="2:12" ht="27.95" customHeight="1" x14ac:dyDescent="0.15">
      <c r="B16" s="548" t="s">
        <v>188</v>
      </c>
      <c r="C16" s="549"/>
      <c r="D16" s="165" t="s">
        <v>192</v>
      </c>
      <c r="E16" s="165" t="s">
        <v>193</v>
      </c>
      <c r="F16" s="165" t="s">
        <v>252</v>
      </c>
      <c r="G16" s="165" t="s">
        <v>215</v>
      </c>
      <c r="H16" s="165" t="s">
        <v>195</v>
      </c>
      <c r="J16" t="s">
        <v>190</v>
      </c>
      <c r="L16" t="s">
        <v>190</v>
      </c>
    </row>
    <row r="17" spans="1:12" ht="27.95" customHeight="1" x14ac:dyDescent="0.15">
      <c r="B17" s="548" t="s">
        <v>189</v>
      </c>
      <c r="C17" s="549"/>
      <c r="D17" s="165" t="s">
        <v>194</v>
      </c>
      <c r="E17" s="165" t="s">
        <v>194</v>
      </c>
      <c r="F17" s="165" t="s">
        <v>194</v>
      </c>
      <c r="G17" s="165" t="s">
        <v>194</v>
      </c>
      <c r="H17" s="165" t="s">
        <v>196</v>
      </c>
      <c r="J17" t="s">
        <v>190</v>
      </c>
      <c r="L17" t="s">
        <v>190</v>
      </c>
    </row>
    <row r="18" spans="1:12" ht="114.75" customHeight="1" x14ac:dyDescent="0.15">
      <c r="B18" s="542" t="s">
        <v>201</v>
      </c>
      <c r="C18" s="543"/>
      <c r="D18" s="162"/>
      <c r="E18" s="162"/>
      <c r="F18" s="162"/>
      <c r="G18" s="162"/>
      <c r="H18" s="162"/>
    </row>
    <row r="19" spans="1:12" ht="27.95" customHeight="1" x14ac:dyDescent="0.15">
      <c r="B19" s="542" t="s">
        <v>206</v>
      </c>
      <c r="C19" s="543"/>
      <c r="D19" s="166" t="s">
        <v>209</v>
      </c>
      <c r="E19" s="166" t="s">
        <v>210</v>
      </c>
      <c r="F19" s="166" t="s">
        <v>253</v>
      </c>
      <c r="G19" s="166" t="s">
        <v>207</v>
      </c>
      <c r="H19" s="166" t="s">
        <v>208</v>
      </c>
    </row>
    <row r="20" spans="1:12" ht="27.95" customHeight="1" x14ac:dyDescent="0.15">
      <c r="B20" s="542" t="s">
        <v>191</v>
      </c>
      <c r="C20" s="543"/>
      <c r="D20" s="167"/>
      <c r="E20" s="189">
        <v>0.75</v>
      </c>
      <c r="F20" s="167"/>
      <c r="G20" s="189">
        <v>0.75</v>
      </c>
      <c r="H20" s="167"/>
      <c r="J20" t="s">
        <v>190</v>
      </c>
      <c r="L20" t="s">
        <v>190</v>
      </c>
    </row>
    <row r="21" spans="1:12" ht="27.95" customHeight="1" x14ac:dyDescent="0.15">
      <c r="B21" s="542" t="s">
        <v>278</v>
      </c>
      <c r="C21" s="543"/>
      <c r="D21" s="167"/>
      <c r="E21" s="189">
        <v>0.75</v>
      </c>
      <c r="F21" s="167"/>
      <c r="G21" s="189">
        <v>0.75</v>
      </c>
      <c r="H21" s="169"/>
    </row>
    <row r="22" spans="1:12" ht="27.95" customHeight="1" x14ac:dyDescent="0.15">
      <c r="B22" s="542" t="s">
        <v>254</v>
      </c>
      <c r="C22" s="543"/>
      <c r="D22" s="169"/>
      <c r="E22" s="169"/>
      <c r="F22" s="167"/>
      <c r="G22" s="169"/>
      <c r="H22" s="169"/>
    </row>
    <row r="23" spans="1:12" ht="27.95" customHeight="1" x14ac:dyDescent="0.15">
      <c r="B23" s="544" t="s">
        <v>197</v>
      </c>
      <c r="C23" s="166" t="s">
        <v>198</v>
      </c>
      <c r="D23" s="168" t="str">
        <f>IF(D21&lt;0.2,"",IF(D21&lt;=1,0.475*D21+0.945,IF(D21&lt;=10,6.244*D21+2.853,"")))</f>
        <v/>
      </c>
      <c r="E23" s="168">
        <f>IF(E21&lt;=0,"",IF(E21&lt;=1,0.12*E21+0.985,IF(E21&lt;=10,-0.453*E21^2+8.289*E21+0.753,IF(E21&lt;=80,0.747*E21+21.355,""))))</f>
        <v>1.075</v>
      </c>
      <c r="F23" s="168" t="str">
        <f>IF(F21&lt;=0,"",IF(F21&lt;=4,3.297*F22+(1.971*F21+4.663),""))</f>
        <v/>
      </c>
      <c r="G23" s="168">
        <v>3.093</v>
      </c>
      <c r="H23" s="168">
        <v>1.4E-2</v>
      </c>
    </row>
    <row r="24" spans="1:12" ht="27.95" customHeight="1" x14ac:dyDescent="0.15">
      <c r="B24" s="544"/>
      <c r="C24" s="166" t="s">
        <v>199</v>
      </c>
      <c r="D24" s="168" t="str">
        <f>IF(D21&lt;0.2,"",IF(D21&lt;=1,6.07*D21+1.01,IF(D21&lt;=10,0.93*D21^2+1.606*D21-0.773,"")))</f>
        <v/>
      </c>
      <c r="E24" s="168">
        <f>IF(E21&lt;=0,"",IF(E21&lt;=1,7.837*E21+0.82,IF(E21&lt;=10,1.458*E21^2+1.27*E21+0.362,IF(E21&lt;=80,1.263*E21^2+4.295*E21-7.649,""))))</f>
        <v>6.6977500000000001</v>
      </c>
      <c r="F24" s="168" t="str">
        <f>IF(F21&lt;=0,"",IF(F21&lt;=4,(1.401*F21+0.684)*F22+(1.214*F21-0.834),""))</f>
        <v/>
      </c>
      <c r="G24" s="168">
        <f>IF(G21&lt;=0,"",IF(G21&lt;=1.5,1.34*G21+0.677,""))</f>
        <v>1.6820000000000002</v>
      </c>
      <c r="H24" s="168">
        <v>1.2869999999999999</v>
      </c>
    </row>
    <row r="25" spans="1:12" ht="27.95" customHeight="1" x14ac:dyDescent="0.15">
      <c r="B25" s="544"/>
      <c r="C25" s="166" t="s">
        <v>200</v>
      </c>
      <c r="D25" s="168" t="str">
        <f>IF(D21&lt;0.2,"",IF(D21&lt;=1,2.57*D21-0.188,""))</f>
        <v/>
      </c>
      <c r="E25" s="168">
        <f>IF(E21&lt;=0,"",IF(E21&lt;=1,2.858*E21-0.283,""))</f>
        <v>1.8605</v>
      </c>
      <c r="F25" s="169"/>
      <c r="G25" s="169"/>
      <c r="H25" s="169"/>
    </row>
    <row r="26" spans="1:12" ht="27.95" customHeight="1" x14ac:dyDescent="0.15">
      <c r="A26" s="554" t="s">
        <v>205</v>
      </c>
      <c r="B26" s="552" t="s">
        <v>233</v>
      </c>
      <c r="C26" s="553"/>
      <c r="D26" s="168" t="str">
        <f>IF(D21&lt;0.2,"",IF(D21&lt;=1,D23*D20^2+D24*D20+D25,IF(D21&lt;=10,D23*D20+D24,"")))</f>
        <v/>
      </c>
      <c r="E26" s="168">
        <f>IF(E21&lt;=0,"",IF(E21&lt;=1,E23*E20^2+E24*E20+E25,IF(E21&lt;=80,E23*E20+E24,"")))</f>
        <v>7.4885000000000002</v>
      </c>
      <c r="F26" s="168" t="str">
        <f>IF(F21&lt;=0,"",IF(F21&lt;=4,F23*F20+F24,""))</f>
        <v/>
      </c>
      <c r="G26" s="168">
        <f>IF(G21&lt;=0,"",IF(G21&lt;=1.5,G23*G20+G24,""))</f>
        <v>4.0017500000000004</v>
      </c>
      <c r="H26" s="168" t="str">
        <f>IF(H20&lt;=0,"",IF(H20&lt;=1.5,H23*H20+H24,""))</f>
        <v/>
      </c>
    </row>
    <row r="27" spans="1:12" ht="27.95" customHeight="1" x14ac:dyDescent="0.15">
      <c r="A27" s="554"/>
      <c r="B27" s="552" t="s">
        <v>202</v>
      </c>
      <c r="C27" s="553"/>
      <c r="D27" s="167"/>
      <c r="E27" s="189"/>
      <c r="F27" s="167"/>
      <c r="G27" s="189"/>
      <c r="H27" s="167"/>
      <c r="I27" s="197" t="s">
        <v>333</v>
      </c>
    </row>
    <row r="28" spans="1:12" ht="27.95" customHeight="1" x14ac:dyDescent="0.15">
      <c r="A28" s="554"/>
      <c r="B28" s="552" t="s">
        <v>279</v>
      </c>
      <c r="C28" s="553"/>
      <c r="D28" s="167"/>
      <c r="E28" s="189">
        <v>12</v>
      </c>
      <c r="F28" s="167"/>
      <c r="G28" s="189">
        <v>70.2</v>
      </c>
      <c r="H28" s="167"/>
    </row>
    <row r="29" spans="1:12" ht="27.95" customHeight="1" x14ac:dyDescent="0.15">
      <c r="A29" s="554"/>
      <c r="B29" s="552" t="s">
        <v>203</v>
      </c>
      <c r="C29" s="553"/>
      <c r="D29" s="168">
        <v>0.9</v>
      </c>
      <c r="E29" s="168">
        <v>0.9</v>
      </c>
      <c r="F29" s="168">
        <v>0.9</v>
      </c>
      <c r="G29" s="168">
        <v>0.9</v>
      </c>
      <c r="H29" s="168">
        <v>0.9</v>
      </c>
    </row>
    <row r="30" spans="1:12" ht="27.95" customHeight="1" x14ac:dyDescent="0.15">
      <c r="A30" s="554"/>
      <c r="B30" s="552" t="s">
        <v>204</v>
      </c>
      <c r="C30" s="553"/>
      <c r="D30" s="168">
        <v>0.9</v>
      </c>
      <c r="E30" s="168">
        <v>0.9</v>
      </c>
      <c r="F30" s="168">
        <v>0.9</v>
      </c>
      <c r="G30" s="168">
        <v>0.9</v>
      </c>
      <c r="H30" s="168">
        <v>0.5</v>
      </c>
    </row>
    <row r="31" spans="1:12" ht="27.95" customHeight="1" x14ac:dyDescent="0.15">
      <c r="B31" s="542" t="s">
        <v>214</v>
      </c>
      <c r="C31" s="543"/>
      <c r="D31" s="167">
        <v>0.318</v>
      </c>
      <c r="E31" s="189">
        <v>0.318</v>
      </c>
      <c r="F31" s="167"/>
      <c r="G31" s="189">
        <v>0.216</v>
      </c>
      <c r="H31" s="169"/>
    </row>
    <row r="32" spans="1:12" ht="27.95" customHeight="1" x14ac:dyDescent="0.15">
      <c r="B32" s="542" t="s">
        <v>213</v>
      </c>
      <c r="C32" s="543"/>
      <c r="D32" s="167">
        <v>0.3</v>
      </c>
      <c r="E32" s="189">
        <v>0.3</v>
      </c>
      <c r="F32" s="167"/>
      <c r="G32" s="189">
        <v>0.2</v>
      </c>
      <c r="H32" s="169"/>
    </row>
    <row r="33" spans="1:9" ht="27.95" customHeight="1" x14ac:dyDescent="0.15">
      <c r="B33" s="542" t="s">
        <v>212</v>
      </c>
      <c r="C33" s="543"/>
      <c r="D33" s="167">
        <v>0.8</v>
      </c>
      <c r="E33" s="189">
        <v>0.6</v>
      </c>
      <c r="F33" s="167"/>
      <c r="G33" s="169"/>
      <c r="H33" s="169"/>
    </row>
    <row r="34" spans="1:9" ht="27.95" customHeight="1" x14ac:dyDescent="0.15">
      <c r="B34" s="542" t="s">
        <v>216</v>
      </c>
      <c r="C34" s="543"/>
      <c r="D34" s="169"/>
      <c r="E34" s="169"/>
      <c r="F34" s="169"/>
      <c r="G34" s="189">
        <v>2</v>
      </c>
      <c r="H34" s="169"/>
    </row>
    <row r="35" spans="1:9" ht="27.95" customHeight="1" x14ac:dyDescent="0.15">
      <c r="A35" s="551" t="s">
        <v>217</v>
      </c>
      <c r="B35" s="546" t="s">
        <v>234</v>
      </c>
      <c r="C35" s="547"/>
      <c r="D35" s="168">
        <f>((D21/2)^2*PI()*D20-(D31/2)^2*PI()*D33)*D28</f>
        <v>0</v>
      </c>
      <c r="E35" s="168">
        <f>(E21^2*E20-(E31/2)^2*PI()*E33)*E28</f>
        <v>4.490657252097094</v>
      </c>
      <c r="F35" s="168">
        <f>(F21*F22*F20-(F31/2)^2*PI()*F33)*F28</f>
        <v>0</v>
      </c>
      <c r="G35" s="168">
        <f>(G20*G21-((G31/2)^2*PI())*G34)*G28</f>
        <v>34.342747445709421</v>
      </c>
      <c r="H35" s="168">
        <f>H20*H28</f>
        <v>0</v>
      </c>
    </row>
    <row r="36" spans="1:9" ht="52.5" customHeight="1" x14ac:dyDescent="0.15">
      <c r="A36" s="551"/>
      <c r="B36" s="546" t="s">
        <v>211</v>
      </c>
      <c r="C36" s="547"/>
      <c r="D36" s="167"/>
      <c r="E36" s="189">
        <v>35</v>
      </c>
      <c r="F36" s="167"/>
      <c r="G36" s="189">
        <v>35</v>
      </c>
      <c r="H36" s="167"/>
      <c r="I36" s="191" t="s">
        <v>280</v>
      </c>
    </row>
    <row r="37" spans="1:9" ht="27.95" customHeight="1" x14ac:dyDescent="0.15">
      <c r="A37" s="551"/>
      <c r="B37" s="546" t="s">
        <v>235</v>
      </c>
      <c r="C37" s="547"/>
      <c r="D37" s="168">
        <f>(D32/2)^2*PI()*D33*D28</f>
        <v>0</v>
      </c>
      <c r="E37" s="168">
        <f>(E32/2)^2*PI()*E33*E28</f>
        <v>0.50893800988154647</v>
      </c>
      <c r="F37" s="168">
        <f>(F32/2)^2*PI()*F33*F28</f>
        <v>0</v>
      </c>
      <c r="G37" s="168">
        <f>(G32/2)^2*PI()*G28*G34</f>
        <v>4.4107960856400705</v>
      </c>
      <c r="H37" s="169"/>
      <c r="I37" s="550" t="s">
        <v>261</v>
      </c>
    </row>
    <row r="38" spans="1:9" ht="27.95" customHeight="1" x14ac:dyDescent="0.15">
      <c r="A38" s="551"/>
      <c r="B38" s="546" t="s">
        <v>211</v>
      </c>
      <c r="C38" s="547"/>
      <c r="D38" s="168">
        <v>100</v>
      </c>
      <c r="E38" s="168">
        <v>100</v>
      </c>
      <c r="F38" s="168">
        <v>100</v>
      </c>
      <c r="G38" s="168">
        <v>100</v>
      </c>
      <c r="H38" s="169"/>
      <c r="I38" s="550"/>
    </row>
    <row r="39" spans="1:9" ht="21" customHeight="1" x14ac:dyDescent="0.15">
      <c r="A39" s="163"/>
    </row>
    <row r="40" spans="1:9" ht="21" customHeight="1" x14ac:dyDescent="0.15">
      <c r="A40" s="163"/>
      <c r="F40" s="170" t="s">
        <v>228</v>
      </c>
      <c r="G40" s="170"/>
      <c r="H40" s="170"/>
    </row>
    <row r="41" spans="1:9" ht="27.95" customHeight="1" x14ac:dyDescent="0.15">
      <c r="A41" s="163"/>
      <c r="F41" s="165" t="s">
        <v>218</v>
      </c>
      <c r="G41" s="165" t="s">
        <v>219</v>
      </c>
      <c r="H41" s="165" t="s">
        <v>220</v>
      </c>
    </row>
    <row r="42" spans="1:9" ht="27.95" customHeight="1" x14ac:dyDescent="0.15">
      <c r="A42" s="163"/>
      <c r="F42" s="166" t="s">
        <v>221</v>
      </c>
      <c r="G42" s="171">
        <v>0.35</v>
      </c>
      <c r="H42" s="166" t="s">
        <v>236</v>
      </c>
    </row>
    <row r="43" spans="1:9" ht="27.95" customHeight="1" x14ac:dyDescent="0.15">
      <c r="A43" s="163"/>
      <c r="F43" s="166" t="s">
        <v>222</v>
      </c>
      <c r="G43" s="171">
        <v>0.12</v>
      </c>
      <c r="H43" s="166" t="s">
        <v>237</v>
      </c>
    </row>
    <row r="44" spans="1:9" ht="27.95" customHeight="1" x14ac:dyDescent="0.15">
      <c r="A44" s="163"/>
      <c r="F44" s="166" t="s">
        <v>223</v>
      </c>
      <c r="G44" s="171">
        <v>0.09</v>
      </c>
      <c r="H44" s="166" t="s">
        <v>238</v>
      </c>
    </row>
    <row r="45" spans="1:9" ht="27.95" customHeight="1" x14ac:dyDescent="0.15">
      <c r="F45" s="166" t="s">
        <v>224</v>
      </c>
      <c r="G45" s="545">
        <v>0.15</v>
      </c>
      <c r="H45" s="544" t="s">
        <v>239</v>
      </c>
    </row>
    <row r="46" spans="1:9" ht="27.95" customHeight="1" x14ac:dyDescent="0.15">
      <c r="F46" s="166" t="s">
        <v>225</v>
      </c>
      <c r="G46" s="545"/>
      <c r="H46" s="544"/>
    </row>
    <row r="47" spans="1:9" ht="27.95" customHeight="1" x14ac:dyDescent="0.15">
      <c r="F47" s="166" t="s">
        <v>226</v>
      </c>
      <c r="G47" s="171">
        <v>0.2</v>
      </c>
      <c r="H47" s="166" t="s">
        <v>240</v>
      </c>
    </row>
    <row r="48" spans="1:9" ht="75" customHeight="1" x14ac:dyDescent="0.15">
      <c r="F48" s="166" t="s">
        <v>227</v>
      </c>
      <c r="G48" s="173" t="s">
        <v>241</v>
      </c>
      <c r="H48" s="172" t="s">
        <v>281</v>
      </c>
    </row>
    <row r="49" spans="6:8" ht="21" customHeight="1" x14ac:dyDescent="0.15">
      <c r="F49" s="170" t="s">
        <v>229</v>
      </c>
      <c r="G49" s="170"/>
      <c r="H49" s="170"/>
    </row>
    <row r="50" spans="6:8" ht="21" customHeight="1" x14ac:dyDescent="0.15">
      <c r="F50" s="170" t="s">
        <v>230</v>
      </c>
      <c r="G50" s="170"/>
      <c r="H50" s="170"/>
    </row>
    <row r="51" spans="6:8" ht="21" customHeight="1" x14ac:dyDescent="0.15">
      <c r="F51" s="170" t="s">
        <v>231</v>
      </c>
      <c r="G51" s="170"/>
      <c r="H51" s="170"/>
    </row>
    <row r="52" spans="6:8" ht="21" customHeight="1" x14ac:dyDescent="0.15">
      <c r="F52" s="170" t="s">
        <v>232</v>
      </c>
      <c r="G52" s="170"/>
      <c r="H52" s="170"/>
    </row>
    <row r="53" spans="6:8" ht="21" customHeight="1" x14ac:dyDescent="0.15"/>
    <row r="54" spans="6:8" ht="21" customHeight="1" x14ac:dyDescent="0.15"/>
    <row r="55" spans="6:8" ht="21" customHeight="1" x14ac:dyDescent="0.15"/>
    <row r="56" spans="6:8" ht="21" customHeight="1" x14ac:dyDescent="0.15"/>
    <row r="57" spans="6:8" ht="21" customHeight="1" x14ac:dyDescent="0.15"/>
    <row r="58" spans="6:8" ht="21" customHeight="1" x14ac:dyDescent="0.15"/>
    <row r="59" spans="6:8" ht="21" customHeight="1" x14ac:dyDescent="0.15"/>
    <row r="60" spans="6:8" ht="21" customHeight="1" x14ac:dyDescent="0.15"/>
    <row r="61" spans="6:8" ht="21" customHeight="1" x14ac:dyDescent="0.15"/>
    <row r="62" spans="6:8" ht="21" customHeight="1" x14ac:dyDescent="0.15"/>
    <row r="63" spans="6:8" ht="21" customHeight="1" x14ac:dyDescent="0.15"/>
    <row r="64" spans="6:8"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sheetData>
  <mergeCells count="27">
    <mergeCell ref="I37:I38"/>
    <mergeCell ref="A35:A38"/>
    <mergeCell ref="B19:C19"/>
    <mergeCell ref="B20:C20"/>
    <mergeCell ref="B21:C21"/>
    <mergeCell ref="B26:C26"/>
    <mergeCell ref="B28:C28"/>
    <mergeCell ref="B29:C29"/>
    <mergeCell ref="B30:C30"/>
    <mergeCell ref="B31:C31"/>
    <mergeCell ref="B33:C33"/>
    <mergeCell ref="B32:C32"/>
    <mergeCell ref="B27:C27"/>
    <mergeCell ref="A26:A30"/>
    <mergeCell ref="B4:E5"/>
    <mergeCell ref="B22:C22"/>
    <mergeCell ref="H45:H46"/>
    <mergeCell ref="G45:G46"/>
    <mergeCell ref="B35:C35"/>
    <mergeCell ref="B37:C37"/>
    <mergeCell ref="B38:C38"/>
    <mergeCell ref="B36:C36"/>
    <mergeCell ref="B16:C16"/>
    <mergeCell ref="B17:C17"/>
    <mergeCell ref="B18:C18"/>
    <mergeCell ref="B23:B25"/>
    <mergeCell ref="B34:C34"/>
  </mergeCells>
  <phoneticPr fontId="2"/>
  <pageMargins left="0.7" right="0.7" top="0.75" bottom="0.75" header="0.3" footer="0.3"/>
  <pageSetup paperSize="9" scale="39" orientation="portrait" r:id="rId1"/>
  <colBreaks count="1" manualBreakCount="1">
    <brk id="9" max="4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E1C61-18E3-4987-8513-0A16EA13E81A}">
  <sheetPr>
    <tabColor theme="9"/>
    <pageSetUpPr fitToPage="1"/>
  </sheetPr>
  <dimension ref="A1:U106"/>
  <sheetViews>
    <sheetView view="pageBreakPreview" zoomScale="85" zoomScaleNormal="85" zoomScaleSheetLayoutView="85" workbookViewId="0"/>
  </sheetViews>
  <sheetFormatPr defaultRowHeight="13.5" x14ac:dyDescent="0.15"/>
  <cols>
    <col min="1" max="1" width="4.875" style="199" customWidth="1"/>
    <col min="2" max="2" width="11.875" style="199" customWidth="1"/>
    <col min="3" max="3" width="17.125" style="199" customWidth="1"/>
    <col min="4" max="5" width="14.875" style="199" customWidth="1"/>
    <col min="6" max="6" width="3.75" style="199" customWidth="1"/>
    <col min="7" max="7" width="14.75" style="199" customWidth="1"/>
    <col min="8" max="9" width="14" style="199" customWidth="1"/>
    <col min="10" max="13" width="9.125" style="199" bestFit="1" customWidth="1"/>
    <col min="14" max="14" width="3.25" style="199" customWidth="1"/>
    <col min="15" max="16" width="9.375" style="199" hidden="1" customWidth="1"/>
    <col min="17" max="17" width="3.125" style="199" customWidth="1"/>
    <col min="18" max="18" width="14.75" style="199" customWidth="1"/>
    <col min="19" max="20" width="9" style="199"/>
    <col min="21" max="21" width="8.375" style="199" customWidth="1"/>
    <col min="22" max="22" width="4" style="199" customWidth="1"/>
    <col min="23" max="16384" width="9" style="199"/>
  </cols>
  <sheetData>
    <row r="1" spans="1:21" ht="34.5" customHeight="1" x14ac:dyDescent="0.2">
      <c r="B1" s="200" t="s">
        <v>335</v>
      </c>
      <c r="U1" s="201" t="s">
        <v>336</v>
      </c>
    </row>
    <row r="2" spans="1:21" ht="13.5" customHeight="1" x14ac:dyDescent="0.15"/>
    <row r="3" spans="1:21" s="203" customFormat="1" ht="17.25" x14ac:dyDescent="0.2">
      <c r="A3" s="202" t="s">
        <v>337</v>
      </c>
    </row>
    <row r="4" spans="1:21" ht="17.25" x14ac:dyDescent="0.2">
      <c r="A4" s="204"/>
    </row>
    <row r="5" spans="1:21" ht="14.25" x14ac:dyDescent="0.15">
      <c r="A5" s="205"/>
      <c r="B5" s="206" t="s">
        <v>338</v>
      </c>
      <c r="G5" s="207" t="s">
        <v>339</v>
      </c>
      <c r="H5" s="207"/>
      <c r="I5" s="208"/>
      <c r="J5" s="208"/>
      <c r="K5" s="208"/>
      <c r="L5" s="208"/>
      <c r="M5" s="208"/>
      <c r="N5" s="208"/>
      <c r="O5" s="208"/>
      <c r="P5" s="208"/>
      <c r="Q5" s="208"/>
      <c r="R5" s="207" t="s">
        <v>340</v>
      </c>
      <c r="S5" s="208"/>
      <c r="T5" s="208"/>
      <c r="U5" s="208"/>
    </row>
    <row r="6" spans="1:21" ht="14.25" customHeight="1" thickBot="1" x14ac:dyDescent="0.2">
      <c r="B6" s="199" t="s">
        <v>341</v>
      </c>
      <c r="G6" s="208" t="s">
        <v>342</v>
      </c>
      <c r="H6" s="293">
        <f>SUM(O11:O20,O25:O34,O39:O48,O53:O62)/3600</f>
        <v>3.0025080000000001E-3</v>
      </c>
      <c r="I6" s="208" t="s">
        <v>343</v>
      </c>
      <c r="J6" s="208"/>
      <c r="K6" s="208"/>
      <c r="L6" s="208"/>
      <c r="M6" s="208"/>
      <c r="N6" s="208"/>
      <c r="O6" s="208"/>
      <c r="P6" s="208"/>
      <c r="Q6" s="208"/>
      <c r="R6" s="208" t="s">
        <v>344</v>
      </c>
      <c r="S6" s="209">
        <f>SUM(P11:P20,P25:P34,P39:P48,P53:P62)</f>
        <v>18.441929999999999</v>
      </c>
      <c r="T6" s="208" t="s">
        <v>345</v>
      </c>
    </row>
    <row r="7" spans="1:21" ht="30" customHeight="1" thickBot="1" x14ac:dyDescent="0.2">
      <c r="B7" s="584"/>
      <c r="C7" s="585"/>
      <c r="D7" s="210" t="s">
        <v>346</v>
      </c>
      <c r="E7" s="211" t="s">
        <v>347</v>
      </c>
      <c r="G7" s="208"/>
      <c r="H7" s="208"/>
      <c r="I7" s="208"/>
      <c r="J7" s="208"/>
      <c r="K7" s="208"/>
      <c r="L7" s="208"/>
      <c r="M7" s="208"/>
      <c r="N7" s="208"/>
      <c r="O7" s="208"/>
      <c r="P7" s="208"/>
      <c r="Q7" s="208"/>
      <c r="R7" s="208"/>
      <c r="S7" s="208"/>
      <c r="T7" s="208"/>
      <c r="U7" s="208"/>
    </row>
    <row r="8" spans="1:21" ht="15" customHeight="1" x14ac:dyDescent="0.15">
      <c r="B8" s="586" t="s">
        <v>348</v>
      </c>
      <c r="C8" s="212" t="s">
        <v>349</v>
      </c>
      <c r="D8" s="213" t="s">
        <v>350</v>
      </c>
      <c r="E8" s="214"/>
      <c r="G8" s="565" t="s">
        <v>351</v>
      </c>
      <c r="H8" s="568" t="s">
        <v>352</v>
      </c>
      <c r="I8" s="569"/>
      <c r="J8" s="570" t="s">
        <v>353</v>
      </c>
      <c r="K8" s="572" t="s">
        <v>354</v>
      </c>
      <c r="L8" s="573"/>
      <c r="M8" s="574"/>
      <c r="N8" s="137"/>
      <c r="O8" s="137"/>
      <c r="P8" s="137"/>
      <c r="Q8" s="208"/>
      <c r="R8" s="575" t="s">
        <v>355</v>
      </c>
      <c r="S8" s="215" t="s">
        <v>356</v>
      </c>
      <c r="T8" s="576" t="s">
        <v>357</v>
      </c>
      <c r="U8" s="577"/>
    </row>
    <row r="9" spans="1:21" ht="12.75" customHeight="1" x14ac:dyDescent="0.15">
      <c r="B9" s="586"/>
      <c r="C9" s="212" t="s">
        <v>358</v>
      </c>
      <c r="D9" s="213">
        <v>5.5E-2</v>
      </c>
      <c r="E9" s="214"/>
      <c r="G9" s="566"/>
      <c r="H9" s="558" t="s">
        <v>359</v>
      </c>
      <c r="I9" s="560" t="s">
        <v>360</v>
      </c>
      <c r="J9" s="571"/>
      <c r="K9" s="216" t="s">
        <v>361</v>
      </c>
      <c r="L9" s="216" t="s">
        <v>362</v>
      </c>
      <c r="M9" s="217" t="s">
        <v>363</v>
      </c>
      <c r="N9" s="218"/>
      <c r="O9" s="218"/>
      <c r="P9" s="218"/>
      <c r="Q9" s="208"/>
      <c r="R9" s="566"/>
      <c r="S9" s="578" t="s">
        <v>364</v>
      </c>
      <c r="T9" s="579" t="s">
        <v>364</v>
      </c>
      <c r="U9" s="580" t="s">
        <v>365</v>
      </c>
    </row>
    <row r="10" spans="1:21" ht="12.75" customHeight="1" x14ac:dyDescent="0.15">
      <c r="B10" s="586"/>
      <c r="C10" s="212" t="s">
        <v>366</v>
      </c>
      <c r="D10" s="213" t="s">
        <v>367</v>
      </c>
      <c r="E10" s="214"/>
      <c r="G10" s="567"/>
      <c r="H10" s="559"/>
      <c r="I10" s="561"/>
      <c r="J10" s="561"/>
      <c r="K10" s="219" t="s">
        <v>368</v>
      </c>
      <c r="L10" s="219" t="s">
        <v>369</v>
      </c>
      <c r="M10" s="220" t="s">
        <v>370</v>
      </c>
      <c r="N10" s="221"/>
      <c r="O10" s="221"/>
      <c r="P10" s="221"/>
      <c r="Q10" s="208"/>
      <c r="R10" s="567"/>
      <c r="S10" s="564"/>
      <c r="T10" s="561"/>
      <c r="U10" s="581"/>
    </row>
    <row r="11" spans="1:21" ht="15" customHeight="1" x14ac:dyDescent="0.15">
      <c r="B11" s="586"/>
      <c r="C11" s="212" t="s">
        <v>371</v>
      </c>
      <c r="D11" s="213" t="s">
        <v>367</v>
      </c>
      <c r="E11" s="214"/>
      <c r="G11" s="222">
        <v>1</v>
      </c>
      <c r="H11" s="223">
        <v>7.49</v>
      </c>
      <c r="I11" s="224">
        <v>3.5999999999999997E-2</v>
      </c>
      <c r="J11" s="225">
        <v>12</v>
      </c>
      <c r="K11" s="226">
        <v>0.9</v>
      </c>
      <c r="L11" s="226">
        <v>0.9</v>
      </c>
      <c r="M11" s="227">
        <v>1</v>
      </c>
      <c r="N11" s="228"/>
      <c r="O11" s="229">
        <f>$H11*$I11*$J11*$K11*$L11*$M11</f>
        <v>2.6209008000000003</v>
      </c>
      <c r="P11" s="229">
        <f>($S11+$T11*$U11/100)*$J11</f>
        <v>2.0747999999999998</v>
      </c>
      <c r="Q11" s="208"/>
      <c r="R11" s="230">
        <v>1</v>
      </c>
      <c r="S11" s="231">
        <v>4.2000000000000003E-2</v>
      </c>
      <c r="T11" s="232">
        <v>0.374</v>
      </c>
      <c r="U11" s="233">
        <v>35</v>
      </c>
    </row>
    <row r="12" spans="1:21" ht="15" customHeight="1" thickBot="1" x14ac:dyDescent="0.2">
      <c r="B12" s="582" t="s">
        <v>372</v>
      </c>
      <c r="C12" s="583"/>
      <c r="D12" s="234">
        <v>0</v>
      </c>
      <c r="E12" s="235"/>
      <c r="G12" s="236">
        <v>2</v>
      </c>
      <c r="H12" s="237"/>
      <c r="I12" s="238"/>
      <c r="J12" s="239"/>
      <c r="K12" s="240">
        <v>0.9</v>
      </c>
      <c r="L12" s="240">
        <v>0.9</v>
      </c>
      <c r="M12" s="241">
        <v>1</v>
      </c>
      <c r="N12" s="228"/>
      <c r="O12" s="229">
        <f t="shared" ref="O12:O20" si="0">$H12*$I12*$J12*$K12*$L12*$M12</f>
        <v>0</v>
      </c>
      <c r="P12" s="229">
        <f t="shared" ref="P12:P20" si="1">($S12+$T12*$U12/100)*$J12</f>
        <v>0</v>
      </c>
      <c r="Q12" s="208"/>
      <c r="R12" s="242">
        <v>2</v>
      </c>
      <c r="S12" s="243"/>
      <c r="T12" s="244"/>
      <c r="U12" s="241"/>
    </row>
    <row r="13" spans="1:21" ht="15" customHeight="1" x14ac:dyDescent="0.15">
      <c r="E13" s="245"/>
      <c r="G13" s="236">
        <v>3</v>
      </c>
      <c r="H13" s="237"/>
      <c r="I13" s="238"/>
      <c r="J13" s="239"/>
      <c r="K13" s="240">
        <v>0.9</v>
      </c>
      <c r="L13" s="240">
        <v>0.9</v>
      </c>
      <c r="M13" s="241">
        <v>1</v>
      </c>
      <c r="N13" s="228"/>
      <c r="O13" s="229">
        <f t="shared" si="0"/>
        <v>0</v>
      </c>
      <c r="P13" s="229">
        <f t="shared" si="1"/>
        <v>0</v>
      </c>
      <c r="Q13" s="208"/>
      <c r="R13" s="242">
        <v>3</v>
      </c>
      <c r="S13" s="243"/>
      <c r="T13" s="244"/>
      <c r="U13" s="241"/>
    </row>
    <row r="14" spans="1:21" ht="15" customHeight="1" thickBot="1" x14ac:dyDescent="0.2">
      <c r="B14" s="246" t="s">
        <v>373</v>
      </c>
      <c r="D14" s="246" t="s">
        <v>374</v>
      </c>
      <c r="G14" s="236">
        <v>4</v>
      </c>
      <c r="H14" s="237"/>
      <c r="I14" s="238"/>
      <c r="J14" s="239"/>
      <c r="K14" s="240">
        <v>0.9</v>
      </c>
      <c r="L14" s="240">
        <v>0.9</v>
      </c>
      <c r="M14" s="241">
        <v>1</v>
      </c>
      <c r="N14" s="228"/>
      <c r="O14" s="229">
        <f t="shared" si="0"/>
        <v>0</v>
      </c>
      <c r="P14" s="229">
        <f t="shared" si="1"/>
        <v>0</v>
      </c>
      <c r="Q14" s="208"/>
      <c r="R14" s="242">
        <v>4</v>
      </c>
      <c r="S14" s="243"/>
      <c r="T14" s="244"/>
      <c r="U14" s="241"/>
    </row>
    <row r="15" spans="1:21" ht="15" customHeight="1" x14ac:dyDescent="0.15">
      <c r="B15" s="247" t="s">
        <v>375</v>
      </c>
      <c r="C15" s="248" t="s">
        <v>376</v>
      </c>
      <c r="D15" s="249" t="s">
        <v>375</v>
      </c>
      <c r="E15" s="250" t="s">
        <v>377</v>
      </c>
      <c r="G15" s="236">
        <v>5</v>
      </c>
      <c r="H15" s="237"/>
      <c r="I15" s="238"/>
      <c r="J15" s="239"/>
      <c r="K15" s="240">
        <v>0.9</v>
      </c>
      <c r="L15" s="240">
        <v>0.9</v>
      </c>
      <c r="M15" s="241">
        <v>1</v>
      </c>
      <c r="N15" s="228"/>
      <c r="O15" s="229">
        <f t="shared" si="0"/>
        <v>0</v>
      </c>
      <c r="P15" s="229">
        <f t="shared" si="1"/>
        <v>0</v>
      </c>
      <c r="Q15" s="208"/>
      <c r="R15" s="242">
        <v>5</v>
      </c>
      <c r="S15" s="243"/>
      <c r="T15" s="244"/>
      <c r="U15" s="241"/>
    </row>
    <row r="16" spans="1:21" ht="15" customHeight="1" x14ac:dyDescent="0.15">
      <c r="B16" s="251">
        <v>0</v>
      </c>
      <c r="C16" s="252">
        <v>0</v>
      </c>
      <c r="D16" s="253"/>
      <c r="E16" s="254"/>
      <c r="G16" s="236">
        <v>6</v>
      </c>
      <c r="H16" s="237"/>
      <c r="I16" s="238"/>
      <c r="J16" s="239"/>
      <c r="K16" s="240">
        <v>0.9</v>
      </c>
      <c r="L16" s="240">
        <v>0.9</v>
      </c>
      <c r="M16" s="241">
        <v>1</v>
      </c>
      <c r="N16" s="228"/>
      <c r="O16" s="229">
        <f t="shared" si="0"/>
        <v>0</v>
      </c>
      <c r="P16" s="229">
        <f t="shared" si="1"/>
        <v>0</v>
      </c>
      <c r="Q16" s="208"/>
      <c r="R16" s="242">
        <v>6</v>
      </c>
      <c r="S16" s="243"/>
      <c r="T16" s="244"/>
      <c r="U16" s="241"/>
    </row>
    <row r="17" spans="2:21" ht="15" customHeight="1" x14ac:dyDescent="0.15">
      <c r="B17" s="251">
        <v>4</v>
      </c>
      <c r="C17" s="252">
        <v>100</v>
      </c>
      <c r="D17" s="255"/>
      <c r="E17" s="256"/>
      <c r="G17" s="236">
        <v>7</v>
      </c>
      <c r="H17" s="237"/>
      <c r="I17" s="238"/>
      <c r="J17" s="239"/>
      <c r="K17" s="240">
        <v>0.9</v>
      </c>
      <c r="L17" s="240">
        <v>0.9</v>
      </c>
      <c r="M17" s="241">
        <v>1</v>
      </c>
      <c r="N17" s="228"/>
      <c r="O17" s="229">
        <f t="shared" si="0"/>
        <v>0</v>
      </c>
      <c r="P17" s="229">
        <f t="shared" si="1"/>
        <v>0</v>
      </c>
      <c r="Q17" s="208"/>
      <c r="R17" s="242">
        <v>7</v>
      </c>
      <c r="S17" s="243"/>
      <c r="T17" s="244"/>
      <c r="U17" s="241"/>
    </row>
    <row r="18" spans="2:21" ht="15" customHeight="1" x14ac:dyDescent="0.15">
      <c r="B18" s="255"/>
      <c r="C18" s="256"/>
      <c r="D18" s="255"/>
      <c r="E18" s="256"/>
      <c r="G18" s="236">
        <v>8</v>
      </c>
      <c r="H18" s="237"/>
      <c r="I18" s="238"/>
      <c r="J18" s="239"/>
      <c r="K18" s="240">
        <v>0.9</v>
      </c>
      <c r="L18" s="240">
        <v>0.9</v>
      </c>
      <c r="M18" s="241">
        <v>1</v>
      </c>
      <c r="N18" s="228"/>
      <c r="O18" s="229">
        <f t="shared" si="0"/>
        <v>0</v>
      </c>
      <c r="P18" s="229">
        <f t="shared" si="1"/>
        <v>0</v>
      </c>
      <c r="Q18" s="208"/>
      <c r="R18" s="242">
        <v>8</v>
      </c>
      <c r="S18" s="243"/>
      <c r="T18" s="244"/>
      <c r="U18" s="241"/>
    </row>
    <row r="19" spans="2:21" ht="15" customHeight="1" x14ac:dyDescent="0.15">
      <c r="B19" s="255"/>
      <c r="C19" s="256"/>
      <c r="D19" s="255"/>
      <c r="E19" s="256"/>
      <c r="G19" s="236">
        <v>9</v>
      </c>
      <c r="H19" s="237"/>
      <c r="I19" s="238"/>
      <c r="J19" s="239"/>
      <c r="K19" s="240">
        <v>0.9</v>
      </c>
      <c r="L19" s="240">
        <v>0.9</v>
      </c>
      <c r="M19" s="241">
        <v>1</v>
      </c>
      <c r="N19" s="228"/>
      <c r="O19" s="229">
        <f t="shared" si="0"/>
        <v>0</v>
      </c>
      <c r="P19" s="229">
        <f t="shared" si="1"/>
        <v>0</v>
      </c>
      <c r="Q19" s="208"/>
      <c r="R19" s="242">
        <v>9</v>
      </c>
      <c r="S19" s="243"/>
      <c r="T19" s="244"/>
      <c r="U19" s="241"/>
    </row>
    <row r="20" spans="2:21" ht="15" customHeight="1" thickBot="1" x14ac:dyDescent="0.2">
      <c r="B20" s="255"/>
      <c r="C20" s="256"/>
      <c r="D20" s="255"/>
      <c r="E20" s="256"/>
      <c r="G20" s="257">
        <v>10</v>
      </c>
      <c r="H20" s="258"/>
      <c r="I20" s="259"/>
      <c r="J20" s="260"/>
      <c r="K20" s="261">
        <v>0.9</v>
      </c>
      <c r="L20" s="261">
        <v>0.9</v>
      </c>
      <c r="M20" s="262">
        <v>1</v>
      </c>
      <c r="N20" s="228"/>
      <c r="O20" s="229">
        <f t="shared" si="0"/>
        <v>0</v>
      </c>
      <c r="P20" s="229">
        <f t="shared" si="1"/>
        <v>0</v>
      </c>
      <c r="Q20" s="208"/>
      <c r="R20" s="263">
        <v>10</v>
      </c>
      <c r="S20" s="264"/>
      <c r="T20" s="265"/>
      <c r="U20" s="262"/>
    </row>
    <row r="21" spans="2:21" ht="15" customHeight="1" thickBot="1" x14ac:dyDescent="0.2">
      <c r="B21" s="255"/>
      <c r="C21" s="256"/>
      <c r="D21" s="255"/>
      <c r="E21" s="256"/>
      <c r="G21" s="208"/>
      <c r="H21" s="208"/>
      <c r="I21" s="208"/>
      <c r="J21" s="208"/>
      <c r="K21" s="208"/>
      <c r="L21" s="208"/>
      <c r="M21" s="208"/>
      <c r="N21" s="208"/>
      <c r="O21" s="208"/>
      <c r="P21" s="208"/>
      <c r="Q21" s="208"/>
      <c r="R21" s="208"/>
      <c r="S21" s="208"/>
      <c r="T21" s="208"/>
      <c r="U21" s="208"/>
    </row>
    <row r="22" spans="2:21" ht="15" customHeight="1" x14ac:dyDescent="0.15">
      <c r="B22" s="255"/>
      <c r="C22" s="256"/>
      <c r="D22" s="255"/>
      <c r="E22" s="256"/>
      <c r="G22" s="565" t="s">
        <v>378</v>
      </c>
      <c r="H22" s="568" t="s">
        <v>379</v>
      </c>
      <c r="I22" s="569"/>
      <c r="J22" s="570" t="s">
        <v>380</v>
      </c>
      <c r="K22" s="572" t="s">
        <v>381</v>
      </c>
      <c r="L22" s="573"/>
      <c r="M22" s="574"/>
      <c r="N22" s="137"/>
      <c r="O22" s="137"/>
      <c r="P22" s="137"/>
      <c r="Q22" s="208"/>
      <c r="R22" s="575" t="s">
        <v>382</v>
      </c>
      <c r="S22" s="215" t="s">
        <v>383</v>
      </c>
      <c r="T22" s="576" t="s">
        <v>357</v>
      </c>
      <c r="U22" s="577"/>
    </row>
    <row r="23" spans="2:21" ht="15" customHeight="1" x14ac:dyDescent="0.15">
      <c r="B23" s="255"/>
      <c r="C23" s="256"/>
      <c r="D23" s="255"/>
      <c r="E23" s="256"/>
      <c r="G23" s="566"/>
      <c r="H23" s="558" t="s">
        <v>384</v>
      </c>
      <c r="I23" s="560" t="s">
        <v>385</v>
      </c>
      <c r="J23" s="571"/>
      <c r="K23" s="216" t="s">
        <v>361</v>
      </c>
      <c r="L23" s="216" t="s">
        <v>362</v>
      </c>
      <c r="M23" s="217" t="s">
        <v>363</v>
      </c>
      <c r="N23" s="218"/>
      <c r="O23" s="218"/>
      <c r="P23" s="218"/>
      <c r="Q23" s="208"/>
      <c r="R23" s="566"/>
      <c r="S23" s="578" t="s">
        <v>364</v>
      </c>
      <c r="T23" s="579" t="s">
        <v>364</v>
      </c>
      <c r="U23" s="580" t="s">
        <v>365</v>
      </c>
    </row>
    <row r="24" spans="2:21" ht="15" customHeight="1" x14ac:dyDescent="0.15">
      <c r="B24" s="255"/>
      <c r="C24" s="256"/>
      <c r="D24" s="255"/>
      <c r="E24" s="256"/>
      <c r="G24" s="567"/>
      <c r="H24" s="559"/>
      <c r="I24" s="561"/>
      <c r="J24" s="561"/>
      <c r="K24" s="219" t="s">
        <v>386</v>
      </c>
      <c r="L24" s="219" t="s">
        <v>387</v>
      </c>
      <c r="M24" s="220" t="s">
        <v>388</v>
      </c>
      <c r="N24" s="221"/>
      <c r="O24" s="221"/>
      <c r="P24" s="221"/>
      <c r="Q24" s="208"/>
      <c r="R24" s="567"/>
      <c r="S24" s="564"/>
      <c r="T24" s="561"/>
      <c r="U24" s="581"/>
    </row>
    <row r="25" spans="2:21" ht="15" customHeight="1" x14ac:dyDescent="0.15">
      <c r="B25" s="255"/>
      <c r="C25" s="256"/>
      <c r="D25" s="255"/>
      <c r="E25" s="256"/>
      <c r="G25" s="266">
        <v>1</v>
      </c>
      <c r="H25" s="223">
        <v>4</v>
      </c>
      <c r="I25" s="224">
        <v>3.5999999999999997E-2</v>
      </c>
      <c r="J25" s="225">
        <v>70.2</v>
      </c>
      <c r="K25" s="226">
        <v>0.9</v>
      </c>
      <c r="L25" s="226">
        <v>0.9</v>
      </c>
      <c r="M25" s="227">
        <v>1</v>
      </c>
      <c r="N25" s="228"/>
      <c r="O25" s="229">
        <f>$H25*$I25*$J25*$K25*$L25*$M25</f>
        <v>8.1881280000000007</v>
      </c>
      <c r="P25" s="229">
        <f>($S25+$T25*$U25/100)*$J25</f>
        <v>16.36713</v>
      </c>
      <c r="Q25" s="208"/>
      <c r="R25" s="230">
        <v>1</v>
      </c>
      <c r="S25" s="231">
        <v>6.2E-2</v>
      </c>
      <c r="T25" s="267">
        <v>0.48899999999999999</v>
      </c>
      <c r="U25" s="268">
        <v>35</v>
      </c>
    </row>
    <row r="26" spans="2:21" ht="15" customHeight="1" x14ac:dyDescent="0.15">
      <c r="B26" s="255"/>
      <c r="C26" s="256"/>
      <c r="D26" s="255"/>
      <c r="E26" s="256"/>
      <c r="G26" s="236">
        <v>2</v>
      </c>
      <c r="H26" s="237"/>
      <c r="I26" s="238"/>
      <c r="J26" s="239"/>
      <c r="K26" s="240">
        <v>0.9</v>
      </c>
      <c r="L26" s="240">
        <v>0.9</v>
      </c>
      <c r="M26" s="241">
        <v>1</v>
      </c>
      <c r="N26" s="228"/>
      <c r="O26" s="229">
        <f t="shared" ref="O26:O34" si="2">$H26*$I26*$J26*$K26*$L26*$M26</f>
        <v>0</v>
      </c>
      <c r="P26" s="229">
        <f t="shared" ref="P26:P34" si="3">($S26+$T26*$U26/100)*$J26</f>
        <v>0</v>
      </c>
      <c r="Q26" s="208"/>
      <c r="R26" s="242">
        <v>2</v>
      </c>
      <c r="S26" s="243"/>
      <c r="T26" s="244"/>
      <c r="U26" s="241"/>
    </row>
    <row r="27" spans="2:21" ht="15" customHeight="1" x14ac:dyDescent="0.15">
      <c r="B27" s="255"/>
      <c r="C27" s="256"/>
      <c r="D27" s="255"/>
      <c r="E27" s="256"/>
      <c r="G27" s="236">
        <v>3</v>
      </c>
      <c r="H27" s="237"/>
      <c r="I27" s="238"/>
      <c r="J27" s="239"/>
      <c r="K27" s="240">
        <v>0.9</v>
      </c>
      <c r="L27" s="240">
        <v>0.9</v>
      </c>
      <c r="M27" s="241">
        <v>1</v>
      </c>
      <c r="N27" s="228"/>
      <c r="O27" s="229">
        <f t="shared" si="2"/>
        <v>0</v>
      </c>
      <c r="P27" s="229">
        <f t="shared" si="3"/>
        <v>0</v>
      </c>
      <c r="Q27" s="208"/>
      <c r="R27" s="242">
        <v>3</v>
      </c>
      <c r="S27" s="243"/>
      <c r="T27" s="244"/>
      <c r="U27" s="241"/>
    </row>
    <row r="28" spans="2:21" ht="15" customHeight="1" x14ac:dyDescent="0.15">
      <c r="B28" s="255"/>
      <c r="C28" s="256"/>
      <c r="D28" s="255"/>
      <c r="E28" s="256"/>
      <c r="G28" s="236">
        <v>4</v>
      </c>
      <c r="H28" s="237"/>
      <c r="I28" s="238"/>
      <c r="J28" s="239"/>
      <c r="K28" s="240">
        <v>0.9</v>
      </c>
      <c r="L28" s="240">
        <v>0.9</v>
      </c>
      <c r="M28" s="241">
        <v>1</v>
      </c>
      <c r="N28" s="228"/>
      <c r="O28" s="229">
        <f t="shared" si="2"/>
        <v>0</v>
      </c>
      <c r="P28" s="229">
        <f t="shared" si="3"/>
        <v>0</v>
      </c>
      <c r="Q28" s="208"/>
      <c r="R28" s="242">
        <v>4</v>
      </c>
      <c r="S28" s="243"/>
      <c r="T28" s="244"/>
      <c r="U28" s="241"/>
    </row>
    <row r="29" spans="2:21" ht="15" customHeight="1" x14ac:dyDescent="0.15">
      <c r="B29" s="255"/>
      <c r="C29" s="256"/>
      <c r="D29" s="255"/>
      <c r="E29" s="256"/>
      <c r="G29" s="236">
        <v>5</v>
      </c>
      <c r="H29" s="237"/>
      <c r="I29" s="238"/>
      <c r="J29" s="239"/>
      <c r="K29" s="240">
        <v>0.9</v>
      </c>
      <c r="L29" s="240">
        <v>0.9</v>
      </c>
      <c r="M29" s="241">
        <v>1</v>
      </c>
      <c r="N29" s="228"/>
      <c r="O29" s="229">
        <f t="shared" si="2"/>
        <v>0</v>
      </c>
      <c r="P29" s="229">
        <f t="shared" si="3"/>
        <v>0</v>
      </c>
      <c r="Q29" s="208"/>
      <c r="R29" s="242">
        <v>5</v>
      </c>
      <c r="S29" s="243"/>
      <c r="T29" s="244"/>
      <c r="U29" s="241"/>
    </row>
    <row r="30" spans="2:21" ht="15" customHeight="1" x14ac:dyDescent="0.15">
      <c r="B30" s="255"/>
      <c r="C30" s="256"/>
      <c r="D30" s="255"/>
      <c r="E30" s="256"/>
      <c r="G30" s="236">
        <v>6</v>
      </c>
      <c r="H30" s="237"/>
      <c r="I30" s="238"/>
      <c r="J30" s="239"/>
      <c r="K30" s="240">
        <v>0.9</v>
      </c>
      <c r="L30" s="240">
        <v>0.9</v>
      </c>
      <c r="M30" s="241">
        <v>1</v>
      </c>
      <c r="N30" s="228"/>
      <c r="O30" s="229">
        <f t="shared" si="2"/>
        <v>0</v>
      </c>
      <c r="P30" s="229">
        <f t="shared" si="3"/>
        <v>0</v>
      </c>
      <c r="Q30" s="208"/>
      <c r="R30" s="242">
        <v>6</v>
      </c>
      <c r="S30" s="243"/>
      <c r="T30" s="244"/>
      <c r="U30" s="241"/>
    </row>
    <row r="31" spans="2:21" ht="15" customHeight="1" x14ac:dyDescent="0.15">
      <c r="B31" s="255"/>
      <c r="C31" s="256"/>
      <c r="D31" s="255"/>
      <c r="E31" s="256"/>
      <c r="G31" s="236">
        <v>7</v>
      </c>
      <c r="H31" s="237"/>
      <c r="I31" s="238"/>
      <c r="J31" s="239"/>
      <c r="K31" s="240">
        <v>0.9</v>
      </c>
      <c r="L31" s="240">
        <v>0.9</v>
      </c>
      <c r="M31" s="241">
        <v>1</v>
      </c>
      <c r="N31" s="228"/>
      <c r="O31" s="229">
        <f t="shared" si="2"/>
        <v>0</v>
      </c>
      <c r="P31" s="229">
        <f t="shared" si="3"/>
        <v>0</v>
      </c>
      <c r="Q31" s="208"/>
      <c r="R31" s="242">
        <v>7</v>
      </c>
      <c r="S31" s="243"/>
      <c r="T31" s="244"/>
      <c r="U31" s="241"/>
    </row>
    <row r="32" spans="2:21" ht="15" customHeight="1" x14ac:dyDescent="0.15">
      <c r="B32" s="255"/>
      <c r="C32" s="256"/>
      <c r="D32" s="255"/>
      <c r="E32" s="256"/>
      <c r="G32" s="236">
        <v>8</v>
      </c>
      <c r="H32" s="237"/>
      <c r="I32" s="238"/>
      <c r="J32" s="239"/>
      <c r="K32" s="240">
        <v>0.9</v>
      </c>
      <c r="L32" s="240">
        <v>0.9</v>
      </c>
      <c r="M32" s="241">
        <v>1</v>
      </c>
      <c r="N32" s="228"/>
      <c r="O32" s="229">
        <f t="shared" si="2"/>
        <v>0</v>
      </c>
      <c r="P32" s="229">
        <f t="shared" si="3"/>
        <v>0</v>
      </c>
      <c r="Q32" s="208"/>
      <c r="R32" s="242">
        <v>8</v>
      </c>
      <c r="S32" s="243"/>
      <c r="T32" s="244"/>
      <c r="U32" s="241"/>
    </row>
    <row r="33" spans="2:21" ht="15" customHeight="1" x14ac:dyDescent="0.15">
      <c r="B33" s="255"/>
      <c r="C33" s="256"/>
      <c r="D33" s="255"/>
      <c r="E33" s="256"/>
      <c r="G33" s="236">
        <v>9</v>
      </c>
      <c r="H33" s="237"/>
      <c r="I33" s="238"/>
      <c r="J33" s="239"/>
      <c r="K33" s="240">
        <v>0.9</v>
      </c>
      <c r="L33" s="240">
        <v>0.9</v>
      </c>
      <c r="M33" s="241">
        <v>1</v>
      </c>
      <c r="N33" s="228"/>
      <c r="O33" s="229">
        <f t="shared" si="2"/>
        <v>0</v>
      </c>
      <c r="P33" s="229">
        <f t="shared" si="3"/>
        <v>0</v>
      </c>
      <c r="Q33" s="208"/>
      <c r="R33" s="242">
        <v>9</v>
      </c>
      <c r="S33" s="243"/>
      <c r="T33" s="244"/>
      <c r="U33" s="241"/>
    </row>
    <row r="34" spans="2:21" ht="15" customHeight="1" thickBot="1" x14ac:dyDescent="0.2">
      <c r="B34" s="255"/>
      <c r="C34" s="256"/>
      <c r="D34" s="255"/>
      <c r="E34" s="256"/>
      <c r="G34" s="257">
        <v>10</v>
      </c>
      <c r="H34" s="258"/>
      <c r="I34" s="259"/>
      <c r="J34" s="260"/>
      <c r="K34" s="261">
        <v>0.9</v>
      </c>
      <c r="L34" s="261">
        <v>0.9</v>
      </c>
      <c r="M34" s="262">
        <v>1</v>
      </c>
      <c r="N34" s="228"/>
      <c r="O34" s="229">
        <f t="shared" si="2"/>
        <v>0</v>
      </c>
      <c r="P34" s="229">
        <f t="shared" si="3"/>
        <v>0</v>
      </c>
      <c r="Q34" s="208"/>
      <c r="R34" s="263">
        <v>10</v>
      </c>
      <c r="S34" s="264"/>
      <c r="T34" s="265"/>
      <c r="U34" s="262"/>
    </row>
    <row r="35" spans="2:21" ht="15" customHeight="1" thickBot="1" x14ac:dyDescent="0.2">
      <c r="B35" s="255"/>
      <c r="C35" s="256"/>
      <c r="D35" s="255"/>
      <c r="E35" s="256"/>
      <c r="G35" s="208"/>
      <c r="H35" s="208"/>
      <c r="I35" s="208"/>
      <c r="J35" s="208"/>
      <c r="K35" s="208"/>
      <c r="L35" s="208"/>
      <c r="M35" s="208"/>
      <c r="N35" s="208"/>
      <c r="O35" s="208"/>
      <c r="P35" s="208"/>
      <c r="Q35" s="208"/>
      <c r="R35" s="208"/>
      <c r="S35" s="208"/>
      <c r="T35" s="208"/>
      <c r="U35" s="208"/>
    </row>
    <row r="36" spans="2:21" ht="15" customHeight="1" x14ac:dyDescent="0.15">
      <c r="B36" s="255"/>
      <c r="C36" s="256"/>
      <c r="D36" s="255"/>
      <c r="E36" s="256"/>
      <c r="G36" s="565" t="s">
        <v>389</v>
      </c>
      <c r="H36" s="568" t="s">
        <v>390</v>
      </c>
      <c r="I36" s="569"/>
      <c r="J36" s="570" t="s">
        <v>391</v>
      </c>
      <c r="K36" s="572" t="s">
        <v>381</v>
      </c>
      <c r="L36" s="573"/>
      <c r="M36" s="574"/>
      <c r="N36" s="137"/>
      <c r="O36" s="137"/>
      <c r="P36" s="137"/>
      <c r="Q36" s="208"/>
      <c r="R36" s="575" t="s">
        <v>392</v>
      </c>
      <c r="S36" s="562" t="s">
        <v>393</v>
      </c>
      <c r="T36" s="555" t="s">
        <v>394</v>
      </c>
      <c r="U36" s="305"/>
    </row>
    <row r="37" spans="2:21" ht="15" customHeight="1" x14ac:dyDescent="0.15">
      <c r="B37" s="255"/>
      <c r="C37" s="256"/>
      <c r="D37" s="255"/>
      <c r="E37" s="256"/>
      <c r="G37" s="566"/>
      <c r="H37" s="558" t="s">
        <v>384</v>
      </c>
      <c r="I37" s="560" t="s">
        <v>385</v>
      </c>
      <c r="J37" s="571"/>
      <c r="K37" s="216" t="s">
        <v>361</v>
      </c>
      <c r="L37" s="216" t="s">
        <v>362</v>
      </c>
      <c r="M37" s="217" t="s">
        <v>363</v>
      </c>
      <c r="N37" s="218"/>
      <c r="O37" s="218"/>
      <c r="P37" s="218"/>
      <c r="Q37" s="208"/>
      <c r="R37" s="566"/>
      <c r="S37" s="563"/>
      <c r="T37" s="556"/>
      <c r="U37" s="305"/>
    </row>
    <row r="38" spans="2:21" ht="15" customHeight="1" x14ac:dyDescent="0.15">
      <c r="B38" s="255"/>
      <c r="C38" s="256"/>
      <c r="D38" s="255"/>
      <c r="E38" s="256"/>
      <c r="G38" s="567"/>
      <c r="H38" s="559"/>
      <c r="I38" s="561"/>
      <c r="J38" s="561"/>
      <c r="K38" s="219" t="s">
        <v>386</v>
      </c>
      <c r="L38" s="219" t="s">
        <v>387</v>
      </c>
      <c r="M38" s="220" t="s">
        <v>388</v>
      </c>
      <c r="N38" s="221"/>
      <c r="O38" s="221"/>
      <c r="P38" s="221"/>
      <c r="Q38" s="208"/>
      <c r="R38" s="567"/>
      <c r="S38" s="564"/>
      <c r="T38" s="557"/>
      <c r="U38" s="305"/>
    </row>
    <row r="39" spans="2:21" ht="15" customHeight="1" x14ac:dyDescent="0.15">
      <c r="B39" s="255"/>
      <c r="C39" s="256"/>
      <c r="D39" s="255"/>
      <c r="E39" s="256"/>
      <c r="G39" s="266">
        <v>1</v>
      </c>
      <c r="H39" s="269"/>
      <c r="I39" s="270"/>
      <c r="J39" s="271"/>
      <c r="K39" s="272">
        <v>0.9</v>
      </c>
      <c r="L39" s="272">
        <v>0.5</v>
      </c>
      <c r="M39" s="227">
        <v>1</v>
      </c>
      <c r="N39" s="228"/>
      <c r="O39" s="229">
        <f>$H39*$I39*$J39*$K39*$L39*$M39</f>
        <v>0</v>
      </c>
      <c r="P39" s="229">
        <f>($S39*$T39/100)*$J39</f>
        <v>0</v>
      </c>
      <c r="Q39" s="208"/>
      <c r="R39" s="230">
        <v>1</v>
      </c>
      <c r="S39" s="273"/>
      <c r="T39" s="274"/>
      <c r="U39" s="275"/>
    </row>
    <row r="40" spans="2:21" ht="15" customHeight="1" x14ac:dyDescent="0.15">
      <c r="B40" s="255"/>
      <c r="C40" s="256"/>
      <c r="D40" s="255"/>
      <c r="E40" s="256"/>
      <c r="G40" s="236">
        <v>2</v>
      </c>
      <c r="H40" s="276"/>
      <c r="I40" s="238"/>
      <c r="J40" s="239"/>
      <c r="K40" s="240">
        <v>0.9</v>
      </c>
      <c r="L40" s="240">
        <v>0.5</v>
      </c>
      <c r="M40" s="241">
        <v>1</v>
      </c>
      <c r="N40" s="228"/>
      <c r="O40" s="229">
        <f t="shared" ref="O40:O48" si="4">$H40*$I40*$J40*$K40*$L40*$M40</f>
        <v>0</v>
      </c>
      <c r="P40" s="229">
        <f t="shared" ref="P40:P48" si="5">($S40*$T40/100)*$J40</f>
        <v>0</v>
      </c>
      <c r="Q40" s="208"/>
      <c r="R40" s="242">
        <v>2</v>
      </c>
      <c r="S40" s="243"/>
      <c r="T40" s="277"/>
      <c r="U40" s="275"/>
    </row>
    <row r="41" spans="2:21" ht="15" customHeight="1" x14ac:dyDescent="0.15">
      <c r="B41" s="255"/>
      <c r="C41" s="256"/>
      <c r="D41" s="255"/>
      <c r="E41" s="256"/>
      <c r="G41" s="236">
        <v>3</v>
      </c>
      <c r="H41" s="276"/>
      <c r="I41" s="238"/>
      <c r="J41" s="239"/>
      <c r="K41" s="240">
        <v>0.9</v>
      </c>
      <c r="L41" s="240">
        <v>0.5</v>
      </c>
      <c r="M41" s="241">
        <v>1</v>
      </c>
      <c r="N41" s="228"/>
      <c r="O41" s="229">
        <f t="shared" si="4"/>
        <v>0</v>
      </c>
      <c r="P41" s="229">
        <f t="shared" si="5"/>
        <v>0</v>
      </c>
      <c r="Q41" s="208"/>
      <c r="R41" s="242">
        <v>3</v>
      </c>
      <c r="S41" s="243"/>
      <c r="T41" s="277"/>
      <c r="U41" s="275"/>
    </row>
    <row r="42" spans="2:21" ht="15" customHeight="1" x14ac:dyDescent="0.15">
      <c r="B42" s="255"/>
      <c r="C42" s="256"/>
      <c r="D42" s="255"/>
      <c r="E42" s="256"/>
      <c r="G42" s="236">
        <v>4</v>
      </c>
      <c r="H42" s="237"/>
      <c r="I42" s="238"/>
      <c r="J42" s="239"/>
      <c r="K42" s="240">
        <v>0.9</v>
      </c>
      <c r="L42" s="240">
        <v>0.5</v>
      </c>
      <c r="M42" s="241">
        <v>1</v>
      </c>
      <c r="N42" s="228"/>
      <c r="O42" s="229">
        <f t="shared" si="4"/>
        <v>0</v>
      </c>
      <c r="P42" s="229">
        <f t="shared" si="5"/>
        <v>0</v>
      </c>
      <c r="Q42" s="208"/>
      <c r="R42" s="242">
        <v>4</v>
      </c>
      <c r="S42" s="243"/>
      <c r="T42" s="277"/>
      <c r="U42" s="275"/>
    </row>
    <row r="43" spans="2:21" ht="15" customHeight="1" x14ac:dyDescent="0.15">
      <c r="B43" s="255"/>
      <c r="C43" s="256"/>
      <c r="D43" s="255"/>
      <c r="E43" s="256"/>
      <c r="G43" s="236">
        <v>5</v>
      </c>
      <c r="H43" s="237"/>
      <c r="I43" s="238"/>
      <c r="J43" s="239"/>
      <c r="K43" s="240">
        <v>0.9</v>
      </c>
      <c r="L43" s="240">
        <v>0.5</v>
      </c>
      <c r="M43" s="241">
        <v>1</v>
      </c>
      <c r="N43" s="228"/>
      <c r="O43" s="229">
        <f t="shared" si="4"/>
        <v>0</v>
      </c>
      <c r="P43" s="229">
        <f t="shared" si="5"/>
        <v>0</v>
      </c>
      <c r="Q43" s="208"/>
      <c r="R43" s="242">
        <v>5</v>
      </c>
      <c r="S43" s="243"/>
      <c r="T43" s="277"/>
      <c r="U43" s="275"/>
    </row>
    <row r="44" spans="2:21" ht="15" customHeight="1" x14ac:dyDescent="0.15">
      <c r="B44" s="255"/>
      <c r="C44" s="256"/>
      <c r="D44" s="255"/>
      <c r="E44" s="256"/>
      <c r="G44" s="236">
        <v>6</v>
      </c>
      <c r="H44" s="237"/>
      <c r="I44" s="238"/>
      <c r="J44" s="239"/>
      <c r="K44" s="240">
        <v>0.9</v>
      </c>
      <c r="L44" s="240">
        <v>0.5</v>
      </c>
      <c r="M44" s="241">
        <v>1</v>
      </c>
      <c r="N44" s="228"/>
      <c r="O44" s="229">
        <f t="shared" si="4"/>
        <v>0</v>
      </c>
      <c r="P44" s="229">
        <f t="shared" si="5"/>
        <v>0</v>
      </c>
      <c r="Q44" s="208"/>
      <c r="R44" s="242">
        <v>6</v>
      </c>
      <c r="S44" s="243"/>
      <c r="T44" s="277"/>
      <c r="U44" s="275"/>
    </row>
    <row r="45" spans="2:21" ht="15" customHeight="1" x14ac:dyDescent="0.15">
      <c r="B45" s="255"/>
      <c r="C45" s="256"/>
      <c r="D45" s="255"/>
      <c r="E45" s="256"/>
      <c r="G45" s="236">
        <v>7</v>
      </c>
      <c r="H45" s="237"/>
      <c r="I45" s="238"/>
      <c r="J45" s="239"/>
      <c r="K45" s="240">
        <v>0.9</v>
      </c>
      <c r="L45" s="240">
        <v>0.5</v>
      </c>
      <c r="M45" s="241">
        <v>1</v>
      </c>
      <c r="N45" s="228"/>
      <c r="O45" s="229">
        <f t="shared" si="4"/>
        <v>0</v>
      </c>
      <c r="P45" s="229">
        <f t="shared" si="5"/>
        <v>0</v>
      </c>
      <c r="Q45" s="208"/>
      <c r="R45" s="242">
        <v>7</v>
      </c>
      <c r="S45" s="243"/>
      <c r="T45" s="277"/>
      <c r="U45" s="275"/>
    </row>
    <row r="46" spans="2:21" ht="15" customHeight="1" x14ac:dyDescent="0.15">
      <c r="B46" s="255"/>
      <c r="C46" s="256"/>
      <c r="D46" s="255"/>
      <c r="E46" s="256"/>
      <c r="G46" s="236">
        <v>8</v>
      </c>
      <c r="H46" s="237"/>
      <c r="I46" s="238"/>
      <c r="J46" s="239"/>
      <c r="K46" s="240">
        <v>0.9</v>
      </c>
      <c r="L46" s="240">
        <v>0.5</v>
      </c>
      <c r="M46" s="241">
        <v>1</v>
      </c>
      <c r="N46" s="228"/>
      <c r="O46" s="229">
        <f t="shared" si="4"/>
        <v>0</v>
      </c>
      <c r="P46" s="229">
        <f t="shared" si="5"/>
        <v>0</v>
      </c>
      <c r="Q46" s="208"/>
      <c r="R46" s="242">
        <v>8</v>
      </c>
      <c r="S46" s="243"/>
      <c r="T46" s="277"/>
      <c r="U46" s="275"/>
    </row>
    <row r="47" spans="2:21" ht="15" customHeight="1" x14ac:dyDescent="0.15">
      <c r="B47" s="255"/>
      <c r="C47" s="256"/>
      <c r="D47" s="255"/>
      <c r="E47" s="256"/>
      <c r="G47" s="236">
        <v>9</v>
      </c>
      <c r="H47" s="237"/>
      <c r="I47" s="238"/>
      <c r="J47" s="239"/>
      <c r="K47" s="240">
        <v>0.9</v>
      </c>
      <c r="L47" s="240">
        <v>0.5</v>
      </c>
      <c r="M47" s="241">
        <v>1</v>
      </c>
      <c r="N47" s="228"/>
      <c r="O47" s="229">
        <f t="shared" si="4"/>
        <v>0</v>
      </c>
      <c r="P47" s="229">
        <f t="shared" si="5"/>
        <v>0</v>
      </c>
      <c r="Q47" s="208"/>
      <c r="R47" s="242">
        <v>9</v>
      </c>
      <c r="S47" s="243"/>
      <c r="T47" s="277"/>
      <c r="U47" s="275"/>
    </row>
    <row r="48" spans="2:21" ht="15" customHeight="1" thickBot="1" x14ac:dyDescent="0.2">
      <c r="B48" s="255"/>
      <c r="C48" s="256"/>
      <c r="D48" s="255"/>
      <c r="E48" s="256"/>
      <c r="G48" s="257">
        <v>10</v>
      </c>
      <c r="H48" s="258"/>
      <c r="I48" s="259"/>
      <c r="J48" s="260"/>
      <c r="K48" s="261">
        <v>0.9</v>
      </c>
      <c r="L48" s="261">
        <v>0.5</v>
      </c>
      <c r="M48" s="262">
        <v>1</v>
      </c>
      <c r="N48" s="228"/>
      <c r="O48" s="229">
        <f t="shared" si="4"/>
        <v>0</v>
      </c>
      <c r="P48" s="229">
        <f t="shared" si="5"/>
        <v>0</v>
      </c>
      <c r="Q48" s="208"/>
      <c r="R48" s="263">
        <v>10</v>
      </c>
      <c r="S48" s="264"/>
      <c r="T48" s="278"/>
      <c r="U48" s="275"/>
    </row>
    <row r="49" spans="2:21" ht="15" customHeight="1" thickBot="1" x14ac:dyDescent="0.2">
      <c r="B49" s="255"/>
      <c r="C49" s="256"/>
      <c r="D49" s="255"/>
      <c r="E49" s="256"/>
      <c r="G49" s="208"/>
      <c r="H49" s="208"/>
      <c r="I49" s="208"/>
      <c r="J49" s="208"/>
      <c r="K49" s="208"/>
      <c r="L49" s="208"/>
      <c r="M49" s="208"/>
      <c r="N49" s="208"/>
      <c r="O49" s="208"/>
      <c r="P49" s="208"/>
      <c r="Q49" s="208"/>
      <c r="R49" s="208"/>
      <c r="S49" s="208"/>
      <c r="T49" s="208"/>
      <c r="U49" s="208"/>
    </row>
    <row r="50" spans="2:21" ht="15" customHeight="1" x14ac:dyDescent="0.15">
      <c r="B50" s="255"/>
      <c r="C50" s="256"/>
      <c r="D50" s="255"/>
      <c r="E50" s="256"/>
      <c r="G50" s="565" t="s">
        <v>395</v>
      </c>
      <c r="H50" s="568" t="s">
        <v>396</v>
      </c>
      <c r="I50" s="569"/>
      <c r="J50" s="570" t="s">
        <v>397</v>
      </c>
      <c r="K50" s="572" t="s">
        <v>381</v>
      </c>
      <c r="L50" s="573"/>
      <c r="M50" s="574"/>
      <c r="N50" s="137"/>
      <c r="O50" s="137"/>
      <c r="P50" s="137"/>
      <c r="Q50" s="208"/>
      <c r="R50" s="575" t="s">
        <v>398</v>
      </c>
      <c r="S50" s="562" t="s">
        <v>393</v>
      </c>
      <c r="T50" s="555" t="s">
        <v>394</v>
      </c>
      <c r="U50" s="305"/>
    </row>
    <row r="51" spans="2:21" ht="15" customHeight="1" x14ac:dyDescent="0.15">
      <c r="B51" s="255"/>
      <c r="C51" s="256"/>
      <c r="D51" s="255"/>
      <c r="E51" s="256"/>
      <c r="G51" s="566"/>
      <c r="H51" s="558" t="s">
        <v>384</v>
      </c>
      <c r="I51" s="560" t="s">
        <v>385</v>
      </c>
      <c r="J51" s="571"/>
      <c r="K51" s="216" t="s">
        <v>361</v>
      </c>
      <c r="L51" s="216" t="s">
        <v>362</v>
      </c>
      <c r="M51" s="217" t="s">
        <v>363</v>
      </c>
      <c r="N51" s="218"/>
      <c r="O51" s="218"/>
      <c r="P51" s="218"/>
      <c r="Q51" s="208"/>
      <c r="R51" s="566"/>
      <c r="S51" s="563"/>
      <c r="T51" s="556"/>
      <c r="U51" s="305"/>
    </row>
    <row r="52" spans="2:21" ht="15" customHeight="1" x14ac:dyDescent="0.15">
      <c r="B52" s="255"/>
      <c r="C52" s="256"/>
      <c r="D52" s="255"/>
      <c r="E52" s="256"/>
      <c r="G52" s="567"/>
      <c r="H52" s="559"/>
      <c r="I52" s="561"/>
      <c r="J52" s="561"/>
      <c r="K52" s="219" t="s">
        <v>386</v>
      </c>
      <c r="L52" s="219" t="s">
        <v>387</v>
      </c>
      <c r="M52" s="220" t="s">
        <v>388</v>
      </c>
      <c r="N52" s="221"/>
      <c r="O52" s="221"/>
      <c r="P52" s="221"/>
      <c r="Q52" s="208"/>
      <c r="R52" s="567"/>
      <c r="S52" s="564"/>
      <c r="T52" s="557"/>
      <c r="U52" s="305"/>
    </row>
    <row r="53" spans="2:21" ht="15" customHeight="1" x14ac:dyDescent="0.15">
      <c r="B53" s="255"/>
      <c r="C53" s="256"/>
      <c r="D53" s="255"/>
      <c r="E53" s="256"/>
      <c r="G53" s="266">
        <v>1</v>
      </c>
      <c r="H53" s="269"/>
      <c r="I53" s="270"/>
      <c r="J53" s="271"/>
      <c r="K53" s="240">
        <v>0.9</v>
      </c>
      <c r="L53" s="240">
        <v>0.9</v>
      </c>
      <c r="M53" s="227">
        <v>1</v>
      </c>
      <c r="N53" s="228"/>
      <c r="O53" s="229">
        <f>$H53*$I53*$J53*$K53*$L53*$M53</f>
        <v>0</v>
      </c>
      <c r="P53" s="229">
        <f>($S53*$T53/100)*$J53</f>
        <v>0</v>
      </c>
      <c r="Q53" s="208"/>
      <c r="R53" s="230">
        <v>1</v>
      </c>
      <c r="S53" s="231"/>
      <c r="T53" s="279"/>
      <c r="U53" s="280"/>
    </row>
    <row r="54" spans="2:21" ht="15" customHeight="1" x14ac:dyDescent="0.15">
      <c r="B54" s="255"/>
      <c r="C54" s="256"/>
      <c r="D54" s="255"/>
      <c r="E54" s="256"/>
      <c r="G54" s="236">
        <v>2</v>
      </c>
      <c r="H54" s="276"/>
      <c r="I54" s="238"/>
      <c r="J54" s="239"/>
      <c r="K54" s="240">
        <v>0.9</v>
      </c>
      <c r="L54" s="240">
        <v>0.9</v>
      </c>
      <c r="M54" s="241">
        <v>1</v>
      </c>
      <c r="N54" s="228"/>
      <c r="O54" s="229">
        <f t="shared" ref="O54:O62" si="6">$H54*$I54*$J54*$K54*$L54*$M54</f>
        <v>0</v>
      </c>
      <c r="P54" s="229">
        <f t="shared" ref="P54:P62" si="7">($S54*$T54/100)*$J54</f>
        <v>0</v>
      </c>
      <c r="Q54" s="208"/>
      <c r="R54" s="242">
        <v>2</v>
      </c>
      <c r="S54" s="281"/>
      <c r="T54" s="282"/>
      <c r="U54" s="280"/>
    </row>
    <row r="55" spans="2:21" ht="15" customHeight="1" x14ac:dyDescent="0.15">
      <c r="B55" s="255"/>
      <c r="C55" s="256"/>
      <c r="D55" s="255"/>
      <c r="E55" s="256"/>
      <c r="G55" s="236">
        <v>3</v>
      </c>
      <c r="H55" s="276"/>
      <c r="I55" s="238"/>
      <c r="J55" s="239"/>
      <c r="K55" s="240">
        <v>0.9</v>
      </c>
      <c r="L55" s="240">
        <v>0.9</v>
      </c>
      <c r="M55" s="241">
        <v>1</v>
      </c>
      <c r="N55" s="228"/>
      <c r="O55" s="229">
        <f t="shared" si="6"/>
        <v>0</v>
      </c>
      <c r="P55" s="229">
        <f t="shared" si="7"/>
        <v>0</v>
      </c>
      <c r="Q55" s="208"/>
      <c r="R55" s="242">
        <v>3</v>
      </c>
      <c r="S55" s="243"/>
      <c r="T55" s="277"/>
      <c r="U55" s="275"/>
    </row>
    <row r="56" spans="2:21" ht="15" customHeight="1" x14ac:dyDescent="0.15">
      <c r="B56" s="255"/>
      <c r="C56" s="256"/>
      <c r="D56" s="255"/>
      <c r="E56" s="256"/>
      <c r="G56" s="236">
        <v>4</v>
      </c>
      <c r="H56" s="237"/>
      <c r="I56" s="238"/>
      <c r="J56" s="239"/>
      <c r="K56" s="240">
        <v>0.9</v>
      </c>
      <c r="L56" s="240">
        <v>0.9</v>
      </c>
      <c r="M56" s="241">
        <v>1</v>
      </c>
      <c r="N56" s="228"/>
      <c r="O56" s="229">
        <f t="shared" si="6"/>
        <v>0</v>
      </c>
      <c r="P56" s="229">
        <f t="shared" si="7"/>
        <v>0</v>
      </c>
      <c r="Q56" s="208"/>
      <c r="R56" s="242">
        <v>4</v>
      </c>
      <c r="S56" s="243"/>
      <c r="T56" s="277"/>
      <c r="U56" s="275"/>
    </row>
    <row r="57" spans="2:21" ht="15" customHeight="1" x14ac:dyDescent="0.15">
      <c r="B57" s="255"/>
      <c r="C57" s="256"/>
      <c r="D57" s="255"/>
      <c r="E57" s="256"/>
      <c r="G57" s="236">
        <v>5</v>
      </c>
      <c r="H57" s="237"/>
      <c r="I57" s="238"/>
      <c r="J57" s="239"/>
      <c r="K57" s="240">
        <v>0.9</v>
      </c>
      <c r="L57" s="240">
        <v>0.9</v>
      </c>
      <c r="M57" s="241">
        <v>1</v>
      </c>
      <c r="N57" s="228"/>
      <c r="O57" s="229">
        <f t="shared" si="6"/>
        <v>0</v>
      </c>
      <c r="P57" s="229">
        <f t="shared" si="7"/>
        <v>0</v>
      </c>
      <c r="Q57" s="208"/>
      <c r="R57" s="242">
        <v>5</v>
      </c>
      <c r="S57" s="243"/>
      <c r="T57" s="277"/>
      <c r="U57" s="275"/>
    </row>
    <row r="58" spans="2:21" ht="15" customHeight="1" x14ac:dyDescent="0.15">
      <c r="B58" s="255"/>
      <c r="C58" s="256"/>
      <c r="D58" s="255"/>
      <c r="E58" s="256"/>
      <c r="G58" s="236">
        <v>6</v>
      </c>
      <c r="H58" s="237"/>
      <c r="I58" s="238"/>
      <c r="J58" s="239"/>
      <c r="K58" s="240">
        <v>0.9</v>
      </c>
      <c r="L58" s="240">
        <v>0.9</v>
      </c>
      <c r="M58" s="241">
        <v>1</v>
      </c>
      <c r="N58" s="228"/>
      <c r="O58" s="229">
        <f t="shared" si="6"/>
        <v>0</v>
      </c>
      <c r="P58" s="229">
        <f t="shared" si="7"/>
        <v>0</v>
      </c>
      <c r="Q58" s="208"/>
      <c r="R58" s="242">
        <v>6</v>
      </c>
      <c r="S58" s="243"/>
      <c r="T58" s="277"/>
      <c r="U58" s="275"/>
    </row>
    <row r="59" spans="2:21" ht="15" customHeight="1" x14ac:dyDescent="0.15">
      <c r="B59" s="255"/>
      <c r="C59" s="256"/>
      <c r="D59" s="255"/>
      <c r="E59" s="256"/>
      <c r="G59" s="236">
        <v>7</v>
      </c>
      <c r="H59" s="237"/>
      <c r="I59" s="238"/>
      <c r="J59" s="239"/>
      <c r="K59" s="240">
        <v>0.9</v>
      </c>
      <c r="L59" s="240">
        <v>0.9</v>
      </c>
      <c r="M59" s="241">
        <v>1</v>
      </c>
      <c r="N59" s="228"/>
      <c r="O59" s="229">
        <f t="shared" si="6"/>
        <v>0</v>
      </c>
      <c r="P59" s="229">
        <f t="shared" si="7"/>
        <v>0</v>
      </c>
      <c r="Q59" s="208"/>
      <c r="R59" s="242">
        <v>7</v>
      </c>
      <c r="S59" s="243"/>
      <c r="T59" s="277"/>
      <c r="U59" s="275"/>
    </row>
    <row r="60" spans="2:21" ht="15" customHeight="1" x14ac:dyDescent="0.15">
      <c r="B60" s="255"/>
      <c r="C60" s="256"/>
      <c r="D60" s="255"/>
      <c r="E60" s="256"/>
      <c r="G60" s="236">
        <v>8</v>
      </c>
      <c r="H60" s="237"/>
      <c r="I60" s="238"/>
      <c r="J60" s="239"/>
      <c r="K60" s="240">
        <v>0.9</v>
      </c>
      <c r="L60" s="240">
        <v>0.9</v>
      </c>
      <c r="M60" s="241">
        <v>1</v>
      </c>
      <c r="N60" s="228"/>
      <c r="O60" s="229">
        <f t="shared" si="6"/>
        <v>0</v>
      </c>
      <c r="P60" s="229">
        <f t="shared" si="7"/>
        <v>0</v>
      </c>
      <c r="Q60" s="208"/>
      <c r="R60" s="242">
        <v>8</v>
      </c>
      <c r="S60" s="243"/>
      <c r="T60" s="277"/>
      <c r="U60" s="275"/>
    </row>
    <row r="61" spans="2:21" ht="15" customHeight="1" x14ac:dyDescent="0.15">
      <c r="B61" s="255"/>
      <c r="C61" s="256"/>
      <c r="D61" s="255"/>
      <c r="E61" s="256"/>
      <c r="G61" s="236">
        <v>9</v>
      </c>
      <c r="H61" s="237"/>
      <c r="I61" s="238"/>
      <c r="J61" s="239"/>
      <c r="K61" s="240">
        <v>0.9</v>
      </c>
      <c r="L61" s="240">
        <v>0.9</v>
      </c>
      <c r="M61" s="241">
        <v>1</v>
      </c>
      <c r="N61" s="228"/>
      <c r="O61" s="229">
        <f t="shared" si="6"/>
        <v>0</v>
      </c>
      <c r="P61" s="229">
        <f t="shared" si="7"/>
        <v>0</v>
      </c>
      <c r="Q61" s="208"/>
      <c r="R61" s="242">
        <v>9</v>
      </c>
      <c r="S61" s="243"/>
      <c r="T61" s="277"/>
      <c r="U61" s="275"/>
    </row>
    <row r="62" spans="2:21" ht="15" customHeight="1" thickBot="1" x14ac:dyDescent="0.2">
      <c r="B62" s="283"/>
      <c r="C62" s="284"/>
      <c r="D62" s="283"/>
      <c r="E62" s="284"/>
      <c r="G62" s="257">
        <v>10</v>
      </c>
      <c r="H62" s="258"/>
      <c r="I62" s="259"/>
      <c r="J62" s="260"/>
      <c r="K62" s="261">
        <v>0.9</v>
      </c>
      <c r="L62" s="261">
        <v>0.9</v>
      </c>
      <c r="M62" s="262">
        <v>1</v>
      </c>
      <c r="N62" s="228"/>
      <c r="O62" s="229">
        <f t="shared" si="6"/>
        <v>0</v>
      </c>
      <c r="P62" s="229">
        <f t="shared" si="7"/>
        <v>0</v>
      </c>
      <c r="Q62" s="208"/>
      <c r="R62" s="263">
        <v>10</v>
      </c>
      <c r="S62" s="264"/>
      <c r="T62" s="278"/>
      <c r="U62" s="275"/>
    </row>
    <row r="63" spans="2:21" ht="15" customHeight="1" x14ac:dyDescent="0.15">
      <c r="B63" s="285"/>
      <c r="C63" s="286"/>
      <c r="D63" s="285"/>
      <c r="E63" s="286"/>
    </row>
    <row r="64" spans="2:21" ht="15" customHeight="1" x14ac:dyDescent="0.15">
      <c r="B64" s="285"/>
      <c r="C64" s="286"/>
      <c r="D64" s="285"/>
      <c r="E64" s="286"/>
    </row>
    <row r="65" spans="2:12" ht="15" customHeight="1" x14ac:dyDescent="0.15">
      <c r="B65" s="285"/>
      <c r="C65" s="286"/>
      <c r="D65" s="286"/>
    </row>
    <row r="66" spans="2:12" ht="15" customHeight="1" thickBot="1" x14ac:dyDescent="0.2">
      <c r="B66" s="207" t="s">
        <v>399</v>
      </c>
      <c r="C66" s="207"/>
      <c r="D66" s="208"/>
      <c r="E66" s="208"/>
      <c r="F66" s="208"/>
      <c r="G66" s="208"/>
      <c r="H66" s="208"/>
      <c r="I66" s="208"/>
    </row>
    <row r="67" spans="2:12" ht="15" customHeight="1" x14ac:dyDescent="0.15">
      <c r="B67" s="287"/>
      <c r="C67" s="288"/>
      <c r="D67" s="288"/>
      <c r="E67" s="288"/>
      <c r="F67" s="288"/>
      <c r="G67" s="288"/>
      <c r="H67" s="288"/>
      <c r="I67" s="288"/>
      <c r="J67" s="289"/>
      <c r="K67" s="289"/>
      <c r="L67" s="290"/>
    </row>
    <row r="68" spans="2:12" ht="15" customHeight="1" x14ac:dyDescent="0.15">
      <c r="B68" s="291"/>
      <c r="C68" s="292" t="s">
        <v>400</v>
      </c>
      <c r="D68" s="293">
        <f>'様式－５'!I20</f>
        <v>3.721E-2</v>
      </c>
      <c r="E68" s="208" t="s">
        <v>343</v>
      </c>
      <c r="F68" s="208"/>
      <c r="G68" s="208"/>
      <c r="H68" s="208"/>
      <c r="I68" s="208"/>
      <c r="L68" s="294"/>
    </row>
    <row r="69" spans="2:12" ht="15" customHeight="1" x14ac:dyDescent="0.15">
      <c r="B69" s="291"/>
      <c r="C69" s="292" t="s">
        <v>401</v>
      </c>
      <c r="D69" s="293">
        <v>5.7540000000000004E-3</v>
      </c>
      <c r="E69" s="208" t="s">
        <v>343</v>
      </c>
      <c r="F69" s="208" t="s">
        <v>402</v>
      </c>
      <c r="G69" s="292" t="s">
        <v>403</v>
      </c>
      <c r="H69" s="293">
        <f>'様式－５'!I16</f>
        <v>1.2529999999999999E-2</v>
      </c>
      <c r="I69" s="208" t="s">
        <v>343</v>
      </c>
      <c r="L69" s="294"/>
    </row>
    <row r="70" spans="2:12" x14ac:dyDescent="0.15">
      <c r="B70" s="295"/>
      <c r="L70" s="294"/>
    </row>
    <row r="71" spans="2:12" x14ac:dyDescent="0.15">
      <c r="B71" s="295"/>
      <c r="L71" s="294"/>
    </row>
    <row r="72" spans="2:12" x14ac:dyDescent="0.15">
      <c r="B72" s="295"/>
      <c r="L72" s="294"/>
    </row>
    <row r="73" spans="2:12" ht="13.5" customHeight="1" x14ac:dyDescent="0.15">
      <c r="B73" s="295"/>
      <c r="L73" s="294"/>
    </row>
    <row r="74" spans="2:12" x14ac:dyDescent="0.15">
      <c r="B74" s="295"/>
      <c r="L74" s="294"/>
    </row>
    <row r="75" spans="2:12" x14ac:dyDescent="0.15">
      <c r="B75" s="295"/>
      <c r="L75" s="294"/>
    </row>
    <row r="76" spans="2:12" x14ac:dyDescent="0.15">
      <c r="B76" s="295"/>
      <c r="L76" s="294"/>
    </row>
    <row r="77" spans="2:12" x14ac:dyDescent="0.15">
      <c r="B77" s="295"/>
      <c r="L77" s="294"/>
    </row>
    <row r="78" spans="2:12" x14ac:dyDescent="0.15">
      <c r="B78" s="295"/>
      <c r="L78" s="294"/>
    </row>
    <row r="79" spans="2:12" x14ac:dyDescent="0.15">
      <c r="B79" s="295"/>
      <c r="L79" s="294"/>
    </row>
    <row r="80" spans="2:12" x14ac:dyDescent="0.15">
      <c r="B80" s="295"/>
      <c r="L80" s="294"/>
    </row>
    <row r="81" spans="2:12" x14ac:dyDescent="0.15">
      <c r="B81" s="295"/>
      <c r="L81" s="294"/>
    </row>
    <row r="82" spans="2:12" x14ac:dyDescent="0.15">
      <c r="B82" s="295"/>
      <c r="L82" s="294"/>
    </row>
    <row r="83" spans="2:12" x14ac:dyDescent="0.15">
      <c r="B83" s="295"/>
      <c r="L83" s="294"/>
    </row>
    <row r="84" spans="2:12" x14ac:dyDescent="0.15">
      <c r="B84" s="295"/>
      <c r="L84" s="294"/>
    </row>
    <row r="85" spans="2:12" x14ac:dyDescent="0.15">
      <c r="B85" s="295"/>
      <c r="L85" s="294"/>
    </row>
    <row r="86" spans="2:12" x14ac:dyDescent="0.15">
      <c r="B86" s="295"/>
      <c r="L86" s="294"/>
    </row>
    <row r="87" spans="2:12" x14ac:dyDescent="0.15">
      <c r="B87" s="295"/>
      <c r="L87" s="294"/>
    </row>
    <row r="88" spans="2:12" x14ac:dyDescent="0.15">
      <c r="B88" s="295"/>
      <c r="L88" s="294"/>
    </row>
    <row r="89" spans="2:12" x14ac:dyDescent="0.15">
      <c r="B89" s="295"/>
      <c r="L89" s="294"/>
    </row>
    <row r="90" spans="2:12" x14ac:dyDescent="0.15">
      <c r="B90" s="295"/>
      <c r="L90" s="294"/>
    </row>
    <row r="91" spans="2:12" x14ac:dyDescent="0.15">
      <c r="B91" s="295"/>
      <c r="L91" s="294"/>
    </row>
    <row r="92" spans="2:12" x14ac:dyDescent="0.15">
      <c r="B92" s="295"/>
      <c r="L92" s="294"/>
    </row>
    <row r="93" spans="2:12" x14ac:dyDescent="0.15">
      <c r="B93" s="295"/>
      <c r="L93" s="294"/>
    </row>
    <row r="94" spans="2:12" x14ac:dyDescent="0.15">
      <c r="B94" s="295"/>
      <c r="L94" s="294"/>
    </row>
    <row r="95" spans="2:12" x14ac:dyDescent="0.15">
      <c r="B95" s="295"/>
      <c r="L95" s="294"/>
    </row>
    <row r="96" spans="2:12" x14ac:dyDescent="0.15">
      <c r="B96" s="295"/>
      <c r="L96" s="294"/>
    </row>
    <row r="97" spans="2:12" x14ac:dyDescent="0.15">
      <c r="B97" s="295"/>
      <c r="L97" s="294"/>
    </row>
    <row r="98" spans="2:12" x14ac:dyDescent="0.15">
      <c r="B98" s="295"/>
      <c r="L98" s="294"/>
    </row>
    <row r="99" spans="2:12" x14ac:dyDescent="0.15">
      <c r="B99" s="295"/>
      <c r="L99" s="294"/>
    </row>
    <row r="100" spans="2:12" x14ac:dyDescent="0.15">
      <c r="B100" s="295"/>
      <c r="L100" s="294"/>
    </row>
    <row r="101" spans="2:12" x14ac:dyDescent="0.15">
      <c r="B101" s="295"/>
      <c r="L101" s="294"/>
    </row>
    <row r="102" spans="2:12" x14ac:dyDescent="0.15">
      <c r="B102" s="295"/>
      <c r="L102" s="294"/>
    </row>
    <row r="103" spans="2:12" x14ac:dyDescent="0.15">
      <c r="B103" s="295"/>
      <c r="L103" s="294"/>
    </row>
    <row r="104" spans="2:12" x14ac:dyDescent="0.15">
      <c r="B104" s="295"/>
      <c r="L104" s="294"/>
    </row>
    <row r="105" spans="2:12" x14ac:dyDescent="0.15">
      <c r="B105" s="295"/>
      <c r="L105" s="294"/>
    </row>
    <row r="106" spans="2:12" ht="14.25" thickBot="1" x14ac:dyDescent="0.2">
      <c r="B106" s="296"/>
      <c r="C106" s="297"/>
      <c r="D106" s="297"/>
      <c r="E106" s="297"/>
      <c r="F106" s="297"/>
      <c r="G106" s="297"/>
      <c r="H106" s="297"/>
      <c r="I106" s="297"/>
      <c r="J106" s="297"/>
      <c r="K106" s="297"/>
      <c r="L106" s="298"/>
    </row>
  </sheetData>
  <mergeCells count="45">
    <mergeCell ref="B7:C7"/>
    <mergeCell ref="B8:B11"/>
    <mergeCell ref="G8:G10"/>
    <mergeCell ref="H8:I8"/>
    <mergeCell ref="J8:J10"/>
    <mergeCell ref="R8:R10"/>
    <mergeCell ref="T8:U8"/>
    <mergeCell ref="H9:H10"/>
    <mergeCell ref="I9:I10"/>
    <mergeCell ref="S9:S10"/>
    <mergeCell ref="T9:T10"/>
    <mergeCell ref="U9:U10"/>
    <mergeCell ref="K8:M8"/>
    <mergeCell ref="B12:C12"/>
    <mergeCell ref="G22:G24"/>
    <mergeCell ref="H22:I22"/>
    <mergeCell ref="J22:J24"/>
    <mergeCell ref="K22:M22"/>
    <mergeCell ref="T22:U22"/>
    <mergeCell ref="H23:H24"/>
    <mergeCell ref="I23:I24"/>
    <mergeCell ref="S23:S24"/>
    <mergeCell ref="T23:T24"/>
    <mergeCell ref="U23:U24"/>
    <mergeCell ref="R22:R24"/>
    <mergeCell ref="G36:G38"/>
    <mergeCell ref="H36:I36"/>
    <mergeCell ref="J36:J38"/>
    <mergeCell ref="K36:M36"/>
    <mergeCell ref="R36:R38"/>
    <mergeCell ref="G50:G52"/>
    <mergeCell ref="H50:I50"/>
    <mergeCell ref="J50:J52"/>
    <mergeCell ref="K50:M50"/>
    <mergeCell ref="R50:R52"/>
    <mergeCell ref="T50:T52"/>
    <mergeCell ref="U50:U52"/>
    <mergeCell ref="H51:H52"/>
    <mergeCell ref="I51:I52"/>
    <mergeCell ref="T36:T38"/>
    <mergeCell ref="U36:U38"/>
    <mergeCell ref="H37:H38"/>
    <mergeCell ref="I37:I38"/>
    <mergeCell ref="S50:S52"/>
    <mergeCell ref="S36:S38"/>
  </mergeCells>
  <phoneticPr fontId="2"/>
  <dataValidations count="2">
    <dataValidation type="decimal" imeMode="off" allowBlank="1" showErrorMessage="1" errorTitle="入力値不正" error="影響係数は、0.00～1.00の範囲で入力してください。" sqref="K11:N20 K53:N62 K25:N34 K39:N48" xr:uid="{67EF69E2-C61D-46EF-B15D-CBAB0BBAC644}">
      <formula1>0</formula1>
      <formula2>1</formula2>
    </dataValidation>
    <dataValidation type="decimal" imeMode="off" operator="greaterThan" allowBlank="1" showErrorMessage="1" errorTitle="マイナス値入力" error="マイナス値を入力することはできません。" sqref="H53:J62 H39:J48 H11:J20 H25:J34" xr:uid="{A5DCF7CC-6C56-4317-A712-40333234AAFB}">
      <formula1>0</formula1>
    </dataValidation>
  </dataValidations>
  <printOptions horizontalCentered="1"/>
  <pageMargins left="0.59055118110236227" right="0.39370078740157483" top="0.59055118110236227" bottom="0.59055118110236227" header="0.51181102362204722" footer="0.39370078740157483"/>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A73D-7802-46C6-B236-8593483FFF83}">
  <sheetPr>
    <tabColor theme="3" tint="0.59999389629810485"/>
  </sheetPr>
  <dimension ref="B2:BB76"/>
  <sheetViews>
    <sheetView showGridLines="0" view="pageBreakPreview" zoomScale="70" zoomScaleNormal="100" zoomScaleSheetLayoutView="70" workbookViewId="0"/>
  </sheetViews>
  <sheetFormatPr defaultRowHeight="13.5" x14ac:dyDescent="0.15"/>
  <cols>
    <col min="1" max="129" width="2.625" customWidth="1"/>
  </cols>
  <sheetData>
    <row r="2" spans="2:52" ht="13.5" customHeight="1" x14ac:dyDescent="0.15">
      <c r="X2" s="312" t="s">
        <v>132</v>
      </c>
      <c r="Y2" s="312"/>
      <c r="Z2" s="312"/>
      <c r="AA2" s="312"/>
      <c r="AB2" s="312"/>
      <c r="AC2" s="312"/>
      <c r="AD2" s="312"/>
      <c r="AE2" s="312"/>
      <c r="AF2" s="312"/>
      <c r="AG2" s="312"/>
      <c r="AH2" s="312"/>
      <c r="AI2" s="312"/>
      <c r="AJ2" s="312"/>
      <c r="AK2" s="141"/>
    </row>
    <row r="3" spans="2:52" ht="13.5" customHeight="1" x14ac:dyDescent="0.15">
      <c r="X3" s="312"/>
      <c r="Y3" s="312"/>
      <c r="Z3" s="312"/>
      <c r="AA3" s="312"/>
      <c r="AB3" s="312"/>
      <c r="AC3" s="312"/>
      <c r="AD3" s="312"/>
      <c r="AE3" s="312"/>
      <c r="AF3" s="312"/>
      <c r="AG3" s="312"/>
      <c r="AH3" s="312"/>
      <c r="AI3" s="312"/>
      <c r="AJ3" s="312"/>
      <c r="AK3" s="141"/>
    </row>
    <row r="4" spans="2:52" ht="18" thickBot="1" x14ac:dyDescent="0.2">
      <c r="K4" s="133"/>
      <c r="L4" s="133"/>
      <c r="M4" s="133"/>
      <c r="N4" s="133"/>
      <c r="O4" s="133"/>
      <c r="P4" s="133"/>
      <c r="Q4" s="133"/>
      <c r="R4" s="133"/>
      <c r="S4" s="133"/>
      <c r="T4" s="133"/>
      <c r="U4" s="133"/>
      <c r="V4" s="133"/>
      <c r="W4" s="133"/>
      <c r="X4" s="133"/>
      <c r="Y4" s="133"/>
    </row>
    <row r="5" spans="2:52" ht="19.5" thickBot="1" x14ac:dyDescent="0.2">
      <c r="L5" s="133"/>
      <c r="P5" s="316" t="s">
        <v>139</v>
      </c>
      <c r="Q5" s="317"/>
      <c r="R5" s="317"/>
      <c r="S5" s="317"/>
      <c r="T5" s="318"/>
      <c r="U5" s="133"/>
      <c r="V5" s="133"/>
      <c r="W5" s="133"/>
      <c r="X5" s="133"/>
      <c r="Y5" s="133"/>
      <c r="AO5" s="316" t="s">
        <v>146</v>
      </c>
      <c r="AP5" s="317"/>
      <c r="AQ5" s="317"/>
      <c r="AR5" s="317"/>
      <c r="AS5" s="317"/>
      <c r="AT5" s="317"/>
      <c r="AU5" s="317"/>
      <c r="AV5" s="317"/>
      <c r="AW5" s="318"/>
    </row>
    <row r="7" spans="2:52" x14ac:dyDescent="0.15">
      <c r="B7" s="132" t="s">
        <v>140</v>
      </c>
      <c r="D7" t="s">
        <v>184</v>
      </c>
      <c r="AM7" s="313" t="s">
        <v>144</v>
      </c>
      <c r="AN7" s="314"/>
      <c r="AO7" s="314"/>
      <c r="AP7" s="314"/>
      <c r="AQ7" s="314"/>
      <c r="AR7" s="314"/>
      <c r="AS7" s="314"/>
      <c r="AT7" s="314"/>
      <c r="AU7" s="314"/>
      <c r="AV7" s="314"/>
      <c r="AW7" s="314"/>
      <c r="AX7" s="314"/>
      <c r="AY7" s="314"/>
      <c r="AZ7" s="315"/>
    </row>
    <row r="9" spans="2:52" x14ac:dyDescent="0.15">
      <c r="B9" s="15" t="s">
        <v>131</v>
      </c>
      <c r="D9" t="s">
        <v>183</v>
      </c>
      <c r="AM9" s="313" t="s">
        <v>145</v>
      </c>
      <c r="AN9" s="314"/>
      <c r="AO9" s="314"/>
      <c r="AP9" s="314"/>
      <c r="AQ9" s="314"/>
      <c r="AR9" s="314"/>
      <c r="AS9" s="314"/>
      <c r="AT9" s="314"/>
      <c r="AU9" s="314"/>
      <c r="AV9" s="314"/>
      <c r="AW9" s="314"/>
      <c r="AX9" s="314"/>
      <c r="AY9" s="314"/>
      <c r="AZ9" s="315"/>
    </row>
    <row r="11" spans="2:52" ht="13.5" customHeight="1" x14ac:dyDescent="0.15">
      <c r="B11" s="15" t="s">
        <v>130</v>
      </c>
      <c r="D11" s="332" t="s">
        <v>325</v>
      </c>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131"/>
      <c r="AJ11" s="131"/>
    </row>
    <row r="12" spans="2:52" ht="14.25" thickBot="1" x14ac:dyDescent="0.2">
      <c r="C12" s="131"/>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131"/>
      <c r="AJ12" s="131"/>
    </row>
    <row r="13" spans="2:52" ht="14.25" customHeight="1" thickTop="1" x14ac:dyDescent="0.15">
      <c r="C13" s="131"/>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131"/>
      <c r="AJ13" s="326" t="s">
        <v>141</v>
      </c>
      <c r="AK13" s="327"/>
      <c r="AL13" s="327"/>
      <c r="AM13" s="327"/>
      <c r="AN13" s="327"/>
      <c r="AO13" s="327"/>
      <c r="AP13" s="327"/>
      <c r="AQ13" s="327"/>
      <c r="AR13" s="327"/>
      <c r="AS13" s="327"/>
      <c r="AT13" s="327"/>
      <c r="AU13" s="327"/>
      <c r="AV13" s="327"/>
      <c r="AW13" s="327"/>
      <c r="AX13" s="327"/>
      <c r="AY13" s="327"/>
      <c r="AZ13" s="328"/>
    </row>
    <row r="14" spans="2:52" ht="14.25" customHeight="1" thickBot="1" x14ac:dyDescent="0.2">
      <c r="C14" s="131"/>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131"/>
      <c r="AJ14" s="329"/>
      <c r="AK14" s="330"/>
      <c r="AL14" s="330"/>
      <c r="AM14" s="330"/>
      <c r="AN14" s="330"/>
      <c r="AO14" s="330"/>
      <c r="AP14" s="330"/>
      <c r="AQ14" s="330"/>
      <c r="AR14" s="330"/>
      <c r="AS14" s="330"/>
      <c r="AT14" s="330"/>
      <c r="AU14" s="330"/>
      <c r="AV14" s="330"/>
      <c r="AW14" s="330"/>
      <c r="AX14" s="330"/>
      <c r="AY14" s="330"/>
      <c r="AZ14" s="331"/>
    </row>
    <row r="15" spans="2:52" ht="14.25" customHeight="1" thickTop="1" x14ac:dyDescent="0.15">
      <c r="C15" s="131"/>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131"/>
      <c r="AJ15" s="142"/>
      <c r="AK15" s="142"/>
      <c r="AL15" s="142"/>
      <c r="AM15" s="142"/>
      <c r="AN15" s="142"/>
      <c r="AO15" s="142"/>
      <c r="AP15" s="142"/>
      <c r="AQ15" s="142"/>
      <c r="AR15" s="142"/>
      <c r="AS15" s="142"/>
      <c r="AT15" s="142"/>
      <c r="AU15" s="142"/>
      <c r="AV15" s="142"/>
      <c r="AW15" s="142"/>
      <c r="AX15" s="142"/>
      <c r="AY15" s="142"/>
      <c r="AZ15" s="142"/>
    </row>
    <row r="16" spans="2:52" x14ac:dyDescent="0.15">
      <c r="C16" s="131"/>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31"/>
    </row>
    <row r="19" spans="2:54" x14ac:dyDescent="0.15">
      <c r="B19" s="15" t="s">
        <v>133</v>
      </c>
      <c r="D19" t="s">
        <v>185</v>
      </c>
      <c r="AM19" s="313" t="s">
        <v>143</v>
      </c>
      <c r="AN19" s="314"/>
      <c r="AO19" s="314"/>
      <c r="AP19" s="314"/>
      <c r="AQ19" s="314"/>
      <c r="AR19" s="314"/>
      <c r="AS19" s="314"/>
      <c r="AT19" s="314"/>
      <c r="AU19" s="314"/>
      <c r="AV19" s="314"/>
      <c r="AW19" s="314"/>
      <c r="AX19" s="314"/>
      <c r="AY19" s="314"/>
      <c r="AZ19" s="315"/>
    </row>
    <row r="20" spans="2:54" x14ac:dyDescent="0.15">
      <c r="B20" s="15"/>
      <c r="D20" t="s">
        <v>256</v>
      </c>
      <c r="AM20" s="137"/>
      <c r="AN20" s="137"/>
      <c r="AO20" s="137"/>
      <c r="AP20" s="137"/>
      <c r="AQ20" s="137"/>
      <c r="AR20" s="137"/>
      <c r="AS20" s="137"/>
      <c r="AT20" s="137"/>
      <c r="AU20" s="137"/>
      <c r="AV20" s="137"/>
      <c r="AW20" s="137"/>
      <c r="AX20" s="137"/>
      <c r="AY20" s="137"/>
      <c r="AZ20" s="137"/>
    </row>
    <row r="22" spans="2:54" x14ac:dyDescent="0.15">
      <c r="B22" s="15" t="s">
        <v>134</v>
      </c>
      <c r="D22" t="s">
        <v>186</v>
      </c>
      <c r="AM22" s="313" t="s">
        <v>142</v>
      </c>
      <c r="AN22" s="314"/>
      <c r="AO22" s="314"/>
      <c r="AP22" s="314"/>
      <c r="AQ22" s="314"/>
      <c r="AR22" s="314"/>
      <c r="AS22" s="314"/>
      <c r="AT22" s="314"/>
      <c r="AU22" s="314"/>
      <c r="AV22" s="314"/>
      <c r="AW22" s="314"/>
      <c r="AX22" s="314"/>
      <c r="AY22" s="314"/>
      <c r="AZ22" s="315"/>
    </row>
    <row r="23" spans="2:54" x14ac:dyDescent="0.15">
      <c r="B23" s="15"/>
      <c r="AM23" s="137"/>
      <c r="AN23" s="137"/>
      <c r="AO23" s="137"/>
      <c r="AP23" s="137"/>
      <c r="AQ23" s="137"/>
      <c r="AR23" s="137"/>
      <c r="AS23" s="137"/>
      <c r="AT23" s="137"/>
      <c r="AU23" s="137"/>
      <c r="AV23" s="137"/>
      <c r="AW23" s="137"/>
      <c r="AX23" s="137"/>
      <c r="AY23" s="137"/>
      <c r="AZ23" s="137"/>
    </row>
    <row r="25" spans="2:54" ht="13.5" customHeight="1" thickBot="1" x14ac:dyDescent="0.2">
      <c r="B25" s="15" t="s">
        <v>135</v>
      </c>
      <c r="D25" s="325" t="s">
        <v>330</v>
      </c>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131"/>
    </row>
    <row r="26" spans="2:54" ht="14.25" thickTop="1" x14ac:dyDescent="0.1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19" t="s">
        <v>154</v>
      </c>
      <c r="AK26" s="320"/>
      <c r="AL26" s="320"/>
      <c r="AM26" s="320"/>
      <c r="AN26" s="320"/>
      <c r="AO26" s="320"/>
      <c r="AP26" s="320"/>
      <c r="AQ26" s="320"/>
      <c r="AR26" s="320"/>
      <c r="AS26" s="320"/>
      <c r="AT26" s="320"/>
      <c r="AU26" s="320"/>
      <c r="AV26" s="320"/>
      <c r="AW26" s="320"/>
      <c r="AX26" s="320"/>
      <c r="AY26" s="320"/>
      <c r="AZ26" s="320"/>
      <c r="BA26" s="321"/>
    </row>
    <row r="27" spans="2:54" ht="14.25" thickBot="1" x14ac:dyDescent="0.2">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2"/>
      <c r="AK27" s="323"/>
      <c r="AL27" s="323"/>
      <c r="AM27" s="323"/>
      <c r="AN27" s="323"/>
      <c r="AO27" s="323"/>
      <c r="AP27" s="323"/>
      <c r="AQ27" s="323"/>
      <c r="AR27" s="323"/>
      <c r="AS27" s="323"/>
      <c r="AT27" s="323"/>
      <c r="AU27" s="323"/>
      <c r="AV27" s="323"/>
      <c r="AW27" s="323"/>
      <c r="AX27" s="323"/>
      <c r="AY27" s="323"/>
      <c r="AZ27" s="323"/>
      <c r="BA27" s="324"/>
    </row>
    <row r="28" spans="2:54" ht="15" thickTop="1" x14ac:dyDescent="0.15">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42"/>
      <c r="AK28" s="142"/>
      <c r="AL28" s="142"/>
      <c r="AM28" s="142"/>
      <c r="AN28" s="142"/>
      <c r="AO28" s="142"/>
      <c r="AP28" s="142"/>
      <c r="AQ28" s="142"/>
      <c r="AR28" s="142"/>
      <c r="AS28" s="142"/>
      <c r="AT28" s="142"/>
      <c r="AU28" s="142"/>
      <c r="AV28" s="142"/>
      <c r="AW28" s="142"/>
      <c r="AX28" s="142"/>
      <c r="AY28" s="142"/>
      <c r="AZ28" s="142"/>
      <c r="BA28" s="142"/>
    </row>
    <row r="30" spans="2:54" ht="13.5" customHeight="1" x14ac:dyDescent="0.15">
      <c r="B30" s="15"/>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BB30" s="16"/>
    </row>
    <row r="31" spans="2:54" ht="13.5" customHeight="1" x14ac:dyDescent="0.15">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BB31" s="16"/>
    </row>
    <row r="32" spans="2:54" ht="13.5" customHeight="1" x14ac:dyDescent="0.15">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42"/>
      <c r="AK32" s="142"/>
      <c r="AL32" s="142"/>
      <c r="AM32" s="142"/>
      <c r="AN32" s="142"/>
      <c r="AO32" s="142"/>
      <c r="AP32" s="142"/>
      <c r="AQ32" s="142"/>
      <c r="AR32" s="142"/>
      <c r="AS32" s="142"/>
      <c r="AT32" s="142"/>
      <c r="AU32" s="142"/>
      <c r="AV32" s="142"/>
      <c r="AW32" s="142"/>
      <c r="AX32" s="142"/>
      <c r="AY32" s="142"/>
      <c r="AZ32" s="142"/>
      <c r="BA32" s="16"/>
      <c r="BB32" s="16"/>
    </row>
    <row r="34" spans="2:53" ht="13.5" customHeight="1" x14ac:dyDescent="0.15">
      <c r="B34" s="15"/>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BA34" s="16"/>
    </row>
    <row r="35" spans="2:53" ht="13.5" customHeight="1" x14ac:dyDescent="0.15">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BA35" s="16"/>
    </row>
    <row r="36" spans="2:53" ht="14.25" customHeight="1" x14ac:dyDescent="0.15">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row>
    <row r="50" ht="13.5" customHeight="1" x14ac:dyDescent="0.15"/>
    <row r="51" ht="15.75" customHeight="1" x14ac:dyDescent="0.15"/>
    <row r="52" ht="13.5" customHeight="1" x14ac:dyDescent="0.15"/>
    <row r="69" ht="13.5" customHeight="1" x14ac:dyDescent="0.15"/>
    <row r="70" ht="13.5" customHeight="1" x14ac:dyDescent="0.15"/>
    <row r="76" ht="13.5" customHeight="1" x14ac:dyDescent="0.15"/>
  </sheetData>
  <mergeCells count="11">
    <mergeCell ref="AJ26:BA27"/>
    <mergeCell ref="D25:AI27"/>
    <mergeCell ref="AO5:AW5"/>
    <mergeCell ref="AJ13:AZ14"/>
    <mergeCell ref="AM22:AZ22"/>
    <mergeCell ref="D11:AH15"/>
    <mergeCell ref="X2:AJ3"/>
    <mergeCell ref="AM7:AZ7"/>
    <mergeCell ref="AM9:AZ9"/>
    <mergeCell ref="AM19:AZ19"/>
    <mergeCell ref="P5:T5"/>
  </mergeCells>
  <phoneticPr fontId="2"/>
  <pageMargins left="0.47244094488188981" right="0.19685039370078741" top="0.6692913385826772" bottom="0.98425196850393704" header="0.51181102362204722" footer="0.51181102362204722"/>
  <pageSetup paperSize="9" scale="90" orientation="landscape" horizontalDpi="300" verticalDpi="300" r:id="rId1"/>
  <headerFooter alignWithMargins="0"/>
  <rowBreaks count="1" manualBreakCount="1">
    <brk id="35"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EB80-D8D2-4D01-8581-D17EDF762026}">
  <sheetPr>
    <tabColor theme="3" tint="0.59999389629810485"/>
    <pageSetUpPr fitToPage="1"/>
  </sheetPr>
  <dimension ref="A1:AT116"/>
  <sheetViews>
    <sheetView showGridLines="0" view="pageBreakPreview" zoomScale="85" zoomScaleNormal="100" zoomScaleSheetLayoutView="85" workbookViewId="0">
      <selection sqref="A1:E2"/>
    </sheetView>
  </sheetViews>
  <sheetFormatPr defaultRowHeight="13.5" x14ac:dyDescent="0.15"/>
  <cols>
    <col min="1" max="46" width="1.875" style="50" customWidth="1"/>
    <col min="47" max="130" width="2.625" style="50" customWidth="1"/>
    <col min="131" max="16384" width="9" style="50"/>
  </cols>
  <sheetData>
    <row r="1" spans="1:46" ht="12" customHeight="1" x14ac:dyDescent="0.15">
      <c r="A1" s="389" t="s">
        <v>157</v>
      </c>
      <c r="B1" s="389"/>
      <c r="C1" s="389"/>
      <c r="D1" s="389"/>
      <c r="E1" s="389"/>
      <c r="F1" s="158"/>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row>
    <row r="2" spans="1:46" ht="12" customHeight="1" x14ac:dyDescent="0.15">
      <c r="A2" s="389"/>
      <c r="B2" s="389"/>
      <c r="C2" s="389"/>
      <c r="D2" s="389"/>
      <c r="E2" s="389"/>
      <c r="F2" s="158"/>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row>
    <row r="3" spans="1:46" ht="12"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row>
    <row r="4" spans="1:46" ht="12" customHeight="1" x14ac:dyDescent="0.15">
      <c r="A4" s="390" t="s">
        <v>324</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row>
    <row r="5" spans="1:46" ht="12" customHeight="1"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row>
    <row r="6" spans="1:46" ht="12" customHeight="1" x14ac:dyDescent="0.15">
      <c r="A6" s="390"/>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row>
    <row r="7" spans="1:46" ht="12" customHeight="1" x14ac:dyDescent="0.15">
      <c r="A7" s="390" t="s">
        <v>298</v>
      </c>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row>
    <row r="8" spans="1:46" ht="12" customHeight="1" x14ac:dyDescent="0.15">
      <c r="A8" s="390"/>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row>
    <row r="9" spans="1:46" ht="12" customHeight="1" x14ac:dyDescent="0.15">
      <c r="A9" s="390"/>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row>
    <row r="10" spans="1:46" ht="12" customHeight="1" x14ac:dyDescent="0.15">
      <c r="A10" s="390"/>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row>
    <row r="11" spans="1:46" ht="12" customHeight="1" x14ac:dyDescent="0.15">
      <c r="A11" s="390"/>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row>
    <row r="12" spans="1:46" ht="12" customHeight="1" x14ac:dyDescent="0.15">
      <c r="A12" s="390" t="s">
        <v>299</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row>
    <row r="13" spans="1:46" ht="12" customHeight="1" x14ac:dyDescent="0.15">
      <c r="A13" s="390"/>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row>
    <row r="14" spans="1:46" ht="12" customHeight="1" x14ac:dyDescent="0.15">
      <c r="A14" s="390"/>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row>
    <row r="15" spans="1:46" ht="12" customHeight="1" x14ac:dyDescent="0.15">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row>
    <row r="16" spans="1:46" ht="12" customHeight="1" x14ac:dyDescent="0.15">
      <c r="A16" s="374" t="s">
        <v>158</v>
      </c>
      <c r="B16" s="374"/>
      <c r="C16" s="374"/>
      <c r="D16" s="374"/>
      <c r="E16" s="374"/>
      <c r="F16" s="374"/>
      <c r="G16" s="374"/>
      <c r="H16" s="374"/>
      <c r="I16" s="374"/>
      <c r="J16" s="374"/>
      <c r="K16" s="374"/>
      <c r="L16" s="374"/>
      <c r="M16" s="374"/>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row>
    <row r="17" spans="1:46" ht="12" customHeight="1" x14ac:dyDescent="0.15">
      <c r="A17" s="374"/>
      <c r="B17" s="374"/>
      <c r="C17" s="374"/>
      <c r="D17" s="374"/>
      <c r="E17" s="374"/>
      <c r="F17" s="374"/>
      <c r="G17" s="374"/>
      <c r="H17" s="374"/>
      <c r="I17" s="374"/>
      <c r="J17" s="374"/>
      <c r="K17" s="374"/>
      <c r="L17" s="374"/>
      <c r="M17" s="374"/>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ht="12" customHeight="1" x14ac:dyDescent="0.1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ht="12" customHeight="1" x14ac:dyDescent="0.15">
      <c r="A19" s="375"/>
      <c r="B19" s="375"/>
      <c r="C19" s="375"/>
      <c r="D19" s="376" t="s">
        <v>159</v>
      </c>
      <c r="E19" s="377"/>
      <c r="F19" s="377"/>
      <c r="G19" s="377"/>
      <c r="H19" s="377"/>
      <c r="I19" s="377"/>
      <c r="J19" s="378"/>
      <c r="K19" s="369" t="s">
        <v>160</v>
      </c>
      <c r="L19" s="369"/>
      <c r="M19" s="369"/>
      <c r="N19" s="369"/>
      <c r="O19" s="369"/>
      <c r="P19" s="369"/>
      <c r="Q19" s="369"/>
      <c r="R19" s="369"/>
      <c r="S19" s="369"/>
      <c r="T19" s="369"/>
      <c r="U19" s="369"/>
      <c r="V19" s="369"/>
      <c r="W19" s="369"/>
      <c r="X19" s="369"/>
      <c r="Y19" s="369"/>
      <c r="Z19" s="369"/>
      <c r="AA19" s="369"/>
      <c r="AB19" s="369"/>
      <c r="AC19" s="369" t="s">
        <v>161</v>
      </c>
      <c r="AD19" s="369"/>
      <c r="AE19" s="369"/>
      <c r="AF19" s="369"/>
      <c r="AG19" s="369"/>
      <c r="AH19" s="369"/>
      <c r="AI19" s="369"/>
      <c r="AJ19" s="369"/>
      <c r="AK19" s="369"/>
      <c r="AL19" s="369"/>
      <c r="AM19" s="369"/>
      <c r="AN19" s="369"/>
      <c r="AO19" s="369"/>
      <c r="AP19" s="369"/>
      <c r="AQ19" s="369"/>
      <c r="AR19" s="369"/>
      <c r="AS19" s="369"/>
      <c r="AT19" s="369"/>
    </row>
    <row r="20" spans="1:46" ht="12" customHeight="1" x14ac:dyDescent="0.15">
      <c r="A20" s="379" t="s">
        <v>162</v>
      </c>
      <c r="B20" s="379"/>
      <c r="C20" s="379"/>
      <c r="D20" s="351" t="s">
        <v>163</v>
      </c>
      <c r="E20" s="352"/>
      <c r="F20" s="352"/>
      <c r="G20" s="352"/>
      <c r="H20" s="352"/>
      <c r="I20" s="352"/>
      <c r="J20" s="353"/>
      <c r="K20" s="357" t="s">
        <v>300</v>
      </c>
      <c r="L20" s="357"/>
      <c r="M20" s="357"/>
      <c r="N20" s="357"/>
      <c r="O20" s="357"/>
      <c r="P20" s="357"/>
      <c r="Q20" s="357"/>
      <c r="R20" s="357"/>
      <c r="S20" s="357"/>
      <c r="T20" s="357"/>
      <c r="U20" s="357"/>
      <c r="V20" s="357"/>
      <c r="W20" s="357"/>
      <c r="X20" s="357"/>
      <c r="Y20" s="357"/>
      <c r="Z20" s="357"/>
      <c r="AA20" s="357"/>
      <c r="AB20" s="357"/>
      <c r="AC20" s="357" t="s">
        <v>301</v>
      </c>
      <c r="AD20" s="357"/>
      <c r="AE20" s="357"/>
      <c r="AF20" s="357"/>
      <c r="AG20" s="357"/>
      <c r="AH20" s="357"/>
      <c r="AI20" s="357"/>
      <c r="AJ20" s="357"/>
      <c r="AK20" s="357"/>
      <c r="AL20" s="357"/>
      <c r="AM20" s="357"/>
      <c r="AN20" s="357"/>
      <c r="AO20" s="357"/>
      <c r="AP20" s="357"/>
      <c r="AQ20" s="357"/>
      <c r="AR20" s="357"/>
      <c r="AS20" s="357"/>
      <c r="AT20" s="357"/>
    </row>
    <row r="21" spans="1:46" ht="12" customHeight="1" x14ac:dyDescent="0.15">
      <c r="A21" s="379"/>
      <c r="B21" s="379"/>
      <c r="C21" s="379"/>
      <c r="D21" s="354"/>
      <c r="E21" s="355"/>
      <c r="F21" s="355"/>
      <c r="G21" s="355"/>
      <c r="H21" s="355"/>
      <c r="I21" s="355"/>
      <c r="J21" s="356"/>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row>
    <row r="22" spans="1:46" ht="12" customHeight="1" x14ac:dyDescent="0.15">
      <c r="A22" s="379"/>
      <c r="B22" s="379"/>
      <c r="C22" s="379"/>
      <c r="D22" s="354"/>
      <c r="E22" s="355"/>
      <c r="F22" s="355"/>
      <c r="G22" s="355"/>
      <c r="H22" s="355"/>
      <c r="I22" s="355"/>
      <c r="J22" s="356"/>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c r="AS22" s="357"/>
      <c r="AT22" s="357"/>
    </row>
    <row r="23" spans="1:46" ht="12" customHeight="1" x14ac:dyDescent="0.15">
      <c r="A23" s="379"/>
      <c r="B23" s="379"/>
      <c r="C23" s="379"/>
      <c r="D23" s="354"/>
      <c r="E23" s="355"/>
      <c r="F23" s="355"/>
      <c r="G23" s="355"/>
      <c r="H23" s="355"/>
      <c r="I23" s="355"/>
      <c r="J23" s="356"/>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c r="AT23" s="357"/>
    </row>
    <row r="24" spans="1:46" ht="12" customHeight="1" x14ac:dyDescent="0.15">
      <c r="A24" s="379"/>
      <c r="B24" s="379"/>
      <c r="C24" s="379"/>
      <c r="D24" s="354"/>
      <c r="E24" s="355"/>
      <c r="F24" s="355"/>
      <c r="G24" s="355"/>
      <c r="H24" s="355"/>
      <c r="I24" s="355"/>
      <c r="J24" s="356"/>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row>
    <row r="25" spans="1:46" ht="12" customHeight="1" x14ac:dyDescent="0.15">
      <c r="A25" s="379"/>
      <c r="B25" s="379"/>
      <c r="C25" s="379"/>
      <c r="D25" s="354"/>
      <c r="E25" s="355"/>
      <c r="F25" s="355"/>
      <c r="G25" s="355"/>
      <c r="H25" s="355"/>
      <c r="I25" s="355"/>
      <c r="J25" s="356"/>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row>
    <row r="26" spans="1:46" ht="12" customHeight="1" x14ac:dyDescent="0.15">
      <c r="A26" s="379"/>
      <c r="B26" s="379"/>
      <c r="C26" s="379"/>
      <c r="D26" s="370"/>
      <c r="E26" s="371"/>
      <c r="F26" s="371"/>
      <c r="G26" s="371"/>
      <c r="H26" s="371"/>
      <c r="I26" s="371"/>
      <c r="J26" s="372"/>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row>
    <row r="27" spans="1:46" ht="12" customHeight="1" x14ac:dyDescent="0.15">
      <c r="A27" s="379"/>
      <c r="B27" s="379"/>
      <c r="C27" s="379"/>
      <c r="D27" s="351" t="s">
        <v>164</v>
      </c>
      <c r="E27" s="352"/>
      <c r="F27" s="352"/>
      <c r="G27" s="352"/>
      <c r="H27" s="352"/>
      <c r="I27" s="352"/>
      <c r="J27" s="353"/>
      <c r="K27" s="357" t="s">
        <v>302</v>
      </c>
      <c r="L27" s="357"/>
      <c r="M27" s="357"/>
      <c r="N27" s="357"/>
      <c r="O27" s="357"/>
      <c r="P27" s="357"/>
      <c r="Q27" s="357"/>
      <c r="R27" s="357"/>
      <c r="S27" s="357"/>
      <c r="T27" s="357"/>
      <c r="U27" s="357"/>
      <c r="V27" s="357"/>
      <c r="W27" s="357"/>
      <c r="X27" s="357"/>
      <c r="Y27" s="357"/>
      <c r="Z27" s="357"/>
      <c r="AA27" s="357"/>
      <c r="AB27" s="357"/>
      <c r="AC27" s="357" t="s">
        <v>303</v>
      </c>
      <c r="AD27" s="357"/>
      <c r="AE27" s="357"/>
      <c r="AF27" s="357"/>
      <c r="AG27" s="357"/>
      <c r="AH27" s="357"/>
      <c r="AI27" s="357"/>
      <c r="AJ27" s="357"/>
      <c r="AK27" s="357"/>
      <c r="AL27" s="357"/>
      <c r="AM27" s="357"/>
      <c r="AN27" s="357"/>
      <c r="AO27" s="357"/>
      <c r="AP27" s="357"/>
      <c r="AQ27" s="357"/>
      <c r="AR27" s="357"/>
      <c r="AS27" s="357"/>
      <c r="AT27" s="357"/>
    </row>
    <row r="28" spans="1:46" ht="12" customHeight="1" x14ac:dyDescent="0.15">
      <c r="A28" s="379"/>
      <c r="B28" s="379"/>
      <c r="C28" s="379"/>
      <c r="D28" s="354"/>
      <c r="E28" s="355"/>
      <c r="F28" s="355"/>
      <c r="G28" s="355"/>
      <c r="H28" s="355"/>
      <c r="I28" s="355"/>
      <c r="J28" s="356"/>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row>
    <row r="29" spans="1:46" ht="12" customHeight="1" x14ac:dyDescent="0.15">
      <c r="A29" s="379"/>
      <c r="B29" s="379"/>
      <c r="C29" s="379"/>
      <c r="D29" s="354"/>
      <c r="E29" s="355"/>
      <c r="F29" s="355"/>
      <c r="G29" s="355"/>
      <c r="H29" s="355"/>
      <c r="I29" s="355"/>
      <c r="J29" s="356"/>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row>
    <row r="30" spans="1:46" ht="12" customHeight="1" x14ac:dyDescent="0.15">
      <c r="A30" s="379"/>
      <c r="B30" s="379"/>
      <c r="C30" s="379"/>
      <c r="D30" s="354"/>
      <c r="E30" s="355"/>
      <c r="F30" s="355"/>
      <c r="G30" s="355"/>
      <c r="H30" s="355"/>
      <c r="I30" s="355"/>
      <c r="J30" s="356"/>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row>
    <row r="31" spans="1:46" ht="12" customHeight="1" x14ac:dyDescent="0.15">
      <c r="A31" s="379"/>
      <c r="B31" s="379"/>
      <c r="C31" s="379"/>
      <c r="D31" s="354"/>
      <c r="E31" s="355"/>
      <c r="F31" s="355"/>
      <c r="G31" s="355"/>
      <c r="H31" s="355"/>
      <c r="I31" s="355"/>
      <c r="J31" s="356"/>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7"/>
      <c r="AT31" s="357"/>
    </row>
    <row r="32" spans="1:46" ht="12" customHeight="1" x14ac:dyDescent="0.15">
      <c r="A32" s="379"/>
      <c r="B32" s="379"/>
      <c r="C32" s="379"/>
      <c r="D32" s="370"/>
      <c r="E32" s="371"/>
      <c r="F32" s="371"/>
      <c r="G32" s="371"/>
      <c r="H32" s="371"/>
      <c r="I32" s="371"/>
      <c r="J32" s="372"/>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row>
    <row r="33" spans="1:46" ht="12" customHeight="1" x14ac:dyDescent="0.15">
      <c r="A33" s="379"/>
      <c r="B33" s="379"/>
      <c r="C33" s="379"/>
      <c r="D33" s="351" t="s">
        <v>165</v>
      </c>
      <c r="E33" s="352"/>
      <c r="F33" s="352"/>
      <c r="G33" s="352"/>
      <c r="H33" s="352"/>
      <c r="I33" s="352"/>
      <c r="J33" s="353"/>
      <c r="K33" s="357" t="s">
        <v>302</v>
      </c>
      <c r="L33" s="357"/>
      <c r="M33" s="357"/>
      <c r="N33" s="357"/>
      <c r="O33" s="357"/>
      <c r="P33" s="357"/>
      <c r="Q33" s="357"/>
      <c r="R33" s="357"/>
      <c r="S33" s="357"/>
      <c r="T33" s="357"/>
      <c r="U33" s="357"/>
      <c r="V33" s="357"/>
      <c r="W33" s="357"/>
      <c r="X33" s="357"/>
      <c r="Y33" s="357"/>
      <c r="Z33" s="357"/>
      <c r="AA33" s="357"/>
      <c r="AB33" s="357"/>
      <c r="AC33" s="357" t="s">
        <v>304</v>
      </c>
      <c r="AD33" s="357"/>
      <c r="AE33" s="357"/>
      <c r="AF33" s="357"/>
      <c r="AG33" s="357"/>
      <c r="AH33" s="357"/>
      <c r="AI33" s="357"/>
      <c r="AJ33" s="357"/>
      <c r="AK33" s="357"/>
      <c r="AL33" s="357"/>
      <c r="AM33" s="357"/>
      <c r="AN33" s="357"/>
      <c r="AO33" s="357"/>
      <c r="AP33" s="357"/>
      <c r="AQ33" s="357"/>
      <c r="AR33" s="357"/>
      <c r="AS33" s="357"/>
      <c r="AT33" s="357"/>
    </row>
    <row r="34" spans="1:46" ht="12" customHeight="1" x14ac:dyDescent="0.15">
      <c r="A34" s="379"/>
      <c r="B34" s="379"/>
      <c r="C34" s="379"/>
      <c r="D34" s="354"/>
      <c r="E34" s="355"/>
      <c r="F34" s="355"/>
      <c r="G34" s="355"/>
      <c r="H34" s="355"/>
      <c r="I34" s="355"/>
      <c r="J34" s="356"/>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row>
    <row r="35" spans="1:46" ht="12" customHeight="1" x14ac:dyDescent="0.15">
      <c r="A35" s="379"/>
      <c r="B35" s="379"/>
      <c r="C35" s="379"/>
      <c r="D35" s="354"/>
      <c r="E35" s="355"/>
      <c r="F35" s="355"/>
      <c r="G35" s="355"/>
      <c r="H35" s="355"/>
      <c r="I35" s="355"/>
      <c r="J35" s="356"/>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row>
    <row r="36" spans="1:46" ht="12" customHeight="1" x14ac:dyDescent="0.15">
      <c r="A36" s="379"/>
      <c r="B36" s="379"/>
      <c r="C36" s="379"/>
      <c r="D36" s="370"/>
      <c r="E36" s="371"/>
      <c r="F36" s="371"/>
      <c r="G36" s="371"/>
      <c r="H36" s="371"/>
      <c r="I36" s="371"/>
      <c r="J36" s="372"/>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row>
    <row r="37" spans="1:46" ht="12" customHeight="1" x14ac:dyDescent="0.15">
      <c r="A37" s="379"/>
      <c r="B37" s="379"/>
      <c r="C37" s="379"/>
      <c r="D37" s="351" t="s">
        <v>166</v>
      </c>
      <c r="E37" s="352"/>
      <c r="F37" s="352"/>
      <c r="G37" s="352"/>
      <c r="H37" s="352"/>
      <c r="I37" s="352"/>
      <c r="J37" s="353"/>
      <c r="K37" s="357" t="s">
        <v>305</v>
      </c>
      <c r="L37" s="357"/>
      <c r="M37" s="357"/>
      <c r="N37" s="357"/>
      <c r="O37" s="357"/>
      <c r="P37" s="357"/>
      <c r="Q37" s="357"/>
      <c r="R37" s="357"/>
      <c r="S37" s="357"/>
      <c r="T37" s="357"/>
      <c r="U37" s="357"/>
      <c r="V37" s="357"/>
      <c r="W37" s="357"/>
      <c r="X37" s="357"/>
      <c r="Y37" s="357"/>
      <c r="Z37" s="357"/>
      <c r="AA37" s="357"/>
      <c r="AB37" s="357"/>
      <c r="AC37" s="357" t="s">
        <v>306</v>
      </c>
      <c r="AD37" s="357"/>
      <c r="AE37" s="357"/>
      <c r="AF37" s="357"/>
      <c r="AG37" s="357"/>
      <c r="AH37" s="357"/>
      <c r="AI37" s="357"/>
      <c r="AJ37" s="357"/>
      <c r="AK37" s="357"/>
      <c r="AL37" s="357"/>
      <c r="AM37" s="357"/>
      <c r="AN37" s="357"/>
      <c r="AO37" s="357"/>
      <c r="AP37" s="357"/>
      <c r="AQ37" s="357"/>
      <c r="AR37" s="357"/>
      <c r="AS37" s="357"/>
      <c r="AT37" s="357"/>
    </row>
    <row r="38" spans="1:46" ht="12" customHeight="1" x14ac:dyDescent="0.15">
      <c r="A38" s="379"/>
      <c r="B38" s="379"/>
      <c r="C38" s="379"/>
      <c r="D38" s="354"/>
      <c r="E38" s="355"/>
      <c r="F38" s="355"/>
      <c r="G38" s="355"/>
      <c r="H38" s="355"/>
      <c r="I38" s="355"/>
      <c r="J38" s="356"/>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row>
    <row r="39" spans="1:46" ht="12" customHeight="1" x14ac:dyDescent="0.15">
      <c r="A39" s="379"/>
      <c r="B39" s="379"/>
      <c r="C39" s="379"/>
      <c r="D39" s="354"/>
      <c r="E39" s="355"/>
      <c r="F39" s="355"/>
      <c r="G39" s="355"/>
      <c r="H39" s="355"/>
      <c r="I39" s="355"/>
      <c r="J39" s="356"/>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row>
    <row r="40" spans="1:46" ht="12" customHeight="1" x14ac:dyDescent="0.15">
      <c r="A40" s="379"/>
      <c r="B40" s="379"/>
      <c r="C40" s="379"/>
      <c r="D40" s="354"/>
      <c r="E40" s="355"/>
      <c r="F40" s="355"/>
      <c r="G40" s="355"/>
      <c r="H40" s="355"/>
      <c r="I40" s="355"/>
      <c r="J40" s="356"/>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row>
    <row r="41" spans="1:46" ht="12" customHeight="1" x14ac:dyDescent="0.15">
      <c r="A41" s="379"/>
      <c r="B41" s="379"/>
      <c r="C41" s="379"/>
      <c r="D41" s="354"/>
      <c r="E41" s="355"/>
      <c r="F41" s="355"/>
      <c r="G41" s="355"/>
      <c r="H41" s="355"/>
      <c r="I41" s="355"/>
      <c r="J41" s="356"/>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row>
    <row r="42" spans="1:46" ht="12" customHeight="1" x14ac:dyDescent="0.15">
      <c r="A42" s="379"/>
      <c r="B42" s="379"/>
      <c r="C42" s="379"/>
      <c r="D42" s="370"/>
      <c r="E42" s="371"/>
      <c r="F42" s="371"/>
      <c r="G42" s="371"/>
      <c r="H42" s="371"/>
      <c r="I42" s="371"/>
      <c r="J42" s="372"/>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row>
    <row r="43" spans="1:46" ht="12" customHeight="1" x14ac:dyDescent="0.15">
      <c r="A43" s="379"/>
      <c r="B43" s="379"/>
      <c r="C43" s="379"/>
      <c r="D43" s="351" t="s">
        <v>167</v>
      </c>
      <c r="E43" s="352"/>
      <c r="F43" s="352"/>
      <c r="G43" s="352"/>
      <c r="H43" s="352"/>
      <c r="I43" s="352"/>
      <c r="J43" s="353"/>
      <c r="K43" s="357" t="s">
        <v>307</v>
      </c>
      <c r="L43" s="357"/>
      <c r="M43" s="357"/>
      <c r="N43" s="357"/>
      <c r="O43" s="357"/>
      <c r="P43" s="357"/>
      <c r="Q43" s="357"/>
      <c r="R43" s="357"/>
      <c r="S43" s="357"/>
      <c r="T43" s="357"/>
      <c r="U43" s="357"/>
      <c r="V43" s="357"/>
      <c r="W43" s="357"/>
      <c r="X43" s="357"/>
      <c r="Y43" s="357"/>
      <c r="Z43" s="357"/>
      <c r="AA43" s="357"/>
      <c r="AB43" s="357"/>
      <c r="AC43" s="357" t="s">
        <v>308</v>
      </c>
      <c r="AD43" s="357"/>
      <c r="AE43" s="357"/>
      <c r="AF43" s="357"/>
      <c r="AG43" s="357"/>
      <c r="AH43" s="357"/>
      <c r="AI43" s="357"/>
      <c r="AJ43" s="357"/>
      <c r="AK43" s="357"/>
      <c r="AL43" s="357"/>
      <c r="AM43" s="357"/>
      <c r="AN43" s="357"/>
      <c r="AO43" s="357"/>
      <c r="AP43" s="357"/>
      <c r="AQ43" s="357"/>
      <c r="AR43" s="357"/>
      <c r="AS43" s="357"/>
      <c r="AT43" s="357"/>
    </row>
    <row r="44" spans="1:46" ht="12" customHeight="1" x14ac:dyDescent="0.15">
      <c r="A44" s="379"/>
      <c r="B44" s="379"/>
      <c r="C44" s="379"/>
      <c r="D44" s="354"/>
      <c r="E44" s="355"/>
      <c r="F44" s="355"/>
      <c r="G44" s="355"/>
      <c r="H44" s="355"/>
      <c r="I44" s="355"/>
      <c r="J44" s="356"/>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row>
    <row r="45" spans="1:46" ht="12" customHeight="1" x14ac:dyDescent="0.15">
      <c r="A45" s="379"/>
      <c r="B45" s="379"/>
      <c r="C45" s="379"/>
      <c r="D45" s="354"/>
      <c r="E45" s="355"/>
      <c r="F45" s="355"/>
      <c r="G45" s="355"/>
      <c r="H45" s="355"/>
      <c r="I45" s="355"/>
      <c r="J45" s="356"/>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row>
    <row r="46" spans="1:46" ht="12" customHeight="1" x14ac:dyDescent="0.15">
      <c r="A46" s="379"/>
      <c r="B46" s="379"/>
      <c r="C46" s="379"/>
      <c r="D46" s="354"/>
      <c r="E46" s="355"/>
      <c r="F46" s="355"/>
      <c r="G46" s="355"/>
      <c r="H46" s="355"/>
      <c r="I46" s="355"/>
      <c r="J46" s="356"/>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row>
    <row r="47" spans="1:46" ht="12" customHeight="1" x14ac:dyDescent="0.15">
      <c r="A47" s="379"/>
      <c r="B47" s="379"/>
      <c r="C47" s="379"/>
      <c r="D47" s="354"/>
      <c r="E47" s="355"/>
      <c r="F47" s="355"/>
      <c r="G47" s="355"/>
      <c r="H47" s="355"/>
      <c r="I47" s="355"/>
      <c r="J47" s="356"/>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row>
    <row r="48" spans="1:46" ht="12" customHeight="1" x14ac:dyDescent="0.15">
      <c r="A48" s="379"/>
      <c r="B48" s="379"/>
      <c r="C48" s="379"/>
      <c r="D48" s="370"/>
      <c r="E48" s="371"/>
      <c r="F48" s="371"/>
      <c r="G48" s="371"/>
      <c r="H48" s="371"/>
      <c r="I48" s="371"/>
      <c r="J48" s="372"/>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row>
    <row r="49" spans="1:46" ht="12" customHeight="1" x14ac:dyDescent="0.15">
      <c r="A49" s="379"/>
      <c r="B49" s="379"/>
      <c r="C49" s="379"/>
      <c r="D49" s="351" t="s">
        <v>168</v>
      </c>
      <c r="E49" s="352"/>
      <c r="F49" s="352"/>
      <c r="G49" s="352"/>
      <c r="H49" s="352"/>
      <c r="I49" s="352"/>
      <c r="J49" s="353"/>
      <c r="K49" s="357" t="s">
        <v>309</v>
      </c>
      <c r="L49" s="357"/>
      <c r="M49" s="357"/>
      <c r="N49" s="357"/>
      <c r="O49" s="357"/>
      <c r="P49" s="357"/>
      <c r="Q49" s="357"/>
      <c r="R49" s="357"/>
      <c r="S49" s="357"/>
      <c r="T49" s="357"/>
      <c r="U49" s="357"/>
      <c r="V49" s="357"/>
      <c r="W49" s="357"/>
      <c r="X49" s="357"/>
      <c r="Y49" s="357"/>
      <c r="Z49" s="357"/>
      <c r="AA49" s="357"/>
      <c r="AB49" s="357"/>
      <c r="AC49" s="373" t="s">
        <v>169</v>
      </c>
      <c r="AD49" s="373"/>
      <c r="AE49" s="373"/>
      <c r="AF49" s="373"/>
      <c r="AG49" s="373"/>
      <c r="AH49" s="373"/>
      <c r="AI49" s="373"/>
      <c r="AJ49" s="373"/>
      <c r="AK49" s="373"/>
      <c r="AL49" s="373"/>
      <c r="AM49" s="373"/>
      <c r="AN49" s="373"/>
      <c r="AO49" s="373"/>
      <c r="AP49" s="373"/>
      <c r="AQ49" s="373"/>
      <c r="AR49" s="373"/>
      <c r="AS49" s="373"/>
      <c r="AT49" s="373"/>
    </row>
    <row r="50" spans="1:46" ht="12" customHeight="1" x14ac:dyDescent="0.15">
      <c r="A50" s="379"/>
      <c r="B50" s="379"/>
      <c r="C50" s="379"/>
      <c r="D50" s="354"/>
      <c r="E50" s="355"/>
      <c r="F50" s="355"/>
      <c r="G50" s="355"/>
      <c r="H50" s="355"/>
      <c r="I50" s="355"/>
      <c r="J50" s="356"/>
      <c r="K50" s="357"/>
      <c r="L50" s="357"/>
      <c r="M50" s="357"/>
      <c r="N50" s="357"/>
      <c r="O50" s="357"/>
      <c r="P50" s="357"/>
      <c r="Q50" s="357"/>
      <c r="R50" s="357"/>
      <c r="S50" s="357"/>
      <c r="T50" s="357"/>
      <c r="U50" s="357"/>
      <c r="V50" s="357"/>
      <c r="W50" s="357"/>
      <c r="X50" s="357"/>
      <c r="Y50" s="357"/>
      <c r="Z50" s="357"/>
      <c r="AA50" s="357"/>
      <c r="AB50" s="357"/>
      <c r="AC50" s="373"/>
      <c r="AD50" s="373"/>
      <c r="AE50" s="373"/>
      <c r="AF50" s="373"/>
      <c r="AG50" s="373"/>
      <c r="AH50" s="373"/>
      <c r="AI50" s="373"/>
      <c r="AJ50" s="373"/>
      <c r="AK50" s="373"/>
      <c r="AL50" s="373"/>
      <c r="AM50" s="373"/>
      <c r="AN50" s="373"/>
      <c r="AO50" s="373"/>
      <c r="AP50" s="373"/>
      <c r="AQ50" s="373"/>
      <c r="AR50" s="373"/>
      <c r="AS50" s="373"/>
      <c r="AT50" s="373"/>
    </row>
    <row r="51" spans="1:46" ht="12" customHeight="1" x14ac:dyDescent="0.15">
      <c r="A51" s="379"/>
      <c r="B51" s="379"/>
      <c r="C51" s="379"/>
      <c r="D51" s="354"/>
      <c r="E51" s="355"/>
      <c r="F51" s="355"/>
      <c r="G51" s="355"/>
      <c r="H51" s="355"/>
      <c r="I51" s="355"/>
      <c r="J51" s="356"/>
      <c r="K51" s="357"/>
      <c r="L51" s="357"/>
      <c r="M51" s="357"/>
      <c r="N51" s="357"/>
      <c r="O51" s="357"/>
      <c r="P51" s="357"/>
      <c r="Q51" s="357"/>
      <c r="R51" s="357"/>
      <c r="S51" s="357"/>
      <c r="T51" s="357"/>
      <c r="U51" s="357"/>
      <c r="V51" s="357"/>
      <c r="W51" s="357"/>
      <c r="X51" s="357"/>
      <c r="Y51" s="357"/>
      <c r="Z51" s="357"/>
      <c r="AA51" s="357"/>
      <c r="AB51" s="357"/>
      <c r="AC51" s="373"/>
      <c r="AD51" s="373"/>
      <c r="AE51" s="373"/>
      <c r="AF51" s="373"/>
      <c r="AG51" s="373"/>
      <c r="AH51" s="373"/>
      <c r="AI51" s="373"/>
      <c r="AJ51" s="373"/>
      <c r="AK51" s="373"/>
      <c r="AL51" s="373"/>
      <c r="AM51" s="373"/>
      <c r="AN51" s="373"/>
      <c r="AO51" s="373"/>
      <c r="AP51" s="373"/>
      <c r="AQ51" s="373"/>
      <c r="AR51" s="373"/>
      <c r="AS51" s="373"/>
      <c r="AT51" s="373"/>
    </row>
    <row r="52" spans="1:46" ht="12" customHeight="1" x14ac:dyDescent="0.15">
      <c r="A52" s="379"/>
      <c r="B52" s="379"/>
      <c r="C52" s="379"/>
      <c r="D52" s="370"/>
      <c r="E52" s="371"/>
      <c r="F52" s="371"/>
      <c r="G52" s="371"/>
      <c r="H52" s="371"/>
      <c r="I52" s="371"/>
      <c r="J52" s="372"/>
      <c r="K52" s="357"/>
      <c r="L52" s="357"/>
      <c r="M52" s="357"/>
      <c r="N52" s="357"/>
      <c r="O52" s="357"/>
      <c r="P52" s="357"/>
      <c r="Q52" s="357"/>
      <c r="R52" s="357"/>
      <c r="S52" s="357"/>
      <c r="T52" s="357"/>
      <c r="U52" s="357"/>
      <c r="V52" s="357"/>
      <c r="W52" s="357"/>
      <c r="X52" s="357"/>
      <c r="Y52" s="357"/>
      <c r="Z52" s="357"/>
      <c r="AA52" s="357"/>
      <c r="AB52" s="357"/>
      <c r="AC52" s="373"/>
      <c r="AD52" s="373"/>
      <c r="AE52" s="373"/>
      <c r="AF52" s="373"/>
      <c r="AG52" s="373"/>
      <c r="AH52" s="373"/>
      <c r="AI52" s="373"/>
      <c r="AJ52" s="373"/>
      <c r="AK52" s="373"/>
      <c r="AL52" s="373"/>
      <c r="AM52" s="373"/>
      <c r="AN52" s="373"/>
      <c r="AO52" s="373"/>
      <c r="AP52" s="373"/>
      <c r="AQ52" s="373"/>
      <c r="AR52" s="373"/>
      <c r="AS52" s="373"/>
      <c r="AT52" s="373"/>
    </row>
    <row r="53" spans="1:46" ht="12" customHeight="1" x14ac:dyDescent="0.15">
      <c r="A53" s="379"/>
      <c r="B53" s="379"/>
      <c r="C53" s="379"/>
      <c r="D53" s="351" t="s">
        <v>170</v>
      </c>
      <c r="E53" s="352"/>
      <c r="F53" s="352"/>
      <c r="G53" s="352"/>
      <c r="H53" s="352"/>
      <c r="I53" s="352"/>
      <c r="J53" s="353"/>
      <c r="K53" s="357" t="s">
        <v>310</v>
      </c>
      <c r="L53" s="357"/>
      <c r="M53" s="357"/>
      <c r="N53" s="357"/>
      <c r="O53" s="357"/>
      <c r="P53" s="357"/>
      <c r="Q53" s="357"/>
      <c r="R53" s="357"/>
      <c r="S53" s="357"/>
      <c r="T53" s="357"/>
      <c r="U53" s="357"/>
      <c r="V53" s="357"/>
      <c r="W53" s="357"/>
      <c r="X53" s="357"/>
      <c r="Y53" s="357"/>
      <c r="Z53" s="357"/>
      <c r="AA53" s="357"/>
      <c r="AB53" s="357"/>
      <c r="AC53" s="373" t="s">
        <v>169</v>
      </c>
      <c r="AD53" s="373"/>
      <c r="AE53" s="373"/>
      <c r="AF53" s="373"/>
      <c r="AG53" s="373"/>
      <c r="AH53" s="373"/>
      <c r="AI53" s="373"/>
      <c r="AJ53" s="373"/>
      <c r="AK53" s="373"/>
      <c r="AL53" s="373"/>
      <c r="AM53" s="373"/>
      <c r="AN53" s="373"/>
      <c r="AO53" s="373"/>
      <c r="AP53" s="373"/>
      <c r="AQ53" s="373"/>
      <c r="AR53" s="373"/>
      <c r="AS53" s="373"/>
      <c r="AT53" s="373"/>
    </row>
    <row r="54" spans="1:46" ht="12" customHeight="1" x14ac:dyDescent="0.15">
      <c r="A54" s="379"/>
      <c r="B54" s="379"/>
      <c r="C54" s="379"/>
      <c r="D54" s="354"/>
      <c r="E54" s="355"/>
      <c r="F54" s="355"/>
      <c r="G54" s="355"/>
      <c r="H54" s="355"/>
      <c r="I54" s="355"/>
      <c r="J54" s="356"/>
      <c r="K54" s="357"/>
      <c r="L54" s="357"/>
      <c r="M54" s="357"/>
      <c r="N54" s="357"/>
      <c r="O54" s="357"/>
      <c r="P54" s="357"/>
      <c r="Q54" s="357"/>
      <c r="R54" s="357"/>
      <c r="S54" s="357"/>
      <c r="T54" s="357"/>
      <c r="U54" s="357"/>
      <c r="V54" s="357"/>
      <c r="W54" s="357"/>
      <c r="X54" s="357"/>
      <c r="Y54" s="357"/>
      <c r="Z54" s="357"/>
      <c r="AA54" s="357"/>
      <c r="AB54" s="357"/>
      <c r="AC54" s="373"/>
      <c r="AD54" s="373"/>
      <c r="AE54" s="373"/>
      <c r="AF54" s="373"/>
      <c r="AG54" s="373"/>
      <c r="AH54" s="373"/>
      <c r="AI54" s="373"/>
      <c r="AJ54" s="373"/>
      <c r="AK54" s="373"/>
      <c r="AL54" s="373"/>
      <c r="AM54" s="373"/>
      <c r="AN54" s="373"/>
      <c r="AO54" s="373"/>
      <c r="AP54" s="373"/>
      <c r="AQ54" s="373"/>
      <c r="AR54" s="373"/>
      <c r="AS54" s="373"/>
      <c r="AT54" s="373"/>
    </row>
    <row r="55" spans="1:46" ht="12" customHeight="1" x14ac:dyDescent="0.15">
      <c r="A55" s="379"/>
      <c r="B55" s="379"/>
      <c r="C55" s="379"/>
      <c r="D55" s="354"/>
      <c r="E55" s="355"/>
      <c r="F55" s="355"/>
      <c r="G55" s="355"/>
      <c r="H55" s="355"/>
      <c r="I55" s="355"/>
      <c r="J55" s="356"/>
      <c r="K55" s="357"/>
      <c r="L55" s="357"/>
      <c r="M55" s="357"/>
      <c r="N55" s="357"/>
      <c r="O55" s="357"/>
      <c r="P55" s="357"/>
      <c r="Q55" s="357"/>
      <c r="R55" s="357"/>
      <c r="S55" s="357"/>
      <c r="T55" s="357"/>
      <c r="U55" s="357"/>
      <c r="V55" s="357"/>
      <c r="W55" s="357"/>
      <c r="X55" s="357"/>
      <c r="Y55" s="357"/>
      <c r="Z55" s="357"/>
      <c r="AA55" s="357"/>
      <c r="AB55" s="357"/>
      <c r="AC55" s="373"/>
      <c r="AD55" s="373"/>
      <c r="AE55" s="373"/>
      <c r="AF55" s="373"/>
      <c r="AG55" s="373"/>
      <c r="AH55" s="373"/>
      <c r="AI55" s="373"/>
      <c r="AJ55" s="373"/>
      <c r="AK55" s="373"/>
      <c r="AL55" s="373"/>
      <c r="AM55" s="373"/>
      <c r="AN55" s="373"/>
      <c r="AO55" s="373"/>
      <c r="AP55" s="373"/>
      <c r="AQ55" s="373"/>
      <c r="AR55" s="373"/>
      <c r="AS55" s="373"/>
      <c r="AT55" s="373"/>
    </row>
    <row r="56" spans="1:46" ht="12" customHeight="1" x14ac:dyDescent="0.15">
      <c r="A56" s="379"/>
      <c r="B56" s="379"/>
      <c r="C56" s="379"/>
      <c r="D56" s="370"/>
      <c r="E56" s="371"/>
      <c r="F56" s="371"/>
      <c r="G56" s="371"/>
      <c r="H56" s="371"/>
      <c r="I56" s="371"/>
      <c r="J56" s="372"/>
      <c r="K56" s="357"/>
      <c r="L56" s="357"/>
      <c r="M56" s="357"/>
      <c r="N56" s="357"/>
      <c r="O56" s="357"/>
      <c r="P56" s="357"/>
      <c r="Q56" s="357"/>
      <c r="R56" s="357"/>
      <c r="S56" s="357"/>
      <c r="T56" s="357"/>
      <c r="U56" s="357"/>
      <c r="V56" s="357"/>
      <c r="W56" s="357"/>
      <c r="X56" s="357"/>
      <c r="Y56" s="357"/>
      <c r="Z56" s="357"/>
      <c r="AA56" s="357"/>
      <c r="AB56" s="357"/>
      <c r="AC56" s="373"/>
      <c r="AD56" s="373"/>
      <c r="AE56" s="373"/>
      <c r="AF56" s="373"/>
      <c r="AG56" s="373"/>
      <c r="AH56" s="373"/>
      <c r="AI56" s="373"/>
      <c r="AJ56" s="373"/>
      <c r="AK56" s="373"/>
      <c r="AL56" s="373"/>
      <c r="AM56" s="373"/>
      <c r="AN56" s="373"/>
      <c r="AO56" s="373"/>
      <c r="AP56" s="373"/>
      <c r="AQ56" s="373"/>
      <c r="AR56" s="373"/>
      <c r="AS56" s="373"/>
      <c r="AT56" s="373"/>
    </row>
    <row r="57" spans="1:46" ht="12" customHeight="1" x14ac:dyDescent="0.15">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row>
    <row r="58" spans="1:46" ht="12" customHeight="1" x14ac:dyDescent="0.15">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row>
    <row r="59" spans="1:46" ht="12" customHeight="1" x14ac:dyDescent="0.1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row>
    <row r="60" spans="1:46" ht="12" customHeight="1" x14ac:dyDescent="0.15">
      <c r="A60" s="374" t="s">
        <v>158</v>
      </c>
      <c r="B60" s="374"/>
      <c r="C60" s="374"/>
      <c r="D60" s="374"/>
      <c r="E60" s="374"/>
      <c r="F60" s="374"/>
      <c r="G60" s="374"/>
      <c r="H60" s="374"/>
      <c r="I60" s="374"/>
      <c r="J60" s="374"/>
      <c r="K60" s="374"/>
      <c r="L60" s="374"/>
      <c r="M60" s="374"/>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row>
    <row r="61" spans="1:46" ht="12" customHeight="1" x14ac:dyDescent="0.15">
      <c r="A61" s="374"/>
      <c r="B61" s="374"/>
      <c r="C61" s="374"/>
      <c r="D61" s="374"/>
      <c r="E61" s="374"/>
      <c r="F61" s="374"/>
      <c r="G61" s="374"/>
      <c r="H61" s="374"/>
      <c r="I61" s="374"/>
      <c r="J61" s="374"/>
      <c r="K61" s="374"/>
      <c r="L61" s="374"/>
      <c r="M61" s="374"/>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row>
    <row r="62" spans="1:46" ht="12" customHeight="1" x14ac:dyDescent="0.15">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row>
    <row r="63" spans="1:46" ht="12" customHeight="1" x14ac:dyDescent="0.15">
      <c r="A63" s="375"/>
      <c r="B63" s="375"/>
      <c r="C63" s="375"/>
      <c r="D63" s="376" t="s">
        <v>159</v>
      </c>
      <c r="E63" s="377"/>
      <c r="F63" s="377"/>
      <c r="G63" s="377"/>
      <c r="H63" s="377"/>
      <c r="I63" s="377"/>
      <c r="J63" s="378"/>
      <c r="K63" s="369" t="s">
        <v>160</v>
      </c>
      <c r="L63" s="369"/>
      <c r="M63" s="369"/>
      <c r="N63" s="369"/>
      <c r="O63" s="369"/>
      <c r="P63" s="369"/>
      <c r="Q63" s="369"/>
      <c r="R63" s="369"/>
      <c r="S63" s="369"/>
      <c r="T63" s="369"/>
      <c r="U63" s="369"/>
      <c r="V63" s="369"/>
      <c r="W63" s="369"/>
      <c r="X63" s="369"/>
      <c r="Y63" s="369"/>
      <c r="Z63" s="369"/>
      <c r="AA63" s="369"/>
      <c r="AB63" s="369"/>
      <c r="AC63" s="369" t="s">
        <v>161</v>
      </c>
      <c r="AD63" s="369"/>
      <c r="AE63" s="369"/>
      <c r="AF63" s="369"/>
      <c r="AG63" s="369"/>
      <c r="AH63" s="369"/>
      <c r="AI63" s="369"/>
      <c r="AJ63" s="369"/>
      <c r="AK63" s="369"/>
      <c r="AL63" s="369"/>
      <c r="AM63" s="369"/>
      <c r="AN63" s="369"/>
      <c r="AO63" s="369"/>
      <c r="AP63" s="369"/>
      <c r="AQ63" s="369"/>
      <c r="AR63" s="369"/>
      <c r="AS63" s="369"/>
      <c r="AT63" s="369"/>
    </row>
    <row r="64" spans="1:46" ht="12" customHeight="1" x14ac:dyDescent="0.15">
      <c r="A64" s="380" t="s">
        <v>180</v>
      </c>
      <c r="B64" s="381"/>
      <c r="C64" s="382"/>
      <c r="D64" s="358" t="s">
        <v>171</v>
      </c>
      <c r="E64" s="359"/>
      <c r="F64" s="359"/>
      <c r="G64" s="359"/>
      <c r="H64" s="359"/>
      <c r="I64" s="359"/>
      <c r="J64" s="360"/>
      <c r="K64" s="357" t="s">
        <v>172</v>
      </c>
      <c r="L64" s="357"/>
      <c r="M64" s="357"/>
      <c r="N64" s="357"/>
      <c r="O64" s="357"/>
      <c r="P64" s="357"/>
      <c r="Q64" s="357"/>
      <c r="R64" s="357"/>
      <c r="S64" s="357"/>
      <c r="T64" s="357"/>
      <c r="U64" s="357"/>
      <c r="V64" s="357"/>
      <c r="W64" s="357"/>
      <c r="X64" s="357"/>
      <c r="Y64" s="357"/>
      <c r="Z64" s="357"/>
      <c r="AA64" s="357"/>
      <c r="AB64" s="357"/>
      <c r="AC64" s="369"/>
      <c r="AD64" s="369"/>
      <c r="AE64" s="369"/>
      <c r="AF64" s="369"/>
      <c r="AG64" s="369"/>
      <c r="AH64" s="369"/>
      <c r="AI64" s="369"/>
      <c r="AJ64" s="369"/>
      <c r="AK64" s="369"/>
      <c r="AL64" s="369"/>
      <c r="AM64" s="369"/>
      <c r="AN64" s="369"/>
      <c r="AO64" s="369"/>
      <c r="AP64" s="369"/>
      <c r="AQ64" s="369"/>
      <c r="AR64" s="369"/>
      <c r="AS64" s="369"/>
      <c r="AT64" s="369"/>
    </row>
    <row r="65" spans="1:46" ht="12" customHeight="1" x14ac:dyDescent="0.15">
      <c r="A65" s="383"/>
      <c r="B65" s="384"/>
      <c r="C65" s="385"/>
      <c r="D65" s="361"/>
      <c r="E65" s="362"/>
      <c r="F65" s="362"/>
      <c r="G65" s="362"/>
      <c r="H65" s="362"/>
      <c r="I65" s="362"/>
      <c r="J65" s="363"/>
      <c r="K65" s="357"/>
      <c r="L65" s="357"/>
      <c r="M65" s="357"/>
      <c r="N65" s="357"/>
      <c r="O65" s="357"/>
      <c r="P65" s="357"/>
      <c r="Q65" s="357"/>
      <c r="R65" s="357"/>
      <c r="S65" s="357"/>
      <c r="T65" s="357"/>
      <c r="U65" s="357"/>
      <c r="V65" s="357"/>
      <c r="W65" s="357"/>
      <c r="X65" s="357"/>
      <c r="Y65" s="357"/>
      <c r="Z65" s="357"/>
      <c r="AA65" s="357"/>
      <c r="AB65" s="357"/>
      <c r="AC65" s="369"/>
      <c r="AD65" s="369"/>
      <c r="AE65" s="369"/>
      <c r="AF65" s="369"/>
      <c r="AG65" s="369"/>
      <c r="AH65" s="369"/>
      <c r="AI65" s="369"/>
      <c r="AJ65" s="369"/>
      <c r="AK65" s="369"/>
      <c r="AL65" s="369"/>
      <c r="AM65" s="369"/>
      <c r="AN65" s="369"/>
      <c r="AO65" s="369"/>
      <c r="AP65" s="369"/>
      <c r="AQ65" s="369"/>
      <c r="AR65" s="369"/>
      <c r="AS65" s="369"/>
      <c r="AT65" s="369"/>
    </row>
    <row r="66" spans="1:46" ht="12" customHeight="1" x14ac:dyDescent="0.15">
      <c r="A66" s="383"/>
      <c r="B66" s="384"/>
      <c r="C66" s="385"/>
      <c r="D66" s="361"/>
      <c r="E66" s="362"/>
      <c r="F66" s="362"/>
      <c r="G66" s="362"/>
      <c r="H66" s="362"/>
      <c r="I66" s="362"/>
      <c r="J66" s="363"/>
      <c r="K66" s="357"/>
      <c r="L66" s="357"/>
      <c r="M66" s="357"/>
      <c r="N66" s="357"/>
      <c r="O66" s="357"/>
      <c r="P66" s="357"/>
      <c r="Q66" s="357"/>
      <c r="R66" s="357"/>
      <c r="S66" s="357"/>
      <c r="T66" s="357"/>
      <c r="U66" s="357"/>
      <c r="V66" s="357"/>
      <c r="W66" s="357"/>
      <c r="X66" s="357"/>
      <c r="Y66" s="357"/>
      <c r="Z66" s="357"/>
      <c r="AA66" s="357"/>
      <c r="AB66" s="357"/>
      <c r="AC66" s="369"/>
      <c r="AD66" s="369"/>
      <c r="AE66" s="369"/>
      <c r="AF66" s="369"/>
      <c r="AG66" s="369"/>
      <c r="AH66" s="369"/>
      <c r="AI66" s="369"/>
      <c r="AJ66" s="369"/>
      <c r="AK66" s="369"/>
      <c r="AL66" s="369"/>
      <c r="AM66" s="369"/>
      <c r="AN66" s="369"/>
      <c r="AO66" s="369"/>
      <c r="AP66" s="369"/>
      <c r="AQ66" s="369"/>
      <c r="AR66" s="369"/>
      <c r="AS66" s="369"/>
      <c r="AT66" s="369"/>
    </row>
    <row r="67" spans="1:46" ht="12" customHeight="1" x14ac:dyDescent="0.15">
      <c r="A67" s="383"/>
      <c r="B67" s="384"/>
      <c r="C67" s="385"/>
      <c r="D67" s="361"/>
      <c r="E67" s="362"/>
      <c r="F67" s="362"/>
      <c r="G67" s="362"/>
      <c r="H67" s="362"/>
      <c r="I67" s="362"/>
      <c r="J67" s="363"/>
      <c r="K67" s="357"/>
      <c r="L67" s="357"/>
      <c r="M67" s="357"/>
      <c r="N67" s="357"/>
      <c r="O67" s="357"/>
      <c r="P67" s="357"/>
      <c r="Q67" s="357"/>
      <c r="R67" s="357"/>
      <c r="S67" s="357"/>
      <c r="T67" s="357"/>
      <c r="U67" s="357"/>
      <c r="V67" s="357"/>
      <c r="W67" s="357"/>
      <c r="X67" s="357"/>
      <c r="Y67" s="357"/>
      <c r="Z67" s="357"/>
      <c r="AA67" s="357"/>
      <c r="AB67" s="357"/>
      <c r="AC67" s="369"/>
      <c r="AD67" s="369"/>
      <c r="AE67" s="369"/>
      <c r="AF67" s="369"/>
      <c r="AG67" s="369"/>
      <c r="AH67" s="369"/>
      <c r="AI67" s="369"/>
      <c r="AJ67" s="369"/>
      <c r="AK67" s="369"/>
      <c r="AL67" s="369"/>
      <c r="AM67" s="369"/>
      <c r="AN67" s="369"/>
      <c r="AO67" s="369"/>
      <c r="AP67" s="369"/>
      <c r="AQ67" s="369"/>
      <c r="AR67" s="369"/>
      <c r="AS67" s="369"/>
      <c r="AT67" s="369"/>
    </row>
    <row r="68" spans="1:46" ht="12" customHeight="1" x14ac:dyDescent="0.15">
      <c r="A68" s="383"/>
      <c r="B68" s="384"/>
      <c r="C68" s="385"/>
      <c r="D68" s="364"/>
      <c r="E68" s="365"/>
      <c r="F68" s="365"/>
      <c r="G68" s="365"/>
      <c r="H68" s="365"/>
      <c r="I68" s="365"/>
      <c r="J68" s="366"/>
      <c r="K68" s="357"/>
      <c r="L68" s="357"/>
      <c r="M68" s="357"/>
      <c r="N68" s="357"/>
      <c r="O68" s="357"/>
      <c r="P68" s="357"/>
      <c r="Q68" s="357"/>
      <c r="R68" s="357"/>
      <c r="S68" s="357"/>
      <c r="T68" s="357"/>
      <c r="U68" s="357"/>
      <c r="V68" s="357"/>
      <c r="W68" s="357"/>
      <c r="X68" s="357"/>
      <c r="Y68" s="357"/>
      <c r="Z68" s="357"/>
      <c r="AA68" s="357"/>
      <c r="AB68" s="357"/>
      <c r="AC68" s="369"/>
      <c r="AD68" s="369"/>
      <c r="AE68" s="369"/>
      <c r="AF68" s="369"/>
      <c r="AG68" s="369"/>
      <c r="AH68" s="369"/>
      <c r="AI68" s="369"/>
      <c r="AJ68" s="369"/>
      <c r="AK68" s="369"/>
      <c r="AL68" s="369"/>
      <c r="AM68" s="369"/>
      <c r="AN68" s="369"/>
      <c r="AO68" s="369"/>
      <c r="AP68" s="369"/>
      <c r="AQ68" s="369"/>
      <c r="AR68" s="369"/>
      <c r="AS68" s="369"/>
      <c r="AT68" s="369"/>
    </row>
    <row r="69" spans="1:46" ht="12" customHeight="1" x14ac:dyDescent="0.15">
      <c r="A69" s="383"/>
      <c r="B69" s="384"/>
      <c r="C69" s="385"/>
      <c r="D69" s="358" t="s">
        <v>173</v>
      </c>
      <c r="E69" s="359"/>
      <c r="F69" s="359"/>
      <c r="G69" s="359"/>
      <c r="H69" s="359"/>
      <c r="I69" s="359"/>
      <c r="J69" s="360"/>
      <c r="K69" s="357" t="s">
        <v>174</v>
      </c>
      <c r="L69" s="357"/>
      <c r="M69" s="357"/>
      <c r="N69" s="357"/>
      <c r="O69" s="357"/>
      <c r="P69" s="357"/>
      <c r="Q69" s="357"/>
      <c r="R69" s="357"/>
      <c r="S69" s="357"/>
      <c r="T69" s="357"/>
      <c r="U69" s="357"/>
      <c r="V69" s="357"/>
      <c r="W69" s="357"/>
      <c r="X69" s="357"/>
      <c r="Y69" s="357"/>
      <c r="Z69" s="357"/>
      <c r="AA69" s="357"/>
      <c r="AB69" s="357"/>
      <c r="AC69" s="369"/>
      <c r="AD69" s="369"/>
      <c r="AE69" s="369"/>
      <c r="AF69" s="369"/>
      <c r="AG69" s="369"/>
      <c r="AH69" s="369"/>
      <c r="AI69" s="369"/>
      <c r="AJ69" s="369"/>
      <c r="AK69" s="369"/>
      <c r="AL69" s="369"/>
      <c r="AM69" s="369"/>
      <c r="AN69" s="369"/>
      <c r="AO69" s="369"/>
      <c r="AP69" s="369"/>
      <c r="AQ69" s="369"/>
      <c r="AR69" s="369"/>
      <c r="AS69" s="369"/>
      <c r="AT69" s="369"/>
    </row>
    <row r="70" spans="1:46" ht="12" customHeight="1" x14ac:dyDescent="0.15">
      <c r="A70" s="383"/>
      <c r="B70" s="384"/>
      <c r="C70" s="385"/>
      <c r="D70" s="361"/>
      <c r="E70" s="362"/>
      <c r="F70" s="362"/>
      <c r="G70" s="362"/>
      <c r="H70" s="362"/>
      <c r="I70" s="362"/>
      <c r="J70" s="363"/>
      <c r="K70" s="357"/>
      <c r="L70" s="357"/>
      <c r="M70" s="357"/>
      <c r="N70" s="357"/>
      <c r="O70" s="357"/>
      <c r="P70" s="357"/>
      <c r="Q70" s="357"/>
      <c r="R70" s="357"/>
      <c r="S70" s="357"/>
      <c r="T70" s="357"/>
      <c r="U70" s="357"/>
      <c r="V70" s="357"/>
      <c r="W70" s="357"/>
      <c r="X70" s="357"/>
      <c r="Y70" s="357"/>
      <c r="Z70" s="357"/>
      <c r="AA70" s="357"/>
      <c r="AB70" s="357"/>
      <c r="AC70" s="369"/>
      <c r="AD70" s="369"/>
      <c r="AE70" s="369"/>
      <c r="AF70" s="369"/>
      <c r="AG70" s="369"/>
      <c r="AH70" s="369"/>
      <c r="AI70" s="369"/>
      <c r="AJ70" s="369"/>
      <c r="AK70" s="369"/>
      <c r="AL70" s="369"/>
      <c r="AM70" s="369"/>
      <c r="AN70" s="369"/>
      <c r="AO70" s="369"/>
      <c r="AP70" s="369"/>
      <c r="AQ70" s="369"/>
      <c r="AR70" s="369"/>
      <c r="AS70" s="369"/>
      <c r="AT70" s="369"/>
    </row>
    <row r="71" spans="1:46" ht="12" customHeight="1" x14ac:dyDescent="0.15">
      <c r="A71" s="383"/>
      <c r="B71" s="384"/>
      <c r="C71" s="385"/>
      <c r="D71" s="361"/>
      <c r="E71" s="362"/>
      <c r="F71" s="362"/>
      <c r="G71" s="362"/>
      <c r="H71" s="362"/>
      <c r="I71" s="362"/>
      <c r="J71" s="363"/>
      <c r="K71" s="357"/>
      <c r="L71" s="357"/>
      <c r="M71" s="357"/>
      <c r="N71" s="357"/>
      <c r="O71" s="357"/>
      <c r="P71" s="357"/>
      <c r="Q71" s="357"/>
      <c r="R71" s="357"/>
      <c r="S71" s="357"/>
      <c r="T71" s="357"/>
      <c r="U71" s="357"/>
      <c r="V71" s="357"/>
      <c r="W71" s="357"/>
      <c r="X71" s="357"/>
      <c r="Y71" s="357"/>
      <c r="Z71" s="357"/>
      <c r="AA71" s="357"/>
      <c r="AB71" s="357"/>
      <c r="AC71" s="369"/>
      <c r="AD71" s="369"/>
      <c r="AE71" s="369"/>
      <c r="AF71" s="369"/>
      <c r="AG71" s="369"/>
      <c r="AH71" s="369"/>
      <c r="AI71" s="369"/>
      <c r="AJ71" s="369"/>
      <c r="AK71" s="369"/>
      <c r="AL71" s="369"/>
      <c r="AM71" s="369"/>
      <c r="AN71" s="369"/>
      <c r="AO71" s="369"/>
      <c r="AP71" s="369"/>
      <c r="AQ71" s="369"/>
      <c r="AR71" s="369"/>
      <c r="AS71" s="369"/>
      <c r="AT71" s="369"/>
    </row>
    <row r="72" spans="1:46" ht="12" customHeight="1" x14ac:dyDescent="0.15">
      <c r="A72" s="386"/>
      <c r="B72" s="387"/>
      <c r="C72" s="388"/>
      <c r="D72" s="364"/>
      <c r="E72" s="365"/>
      <c r="F72" s="365"/>
      <c r="G72" s="365"/>
      <c r="H72" s="365"/>
      <c r="I72" s="365"/>
      <c r="J72" s="366"/>
      <c r="K72" s="357"/>
      <c r="L72" s="357"/>
      <c r="M72" s="357"/>
      <c r="N72" s="357"/>
      <c r="O72" s="357"/>
      <c r="P72" s="357"/>
      <c r="Q72" s="357"/>
      <c r="R72" s="357"/>
      <c r="S72" s="357"/>
      <c r="T72" s="357"/>
      <c r="U72" s="357"/>
      <c r="V72" s="357"/>
      <c r="W72" s="357"/>
      <c r="X72" s="357"/>
      <c r="Y72" s="357"/>
      <c r="Z72" s="357"/>
      <c r="AA72" s="357"/>
      <c r="AB72" s="357"/>
      <c r="AC72" s="369"/>
      <c r="AD72" s="369"/>
      <c r="AE72" s="369"/>
      <c r="AF72" s="369"/>
      <c r="AG72" s="369"/>
      <c r="AH72" s="369"/>
      <c r="AI72" s="369"/>
      <c r="AJ72" s="369"/>
      <c r="AK72" s="369"/>
      <c r="AL72" s="369"/>
      <c r="AM72" s="369"/>
      <c r="AN72" s="369"/>
      <c r="AO72" s="369"/>
      <c r="AP72" s="369"/>
      <c r="AQ72" s="369"/>
      <c r="AR72" s="369"/>
      <c r="AS72" s="369"/>
      <c r="AT72" s="369"/>
    </row>
    <row r="73" spans="1:46" ht="12" customHeight="1" x14ac:dyDescent="0.15">
      <c r="A73" s="333" t="s">
        <v>179</v>
      </c>
      <c r="B73" s="334"/>
      <c r="C73" s="335"/>
      <c r="D73" s="358" t="s">
        <v>175</v>
      </c>
      <c r="E73" s="359"/>
      <c r="F73" s="359"/>
      <c r="G73" s="359"/>
      <c r="H73" s="359"/>
      <c r="I73" s="359"/>
      <c r="J73" s="360"/>
      <c r="K73" s="357" t="s">
        <v>311</v>
      </c>
      <c r="L73" s="357"/>
      <c r="M73" s="357"/>
      <c r="N73" s="357"/>
      <c r="O73" s="357"/>
      <c r="P73" s="357"/>
      <c r="Q73" s="357"/>
      <c r="R73" s="357"/>
      <c r="S73" s="357"/>
      <c r="T73" s="357"/>
      <c r="U73" s="357"/>
      <c r="V73" s="357"/>
      <c r="W73" s="357"/>
      <c r="X73" s="357"/>
      <c r="Y73" s="357"/>
      <c r="Z73" s="357"/>
      <c r="AA73" s="357"/>
      <c r="AB73" s="357"/>
      <c r="AC73" s="357" t="s">
        <v>313</v>
      </c>
      <c r="AD73" s="357"/>
      <c r="AE73" s="357"/>
      <c r="AF73" s="357"/>
      <c r="AG73" s="357"/>
      <c r="AH73" s="357"/>
      <c r="AI73" s="357"/>
      <c r="AJ73" s="357"/>
      <c r="AK73" s="357"/>
      <c r="AL73" s="357"/>
      <c r="AM73" s="357"/>
      <c r="AN73" s="357"/>
      <c r="AO73" s="357"/>
      <c r="AP73" s="357"/>
      <c r="AQ73" s="357"/>
      <c r="AR73" s="357"/>
      <c r="AS73" s="357"/>
      <c r="AT73" s="357"/>
    </row>
    <row r="74" spans="1:46" ht="12" customHeight="1" x14ac:dyDescent="0.15">
      <c r="A74" s="336"/>
      <c r="B74" s="337"/>
      <c r="C74" s="338"/>
      <c r="D74" s="361"/>
      <c r="E74" s="362"/>
      <c r="F74" s="362"/>
      <c r="G74" s="362"/>
      <c r="H74" s="362"/>
      <c r="I74" s="362"/>
      <c r="J74" s="363"/>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row>
    <row r="75" spans="1:46" ht="12" customHeight="1" x14ac:dyDescent="0.15">
      <c r="A75" s="336"/>
      <c r="B75" s="337"/>
      <c r="C75" s="338"/>
      <c r="D75" s="361"/>
      <c r="E75" s="362"/>
      <c r="F75" s="362"/>
      <c r="G75" s="362"/>
      <c r="H75" s="362"/>
      <c r="I75" s="362"/>
      <c r="J75" s="363"/>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row>
    <row r="76" spans="1:46" ht="12" customHeight="1" x14ac:dyDescent="0.15">
      <c r="A76" s="336"/>
      <c r="B76" s="337"/>
      <c r="C76" s="338"/>
      <c r="D76" s="361"/>
      <c r="E76" s="362"/>
      <c r="F76" s="362"/>
      <c r="G76" s="362"/>
      <c r="H76" s="362"/>
      <c r="I76" s="362"/>
      <c r="J76" s="363"/>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row>
    <row r="77" spans="1:46" ht="12" customHeight="1" x14ac:dyDescent="0.15">
      <c r="A77" s="336"/>
      <c r="B77" s="337"/>
      <c r="C77" s="338"/>
      <c r="D77" s="361"/>
      <c r="E77" s="362"/>
      <c r="F77" s="362"/>
      <c r="G77" s="362"/>
      <c r="H77" s="362"/>
      <c r="I77" s="362"/>
      <c r="J77" s="363"/>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357"/>
      <c r="AP77" s="357"/>
      <c r="AQ77" s="357"/>
      <c r="AR77" s="357"/>
      <c r="AS77" s="357"/>
      <c r="AT77" s="357"/>
    </row>
    <row r="78" spans="1:46" ht="12" customHeight="1" x14ac:dyDescent="0.15">
      <c r="A78" s="336"/>
      <c r="B78" s="337"/>
      <c r="C78" s="338"/>
      <c r="D78" s="364"/>
      <c r="E78" s="365"/>
      <c r="F78" s="365"/>
      <c r="G78" s="365"/>
      <c r="H78" s="365"/>
      <c r="I78" s="365"/>
      <c r="J78" s="366"/>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row>
    <row r="79" spans="1:46" ht="12" customHeight="1" x14ac:dyDescent="0.15">
      <c r="A79" s="336"/>
      <c r="B79" s="337"/>
      <c r="C79" s="338"/>
      <c r="D79" s="358" t="s">
        <v>314</v>
      </c>
      <c r="E79" s="359"/>
      <c r="F79" s="359"/>
      <c r="G79" s="359"/>
      <c r="H79" s="359"/>
      <c r="I79" s="359"/>
      <c r="J79" s="360"/>
      <c r="K79" s="357" t="s">
        <v>315</v>
      </c>
      <c r="L79" s="357"/>
      <c r="M79" s="357"/>
      <c r="N79" s="357"/>
      <c r="O79" s="357"/>
      <c r="P79" s="357"/>
      <c r="Q79" s="357"/>
      <c r="R79" s="357"/>
      <c r="S79" s="357"/>
      <c r="T79" s="357"/>
      <c r="U79" s="357"/>
      <c r="V79" s="357"/>
      <c r="W79" s="357"/>
      <c r="X79" s="357"/>
      <c r="Y79" s="357"/>
      <c r="Z79" s="357"/>
      <c r="AA79" s="357"/>
      <c r="AB79" s="357"/>
      <c r="AC79" s="357" t="s">
        <v>312</v>
      </c>
      <c r="AD79" s="357"/>
      <c r="AE79" s="357"/>
      <c r="AF79" s="357"/>
      <c r="AG79" s="357"/>
      <c r="AH79" s="357"/>
      <c r="AI79" s="357"/>
      <c r="AJ79" s="357"/>
      <c r="AK79" s="357"/>
      <c r="AL79" s="357"/>
      <c r="AM79" s="357"/>
      <c r="AN79" s="357"/>
      <c r="AO79" s="357"/>
      <c r="AP79" s="357"/>
      <c r="AQ79" s="357"/>
      <c r="AR79" s="357"/>
      <c r="AS79" s="357"/>
      <c r="AT79" s="357"/>
    </row>
    <row r="80" spans="1:46" ht="12" customHeight="1" x14ac:dyDescent="0.15">
      <c r="A80" s="336"/>
      <c r="B80" s="337"/>
      <c r="C80" s="338"/>
      <c r="D80" s="361"/>
      <c r="E80" s="362"/>
      <c r="F80" s="362"/>
      <c r="G80" s="362"/>
      <c r="H80" s="362"/>
      <c r="I80" s="362"/>
      <c r="J80" s="363"/>
      <c r="K80" s="357"/>
      <c r="L80" s="357"/>
      <c r="M80" s="357"/>
      <c r="N80" s="357"/>
      <c r="O80" s="357"/>
      <c r="P80" s="357"/>
      <c r="Q80" s="357"/>
      <c r="R80" s="357"/>
      <c r="S80" s="357"/>
      <c r="T80" s="357"/>
      <c r="U80" s="357"/>
      <c r="V80" s="357"/>
      <c r="W80" s="357"/>
      <c r="X80" s="357"/>
      <c r="Y80" s="357"/>
      <c r="Z80" s="357"/>
      <c r="AA80" s="357"/>
      <c r="AB80" s="357"/>
      <c r="AC80" s="357"/>
      <c r="AD80" s="357"/>
      <c r="AE80" s="357"/>
      <c r="AF80" s="357"/>
      <c r="AG80" s="357"/>
      <c r="AH80" s="357"/>
      <c r="AI80" s="357"/>
      <c r="AJ80" s="357"/>
      <c r="AK80" s="357"/>
      <c r="AL80" s="357"/>
      <c r="AM80" s="357"/>
      <c r="AN80" s="357"/>
      <c r="AO80" s="357"/>
      <c r="AP80" s="357"/>
      <c r="AQ80" s="357"/>
      <c r="AR80" s="357"/>
      <c r="AS80" s="357"/>
      <c r="AT80" s="357"/>
    </row>
    <row r="81" spans="1:46" ht="12" customHeight="1" x14ac:dyDescent="0.15">
      <c r="A81" s="336"/>
      <c r="B81" s="337"/>
      <c r="C81" s="338"/>
      <c r="D81" s="361"/>
      <c r="E81" s="362"/>
      <c r="F81" s="362"/>
      <c r="G81" s="362"/>
      <c r="H81" s="362"/>
      <c r="I81" s="362"/>
      <c r="J81" s="363"/>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357"/>
      <c r="AP81" s="357"/>
      <c r="AQ81" s="357"/>
      <c r="AR81" s="357"/>
      <c r="AS81" s="357"/>
      <c r="AT81" s="357"/>
    </row>
    <row r="82" spans="1:46" ht="12" customHeight="1" x14ac:dyDescent="0.15">
      <c r="A82" s="336"/>
      <c r="B82" s="337"/>
      <c r="C82" s="338"/>
      <c r="D82" s="361"/>
      <c r="E82" s="362"/>
      <c r="F82" s="362"/>
      <c r="G82" s="362"/>
      <c r="H82" s="362"/>
      <c r="I82" s="362"/>
      <c r="J82" s="363"/>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57"/>
      <c r="AS82" s="357"/>
      <c r="AT82" s="357"/>
    </row>
    <row r="83" spans="1:46" ht="12" customHeight="1" x14ac:dyDescent="0.15">
      <c r="A83" s="336"/>
      <c r="B83" s="337"/>
      <c r="C83" s="338"/>
      <c r="D83" s="361"/>
      <c r="E83" s="362"/>
      <c r="F83" s="362"/>
      <c r="G83" s="362"/>
      <c r="H83" s="362"/>
      <c r="I83" s="362"/>
      <c r="J83" s="363"/>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357"/>
      <c r="AP83" s="357"/>
      <c r="AQ83" s="357"/>
      <c r="AR83" s="357"/>
      <c r="AS83" s="357"/>
      <c r="AT83" s="357"/>
    </row>
    <row r="84" spans="1:46" ht="12" customHeight="1" x14ac:dyDescent="0.15">
      <c r="A84" s="336"/>
      <c r="B84" s="337"/>
      <c r="C84" s="338"/>
      <c r="D84" s="361"/>
      <c r="E84" s="362"/>
      <c r="F84" s="362"/>
      <c r="G84" s="362"/>
      <c r="H84" s="362"/>
      <c r="I84" s="362"/>
      <c r="J84" s="363"/>
      <c r="K84" s="357"/>
      <c r="L84" s="357"/>
      <c r="M84" s="357"/>
      <c r="N84" s="357"/>
      <c r="O84" s="357"/>
      <c r="P84" s="357"/>
      <c r="Q84" s="357"/>
      <c r="R84" s="357"/>
      <c r="S84" s="357"/>
      <c r="T84" s="357"/>
      <c r="U84" s="357"/>
      <c r="V84" s="357"/>
      <c r="W84" s="357"/>
      <c r="X84" s="357"/>
      <c r="Y84" s="357"/>
      <c r="Z84" s="357"/>
      <c r="AA84" s="357"/>
      <c r="AB84" s="357"/>
      <c r="AC84" s="357"/>
      <c r="AD84" s="357"/>
      <c r="AE84" s="357"/>
      <c r="AF84" s="357"/>
      <c r="AG84" s="357"/>
      <c r="AH84" s="357"/>
      <c r="AI84" s="357"/>
      <c r="AJ84" s="357"/>
      <c r="AK84" s="357"/>
      <c r="AL84" s="357"/>
      <c r="AM84" s="357"/>
      <c r="AN84" s="357"/>
      <c r="AO84" s="357"/>
      <c r="AP84" s="357"/>
      <c r="AQ84" s="357"/>
      <c r="AR84" s="357"/>
      <c r="AS84" s="357"/>
      <c r="AT84" s="357"/>
    </row>
    <row r="85" spans="1:46" ht="12" customHeight="1" x14ac:dyDescent="0.15">
      <c r="A85" s="336"/>
      <c r="B85" s="337"/>
      <c r="C85" s="338"/>
      <c r="D85" s="361"/>
      <c r="E85" s="362"/>
      <c r="F85" s="362"/>
      <c r="G85" s="362"/>
      <c r="H85" s="362"/>
      <c r="I85" s="362"/>
      <c r="J85" s="363"/>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row>
    <row r="86" spans="1:46" ht="12" customHeight="1" x14ac:dyDescent="0.15">
      <c r="A86" s="336"/>
      <c r="B86" s="337"/>
      <c r="C86" s="338"/>
      <c r="D86" s="364"/>
      <c r="E86" s="365"/>
      <c r="F86" s="365"/>
      <c r="G86" s="365"/>
      <c r="H86" s="365"/>
      <c r="I86" s="365"/>
      <c r="J86" s="366"/>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row>
    <row r="87" spans="1:46" ht="12" customHeight="1" x14ac:dyDescent="0.15">
      <c r="A87" s="336"/>
      <c r="B87" s="337"/>
      <c r="C87" s="338"/>
      <c r="D87" s="358" t="s">
        <v>316</v>
      </c>
      <c r="E87" s="359"/>
      <c r="F87" s="359"/>
      <c r="G87" s="359"/>
      <c r="H87" s="359"/>
      <c r="I87" s="359"/>
      <c r="J87" s="360"/>
      <c r="K87" s="357" t="s">
        <v>317</v>
      </c>
      <c r="L87" s="357"/>
      <c r="M87" s="357"/>
      <c r="N87" s="357"/>
      <c r="O87" s="357"/>
      <c r="P87" s="357"/>
      <c r="Q87" s="357"/>
      <c r="R87" s="357"/>
      <c r="S87" s="357"/>
      <c r="T87" s="357"/>
      <c r="U87" s="357"/>
      <c r="V87" s="357"/>
      <c r="W87" s="357"/>
      <c r="X87" s="357"/>
      <c r="Y87" s="357"/>
      <c r="Z87" s="357"/>
      <c r="AA87" s="357"/>
      <c r="AB87" s="357"/>
      <c r="AC87" s="369"/>
      <c r="AD87" s="369"/>
      <c r="AE87" s="369"/>
      <c r="AF87" s="369"/>
      <c r="AG87" s="369"/>
      <c r="AH87" s="369"/>
      <c r="AI87" s="369"/>
      <c r="AJ87" s="369"/>
      <c r="AK87" s="369"/>
      <c r="AL87" s="369"/>
      <c r="AM87" s="369"/>
      <c r="AN87" s="369"/>
      <c r="AO87" s="369"/>
      <c r="AP87" s="369"/>
      <c r="AQ87" s="369"/>
      <c r="AR87" s="369"/>
      <c r="AS87" s="369"/>
      <c r="AT87" s="369"/>
    </row>
    <row r="88" spans="1:46" ht="12" customHeight="1" x14ac:dyDescent="0.15">
      <c r="A88" s="336"/>
      <c r="B88" s="337"/>
      <c r="C88" s="338"/>
      <c r="D88" s="361"/>
      <c r="E88" s="362"/>
      <c r="F88" s="362"/>
      <c r="G88" s="362"/>
      <c r="H88" s="362"/>
      <c r="I88" s="362"/>
      <c r="J88" s="363"/>
      <c r="K88" s="357"/>
      <c r="L88" s="357"/>
      <c r="M88" s="357"/>
      <c r="N88" s="357"/>
      <c r="O88" s="357"/>
      <c r="P88" s="357"/>
      <c r="Q88" s="357"/>
      <c r="R88" s="357"/>
      <c r="S88" s="357"/>
      <c r="T88" s="357"/>
      <c r="U88" s="357"/>
      <c r="V88" s="357"/>
      <c r="W88" s="357"/>
      <c r="X88" s="357"/>
      <c r="Y88" s="357"/>
      <c r="Z88" s="357"/>
      <c r="AA88" s="357"/>
      <c r="AB88" s="357"/>
      <c r="AC88" s="369"/>
      <c r="AD88" s="369"/>
      <c r="AE88" s="369"/>
      <c r="AF88" s="369"/>
      <c r="AG88" s="369"/>
      <c r="AH88" s="369"/>
      <c r="AI88" s="369"/>
      <c r="AJ88" s="369"/>
      <c r="AK88" s="369"/>
      <c r="AL88" s="369"/>
      <c r="AM88" s="369"/>
      <c r="AN88" s="369"/>
      <c r="AO88" s="369"/>
      <c r="AP88" s="369"/>
      <c r="AQ88" s="369"/>
      <c r="AR88" s="369"/>
      <c r="AS88" s="369"/>
      <c r="AT88" s="369"/>
    </row>
    <row r="89" spans="1:46" ht="12" customHeight="1" x14ac:dyDescent="0.15">
      <c r="A89" s="336"/>
      <c r="B89" s="337"/>
      <c r="C89" s="338"/>
      <c r="D89" s="361"/>
      <c r="E89" s="362"/>
      <c r="F89" s="362"/>
      <c r="G89" s="362"/>
      <c r="H89" s="362"/>
      <c r="I89" s="362"/>
      <c r="J89" s="363"/>
      <c r="K89" s="357"/>
      <c r="L89" s="357"/>
      <c r="M89" s="357"/>
      <c r="N89" s="357"/>
      <c r="O89" s="357"/>
      <c r="P89" s="357"/>
      <c r="Q89" s="357"/>
      <c r="R89" s="357"/>
      <c r="S89" s="357"/>
      <c r="T89" s="357"/>
      <c r="U89" s="357"/>
      <c r="V89" s="357"/>
      <c r="W89" s="357"/>
      <c r="X89" s="357"/>
      <c r="Y89" s="357"/>
      <c r="Z89" s="357"/>
      <c r="AA89" s="357"/>
      <c r="AB89" s="357"/>
      <c r="AC89" s="369"/>
      <c r="AD89" s="369"/>
      <c r="AE89" s="369"/>
      <c r="AF89" s="369"/>
      <c r="AG89" s="369"/>
      <c r="AH89" s="369"/>
      <c r="AI89" s="369"/>
      <c r="AJ89" s="369"/>
      <c r="AK89" s="369"/>
      <c r="AL89" s="369"/>
      <c r="AM89" s="369"/>
      <c r="AN89" s="369"/>
      <c r="AO89" s="369"/>
      <c r="AP89" s="369"/>
      <c r="AQ89" s="369"/>
      <c r="AR89" s="369"/>
      <c r="AS89" s="369"/>
      <c r="AT89" s="369"/>
    </row>
    <row r="90" spans="1:46" ht="12" customHeight="1" x14ac:dyDescent="0.15">
      <c r="A90" s="336"/>
      <c r="B90" s="337"/>
      <c r="C90" s="338"/>
      <c r="D90" s="361"/>
      <c r="E90" s="362"/>
      <c r="F90" s="362"/>
      <c r="G90" s="362"/>
      <c r="H90" s="362"/>
      <c r="I90" s="362"/>
      <c r="J90" s="363"/>
      <c r="K90" s="357"/>
      <c r="L90" s="357"/>
      <c r="M90" s="357"/>
      <c r="N90" s="357"/>
      <c r="O90" s="357"/>
      <c r="P90" s="357"/>
      <c r="Q90" s="357"/>
      <c r="R90" s="357"/>
      <c r="S90" s="357"/>
      <c r="T90" s="357"/>
      <c r="U90" s="357"/>
      <c r="V90" s="357"/>
      <c r="W90" s="357"/>
      <c r="X90" s="357"/>
      <c r="Y90" s="357"/>
      <c r="Z90" s="357"/>
      <c r="AA90" s="357"/>
      <c r="AB90" s="357"/>
      <c r="AC90" s="369"/>
      <c r="AD90" s="369"/>
      <c r="AE90" s="369"/>
      <c r="AF90" s="369"/>
      <c r="AG90" s="369"/>
      <c r="AH90" s="369"/>
      <c r="AI90" s="369"/>
      <c r="AJ90" s="369"/>
      <c r="AK90" s="369"/>
      <c r="AL90" s="369"/>
      <c r="AM90" s="369"/>
      <c r="AN90" s="369"/>
      <c r="AO90" s="369"/>
      <c r="AP90" s="369"/>
      <c r="AQ90" s="369"/>
      <c r="AR90" s="369"/>
      <c r="AS90" s="369"/>
      <c r="AT90" s="369"/>
    </row>
    <row r="91" spans="1:46" ht="12" customHeight="1" x14ac:dyDescent="0.15">
      <c r="A91" s="336"/>
      <c r="B91" s="337"/>
      <c r="C91" s="338"/>
      <c r="D91" s="361"/>
      <c r="E91" s="362"/>
      <c r="F91" s="362"/>
      <c r="G91" s="362"/>
      <c r="H91" s="362"/>
      <c r="I91" s="362"/>
      <c r="J91" s="363"/>
      <c r="K91" s="357"/>
      <c r="L91" s="357"/>
      <c r="M91" s="357"/>
      <c r="N91" s="357"/>
      <c r="O91" s="357"/>
      <c r="P91" s="357"/>
      <c r="Q91" s="357"/>
      <c r="R91" s="357"/>
      <c r="S91" s="357"/>
      <c r="T91" s="357"/>
      <c r="U91" s="357"/>
      <c r="V91" s="357"/>
      <c r="W91" s="357"/>
      <c r="X91" s="357"/>
      <c r="Y91" s="357"/>
      <c r="Z91" s="357"/>
      <c r="AA91" s="357"/>
      <c r="AB91" s="357"/>
      <c r="AC91" s="369"/>
      <c r="AD91" s="369"/>
      <c r="AE91" s="369"/>
      <c r="AF91" s="369"/>
      <c r="AG91" s="369"/>
      <c r="AH91" s="369"/>
      <c r="AI91" s="369"/>
      <c r="AJ91" s="369"/>
      <c r="AK91" s="369"/>
      <c r="AL91" s="369"/>
      <c r="AM91" s="369"/>
      <c r="AN91" s="369"/>
      <c r="AO91" s="369"/>
      <c r="AP91" s="369"/>
      <c r="AQ91" s="369"/>
      <c r="AR91" s="369"/>
      <c r="AS91" s="369"/>
      <c r="AT91" s="369"/>
    </row>
    <row r="92" spans="1:46" ht="12" customHeight="1" x14ac:dyDescent="0.15">
      <c r="A92" s="336"/>
      <c r="B92" s="337"/>
      <c r="C92" s="338"/>
      <c r="D92" s="361"/>
      <c r="E92" s="362"/>
      <c r="F92" s="362"/>
      <c r="G92" s="362"/>
      <c r="H92" s="362"/>
      <c r="I92" s="362"/>
      <c r="J92" s="363"/>
      <c r="K92" s="357"/>
      <c r="L92" s="357"/>
      <c r="M92" s="357"/>
      <c r="N92" s="357"/>
      <c r="O92" s="357"/>
      <c r="P92" s="357"/>
      <c r="Q92" s="357"/>
      <c r="R92" s="357"/>
      <c r="S92" s="357"/>
      <c r="T92" s="357"/>
      <c r="U92" s="357"/>
      <c r="V92" s="357"/>
      <c r="W92" s="357"/>
      <c r="X92" s="357"/>
      <c r="Y92" s="357"/>
      <c r="Z92" s="357"/>
      <c r="AA92" s="357"/>
      <c r="AB92" s="357"/>
      <c r="AC92" s="369"/>
      <c r="AD92" s="369"/>
      <c r="AE92" s="369"/>
      <c r="AF92" s="369"/>
      <c r="AG92" s="369"/>
      <c r="AH92" s="369"/>
      <c r="AI92" s="369"/>
      <c r="AJ92" s="369"/>
      <c r="AK92" s="369"/>
      <c r="AL92" s="369"/>
      <c r="AM92" s="369"/>
      <c r="AN92" s="369"/>
      <c r="AO92" s="369"/>
      <c r="AP92" s="369"/>
      <c r="AQ92" s="369"/>
      <c r="AR92" s="369"/>
      <c r="AS92" s="369"/>
      <c r="AT92" s="369"/>
    </row>
    <row r="93" spans="1:46" ht="12" customHeight="1" x14ac:dyDescent="0.15">
      <c r="A93" s="336"/>
      <c r="B93" s="337"/>
      <c r="C93" s="338"/>
      <c r="D93" s="361"/>
      <c r="E93" s="362"/>
      <c r="F93" s="362"/>
      <c r="G93" s="362"/>
      <c r="H93" s="362"/>
      <c r="I93" s="362"/>
      <c r="J93" s="363"/>
      <c r="K93" s="357"/>
      <c r="L93" s="357"/>
      <c r="M93" s="357"/>
      <c r="N93" s="357"/>
      <c r="O93" s="357"/>
      <c r="P93" s="357"/>
      <c r="Q93" s="357"/>
      <c r="R93" s="357"/>
      <c r="S93" s="357"/>
      <c r="T93" s="357"/>
      <c r="U93" s="357"/>
      <c r="V93" s="357"/>
      <c r="W93" s="357"/>
      <c r="X93" s="357"/>
      <c r="Y93" s="357"/>
      <c r="Z93" s="357"/>
      <c r="AA93" s="357"/>
      <c r="AB93" s="357"/>
      <c r="AC93" s="369"/>
      <c r="AD93" s="369"/>
      <c r="AE93" s="369"/>
      <c r="AF93" s="369"/>
      <c r="AG93" s="369"/>
      <c r="AH93" s="369"/>
      <c r="AI93" s="369"/>
      <c r="AJ93" s="369"/>
      <c r="AK93" s="369"/>
      <c r="AL93" s="369"/>
      <c r="AM93" s="369"/>
      <c r="AN93" s="369"/>
      <c r="AO93" s="369"/>
      <c r="AP93" s="369"/>
      <c r="AQ93" s="369"/>
      <c r="AR93" s="369"/>
      <c r="AS93" s="369"/>
      <c r="AT93" s="369"/>
    </row>
    <row r="94" spans="1:46" ht="12" customHeight="1" x14ac:dyDescent="0.15">
      <c r="A94" s="336"/>
      <c r="B94" s="337"/>
      <c r="C94" s="338"/>
      <c r="D94" s="361"/>
      <c r="E94" s="362"/>
      <c r="F94" s="362"/>
      <c r="G94" s="362"/>
      <c r="H94" s="362"/>
      <c r="I94" s="362"/>
      <c r="J94" s="363"/>
      <c r="K94" s="357"/>
      <c r="L94" s="357"/>
      <c r="M94" s="357"/>
      <c r="N94" s="357"/>
      <c r="O94" s="357"/>
      <c r="P94" s="357"/>
      <c r="Q94" s="357"/>
      <c r="R94" s="357"/>
      <c r="S94" s="357"/>
      <c r="T94" s="357"/>
      <c r="U94" s="357"/>
      <c r="V94" s="357"/>
      <c r="W94" s="357"/>
      <c r="X94" s="357"/>
      <c r="Y94" s="357"/>
      <c r="Z94" s="357"/>
      <c r="AA94" s="357"/>
      <c r="AB94" s="357"/>
      <c r="AC94" s="369"/>
      <c r="AD94" s="369"/>
      <c r="AE94" s="369"/>
      <c r="AF94" s="369"/>
      <c r="AG94" s="369"/>
      <c r="AH94" s="369"/>
      <c r="AI94" s="369"/>
      <c r="AJ94" s="369"/>
      <c r="AK94" s="369"/>
      <c r="AL94" s="369"/>
      <c r="AM94" s="369"/>
      <c r="AN94" s="369"/>
      <c r="AO94" s="369"/>
      <c r="AP94" s="369"/>
      <c r="AQ94" s="369"/>
      <c r="AR94" s="369"/>
      <c r="AS94" s="369"/>
      <c r="AT94" s="369"/>
    </row>
    <row r="95" spans="1:46" ht="12" customHeight="1" x14ac:dyDescent="0.15">
      <c r="A95" s="336"/>
      <c r="B95" s="337"/>
      <c r="C95" s="338"/>
      <c r="D95" s="361"/>
      <c r="E95" s="362"/>
      <c r="F95" s="362"/>
      <c r="G95" s="362"/>
      <c r="H95" s="362"/>
      <c r="I95" s="362"/>
      <c r="J95" s="363"/>
      <c r="K95" s="357"/>
      <c r="L95" s="357"/>
      <c r="M95" s="357"/>
      <c r="N95" s="357"/>
      <c r="O95" s="357"/>
      <c r="P95" s="357"/>
      <c r="Q95" s="357"/>
      <c r="R95" s="357"/>
      <c r="S95" s="357"/>
      <c r="T95" s="357"/>
      <c r="U95" s="357"/>
      <c r="V95" s="357"/>
      <c r="W95" s="357"/>
      <c r="X95" s="357"/>
      <c r="Y95" s="357"/>
      <c r="Z95" s="357"/>
      <c r="AA95" s="357"/>
      <c r="AB95" s="357"/>
      <c r="AC95" s="369"/>
      <c r="AD95" s="369"/>
      <c r="AE95" s="369"/>
      <c r="AF95" s="369"/>
      <c r="AG95" s="369"/>
      <c r="AH95" s="369"/>
      <c r="AI95" s="369"/>
      <c r="AJ95" s="369"/>
      <c r="AK95" s="369"/>
      <c r="AL95" s="369"/>
      <c r="AM95" s="369"/>
      <c r="AN95" s="369"/>
      <c r="AO95" s="369"/>
      <c r="AP95" s="369"/>
      <c r="AQ95" s="369"/>
      <c r="AR95" s="369"/>
      <c r="AS95" s="369"/>
      <c r="AT95" s="369"/>
    </row>
    <row r="96" spans="1:46" ht="12" customHeight="1" x14ac:dyDescent="0.15">
      <c r="A96" s="339"/>
      <c r="B96" s="340"/>
      <c r="C96" s="341"/>
      <c r="D96" s="364"/>
      <c r="E96" s="365"/>
      <c r="F96" s="365"/>
      <c r="G96" s="365"/>
      <c r="H96" s="365"/>
      <c r="I96" s="365"/>
      <c r="J96" s="366"/>
      <c r="K96" s="357"/>
      <c r="L96" s="357"/>
      <c r="M96" s="357"/>
      <c r="N96" s="357"/>
      <c r="O96" s="357"/>
      <c r="P96" s="357"/>
      <c r="Q96" s="357"/>
      <c r="R96" s="357"/>
      <c r="S96" s="357"/>
      <c r="T96" s="357"/>
      <c r="U96" s="357"/>
      <c r="V96" s="357"/>
      <c r="W96" s="357"/>
      <c r="X96" s="357"/>
      <c r="Y96" s="357"/>
      <c r="Z96" s="357"/>
      <c r="AA96" s="357"/>
      <c r="AB96" s="357"/>
      <c r="AC96" s="369"/>
      <c r="AD96" s="369"/>
      <c r="AE96" s="369"/>
      <c r="AF96" s="369"/>
      <c r="AG96" s="369"/>
      <c r="AH96" s="369"/>
      <c r="AI96" s="369"/>
      <c r="AJ96" s="369"/>
      <c r="AK96" s="369"/>
      <c r="AL96" s="369"/>
      <c r="AM96" s="369"/>
      <c r="AN96" s="369"/>
      <c r="AO96" s="369"/>
      <c r="AP96" s="369"/>
      <c r="AQ96" s="369"/>
      <c r="AR96" s="369"/>
      <c r="AS96" s="369"/>
      <c r="AT96" s="369"/>
    </row>
    <row r="97" spans="1:46" ht="12" customHeight="1" x14ac:dyDescent="0.15">
      <c r="A97" s="342" t="s">
        <v>181</v>
      </c>
      <c r="B97" s="343"/>
      <c r="C97" s="344"/>
      <c r="D97" s="351" t="s">
        <v>176</v>
      </c>
      <c r="E97" s="352"/>
      <c r="F97" s="352"/>
      <c r="G97" s="352"/>
      <c r="H97" s="352"/>
      <c r="I97" s="352"/>
      <c r="J97" s="353"/>
      <c r="K97" s="357" t="s">
        <v>318</v>
      </c>
      <c r="L97" s="357"/>
      <c r="M97" s="357"/>
      <c r="N97" s="357"/>
      <c r="O97" s="357"/>
      <c r="P97" s="357"/>
      <c r="Q97" s="357"/>
      <c r="R97" s="357"/>
      <c r="S97" s="357"/>
      <c r="T97" s="357"/>
      <c r="U97" s="357"/>
      <c r="V97" s="357"/>
      <c r="W97" s="357"/>
      <c r="X97" s="357"/>
      <c r="Y97" s="357"/>
      <c r="Z97" s="357"/>
      <c r="AA97" s="357"/>
      <c r="AB97" s="357"/>
      <c r="AC97" s="357" t="s">
        <v>319</v>
      </c>
      <c r="AD97" s="357"/>
      <c r="AE97" s="357"/>
      <c r="AF97" s="357"/>
      <c r="AG97" s="357"/>
      <c r="AH97" s="357"/>
      <c r="AI97" s="357"/>
      <c r="AJ97" s="357"/>
      <c r="AK97" s="357"/>
      <c r="AL97" s="357"/>
      <c r="AM97" s="357"/>
      <c r="AN97" s="357"/>
      <c r="AO97" s="357"/>
      <c r="AP97" s="357"/>
      <c r="AQ97" s="357"/>
      <c r="AR97" s="357"/>
      <c r="AS97" s="357"/>
      <c r="AT97" s="357"/>
    </row>
    <row r="98" spans="1:46" ht="12" customHeight="1" x14ac:dyDescent="0.15">
      <c r="A98" s="345"/>
      <c r="B98" s="346"/>
      <c r="C98" s="347"/>
      <c r="D98" s="354"/>
      <c r="E98" s="355"/>
      <c r="F98" s="355"/>
      <c r="G98" s="355"/>
      <c r="H98" s="355"/>
      <c r="I98" s="355"/>
      <c r="J98" s="356"/>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7"/>
      <c r="AJ98" s="357"/>
      <c r="AK98" s="357"/>
      <c r="AL98" s="357"/>
      <c r="AM98" s="357"/>
      <c r="AN98" s="357"/>
      <c r="AO98" s="357"/>
      <c r="AP98" s="357"/>
      <c r="AQ98" s="357"/>
      <c r="AR98" s="357"/>
      <c r="AS98" s="357"/>
      <c r="AT98" s="357"/>
    </row>
    <row r="99" spans="1:46" ht="12" customHeight="1" x14ac:dyDescent="0.15">
      <c r="A99" s="345"/>
      <c r="B99" s="346"/>
      <c r="C99" s="347"/>
      <c r="D99" s="354"/>
      <c r="E99" s="355"/>
      <c r="F99" s="355"/>
      <c r="G99" s="355"/>
      <c r="H99" s="355"/>
      <c r="I99" s="355"/>
      <c r="J99" s="356"/>
      <c r="K99" s="357"/>
      <c r="L99" s="357"/>
      <c r="M99" s="357"/>
      <c r="N99" s="357"/>
      <c r="O99" s="357"/>
      <c r="P99" s="357"/>
      <c r="Q99" s="357"/>
      <c r="R99" s="357"/>
      <c r="S99" s="357"/>
      <c r="T99" s="357"/>
      <c r="U99" s="357"/>
      <c r="V99" s="357"/>
      <c r="W99" s="357"/>
      <c r="X99" s="357"/>
      <c r="Y99" s="357"/>
      <c r="Z99" s="357"/>
      <c r="AA99" s="357"/>
      <c r="AB99" s="357"/>
      <c r="AC99" s="357"/>
      <c r="AD99" s="357"/>
      <c r="AE99" s="357"/>
      <c r="AF99" s="357"/>
      <c r="AG99" s="357"/>
      <c r="AH99" s="357"/>
      <c r="AI99" s="357"/>
      <c r="AJ99" s="357"/>
      <c r="AK99" s="357"/>
      <c r="AL99" s="357"/>
      <c r="AM99" s="357"/>
      <c r="AN99" s="357"/>
      <c r="AO99" s="357"/>
      <c r="AP99" s="357"/>
      <c r="AQ99" s="357"/>
      <c r="AR99" s="357"/>
      <c r="AS99" s="357"/>
      <c r="AT99" s="357"/>
    </row>
    <row r="100" spans="1:46" ht="12" customHeight="1" x14ac:dyDescent="0.15">
      <c r="A100" s="345"/>
      <c r="B100" s="346"/>
      <c r="C100" s="347"/>
      <c r="D100" s="354"/>
      <c r="E100" s="355"/>
      <c r="F100" s="355"/>
      <c r="G100" s="355"/>
      <c r="H100" s="355"/>
      <c r="I100" s="355"/>
      <c r="J100" s="356"/>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357"/>
      <c r="AP100" s="357"/>
      <c r="AQ100" s="357"/>
      <c r="AR100" s="357"/>
      <c r="AS100" s="357"/>
      <c r="AT100" s="357"/>
    </row>
    <row r="101" spans="1:46" ht="12" customHeight="1" x14ac:dyDescent="0.15">
      <c r="A101" s="345"/>
      <c r="B101" s="346"/>
      <c r="C101" s="347"/>
      <c r="D101" s="354"/>
      <c r="E101" s="355"/>
      <c r="F101" s="355"/>
      <c r="G101" s="355"/>
      <c r="H101" s="355"/>
      <c r="I101" s="355"/>
      <c r="J101" s="356"/>
      <c r="K101" s="357"/>
      <c r="L101" s="357"/>
      <c r="M101" s="357"/>
      <c r="N101" s="357"/>
      <c r="O101" s="357"/>
      <c r="P101" s="357"/>
      <c r="Q101" s="357"/>
      <c r="R101" s="357"/>
      <c r="S101" s="357"/>
      <c r="T101" s="357"/>
      <c r="U101" s="357"/>
      <c r="V101" s="357"/>
      <c r="W101" s="357"/>
      <c r="X101" s="357"/>
      <c r="Y101" s="357"/>
      <c r="Z101" s="357"/>
      <c r="AA101" s="357"/>
      <c r="AB101" s="357"/>
      <c r="AC101" s="357"/>
      <c r="AD101" s="357"/>
      <c r="AE101" s="357"/>
      <c r="AF101" s="357"/>
      <c r="AG101" s="357"/>
      <c r="AH101" s="357"/>
      <c r="AI101" s="357"/>
      <c r="AJ101" s="357"/>
      <c r="AK101" s="357"/>
      <c r="AL101" s="357"/>
      <c r="AM101" s="357"/>
      <c r="AN101" s="357"/>
      <c r="AO101" s="357"/>
      <c r="AP101" s="357"/>
      <c r="AQ101" s="357"/>
      <c r="AR101" s="357"/>
      <c r="AS101" s="357"/>
      <c r="AT101" s="357"/>
    </row>
    <row r="102" spans="1:46" ht="12" customHeight="1" x14ac:dyDescent="0.15">
      <c r="A102" s="345"/>
      <c r="B102" s="346"/>
      <c r="C102" s="347"/>
      <c r="D102" s="354"/>
      <c r="E102" s="355"/>
      <c r="F102" s="355"/>
      <c r="G102" s="355"/>
      <c r="H102" s="355"/>
      <c r="I102" s="355"/>
      <c r="J102" s="356"/>
      <c r="K102" s="357"/>
      <c r="L102" s="357"/>
      <c r="M102" s="357"/>
      <c r="N102" s="357"/>
      <c r="O102" s="357"/>
      <c r="P102" s="357"/>
      <c r="Q102" s="357"/>
      <c r="R102" s="357"/>
      <c r="S102" s="357"/>
      <c r="T102" s="357"/>
      <c r="U102" s="357"/>
      <c r="V102" s="357"/>
      <c r="W102" s="357"/>
      <c r="X102" s="357"/>
      <c r="Y102" s="357"/>
      <c r="Z102" s="357"/>
      <c r="AA102" s="357"/>
      <c r="AB102" s="357"/>
      <c r="AC102" s="357"/>
      <c r="AD102" s="357"/>
      <c r="AE102" s="357"/>
      <c r="AF102" s="357"/>
      <c r="AG102" s="357"/>
      <c r="AH102" s="357"/>
      <c r="AI102" s="357"/>
      <c r="AJ102" s="357"/>
      <c r="AK102" s="357"/>
      <c r="AL102" s="357"/>
      <c r="AM102" s="357"/>
      <c r="AN102" s="357"/>
      <c r="AO102" s="357"/>
      <c r="AP102" s="357"/>
      <c r="AQ102" s="357"/>
      <c r="AR102" s="357"/>
      <c r="AS102" s="357"/>
      <c r="AT102" s="357"/>
    </row>
    <row r="103" spans="1:46" ht="12" customHeight="1" x14ac:dyDescent="0.15">
      <c r="A103" s="345"/>
      <c r="B103" s="346"/>
      <c r="C103" s="347"/>
      <c r="D103" s="358" t="s">
        <v>177</v>
      </c>
      <c r="E103" s="359"/>
      <c r="F103" s="359"/>
      <c r="G103" s="359"/>
      <c r="H103" s="359"/>
      <c r="I103" s="359"/>
      <c r="J103" s="360"/>
      <c r="K103" s="357" t="s">
        <v>320</v>
      </c>
      <c r="L103" s="357"/>
      <c r="M103" s="357"/>
      <c r="N103" s="357"/>
      <c r="O103" s="357"/>
      <c r="P103" s="357"/>
      <c r="Q103" s="357"/>
      <c r="R103" s="357"/>
      <c r="S103" s="357"/>
      <c r="T103" s="357"/>
      <c r="U103" s="357"/>
      <c r="V103" s="357"/>
      <c r="W103" s="357"/>
      <c r="X103" s="357"/>
      <c r="Y103" s="357"/>
      <c r="Z103" s="357"/>
      <c r="AA103" s="357"/>
      <c r="AB103" s="357"/>
      <c r="AC103" s="368"/>
      <c r="AD103" s="368"/>
      <c r="AE103" s="368"/>
      <c r="AF103" s="368"/>
      <c r="AG103" s="368"/>
      <c r="AH103" s="368"/>
      <c r="AI103" s="368"/>
      <c r="AJ103" s="368"/>
      <c r="AK103" s="368"/>
      <c r="AL103" s="368"/>
      <c r="AM103" s="368"/>
      <c r="AN103" s="368"/>
      <c r="AO103" s="368"/>
      <c r="AP103" s="368"/>
      <c r="AQ103" s="368"/>
      <c r="AR103" s="368"/>
      <c r="AS103" s="368"/>
      <c r="AT103" s="368"/>
    </row>
    <row r="104" spans="1:46" ht="12" customHeight="1" x14ac:dyDescent="0.15">
      <c r="A104" s="345"/>
      <c r="B104" s="346"/>
      <c r="C104" s="347"/>
      <c r="D104" s="361"/>
      <c r="E104" s="362"/>
      <c r="F104" s="362"/>
      <c r="G104" s="362"/>
      <c r="H104" s="362"/>
      <c r="I104" s="362"/>
      <c r="J104" s="363"/>
      <c r="K104" s="357"/>
      <c r="L104" s="357"/>
      <c r="M104" s="357"/>
      <c r="N104" s="357"/>
      <c r="O104" s="357"/>
      <c r="P104" s="357"/>
      <c r="Q104" s="357"/>
      <c r="R104" s="357"/>
      <c r="S104" s="357"/>
      <c r="T104" s="357"/>
      <c r="U104" s="357"/>
      <c r="V104" s="357"/>
      <c r="W104" s="357"/>
      <c r="X104" s="357"/>
      <c r="Y104" s="357"/>
      <c r="Z104" s="357"/>
      <c r="AA104" s="357"/>
      <c r="AB104" s="357"/>
      <c r="AC104" s="368"/>
      <c r="AD104" s="368"/>
      <c r="AE104" s="368"/>
      <c r="AF104" s="368"/>
      <c r="AG104" s="368"/>
      <c r="AH104" s="368"/>
      <c r="AI104" s="368"/>
      <c r="AJ104" s="368"/>
      <c r="AK104" s="368"/>
      <c r="AL104" s="368"/>
      <c r="AM104" s="368"/>
      <c r="AN104" s="368"/>
      <c r="AO104" s="368"/>
      <c r="AP104" s="368"/>
      <c r="AQ104" s="368"/>
      <c r="AR104" s="368"/>
      <c r="AS104" s="368"/>
      <c r="AT104" s="368"/>
    </row>
    <row r="105" spans="1:46" ht="12" customHeight="1" x14ac:dyDescent="0.15">
      <c r="A105" s="345"/>
      <c r="B105" s="346"/>
      <c r="C105" s="347"/>
      <c r="D105" s="361"/>
      <c r="E105" s="362"/>
      <c r="F105" s="362"/>
      <c r="G105" s="362"/>
      <c r="H105" s="362"/>
      <c r="I105" s="362"/>
      <c r="J105" s="363"/>
      <c r="K105" s="357"/>
      <c r="L105" s="357"/>
      <c r="M105" s="357"/>
      <c r="N105" s="357"/>
      <c r="O105" s="357"/>
      <c r="P105" s="357"/>
      <c r="Q105" s="357"/>
      <c r="R105" s="357"/>
      <c r="S105" s="357"/>
      <c r="T105" s="357"/>
      <c r="U105" s="357"/>
      <c r="V105" s="357"/>
      <c r="W105" s="357"/>
      <c r="X105" s="357"/>
      <c r="Y105" s="357"/>
      <c r="Z105" s="357"/>
      <c r="AA105" s="357"/>
      <c r="AB105" s="357"/>
      <c r="AC105" s="368"/>
      <c r="AD105" s="368"/>
      <c r="AE105" s="368"/>
      <c r="AF105" s="368"/>
      <c r="AG105" s="368"/>
      <c r="AH105" s="368"/>
      <c r="AI105" s="368"/>
      <c r="AJ105" s="368"/>
      <c r="AK105" s="368"/>
      <c r="AL105" s="368"/>
      <c r="AM105" s="368"/>
      <c r="AN105" s="368"/>
      <c r="AO105" s="368"/>
      <c r="AP105" s="368"/>
      <c r="AQ105" s="368"/>
      <c r="AR105" s="368"/>
      <c r="AS105" s="368"/>
      <c r="AT105" s="368"/>
    </row>
    <row r="106" spans="1:46" ht="12" customHeight="1" x14ac:dyDescent="0.15">
      <c r="A106" s="345"/>
      <c r="B106" s="346"/>
      <c r="C106" s="347"/>
      <c r="D106" s="364"/>
      <c r="E106" s="365"/>
      <c r="F106" s="365"/>
      <c r="G106" s="365"/>
      <c r="H106" s="365"/>
      <c r="I106" s="365"/>
      <c r="J106" s="366"/>
      <c r="K106" s="357"/>
      <c r="L106" s="357"/>
      <c r="M106" s="357"/>
      <c r="N106" s="357"/>
      <c r="O106" s="357"/>
      <c r="P106" s="357"/>
      <c r="Q106" s="357"/>
      <c r="R106" s="357"/>
      <c r="S106" s="357"/>
      <c r="T106" s="357"/>
      <c r="U106" s="357"/>
      <c r="V106" s="357"/>
      <c r="W106" s="357"/>
      <c r="X106" s="357"/>
      <c r="Y106" s="357"/>
      <c r="Z106" s="357"/>
      <c r="AA106" s="357"/>
      <c r="AB106" s="357"/>
      <c r="AC106" s="368"/>
      <c r="AD106" s="368"/>
      <c r="AE106" s="368"/>
      <c r="AF106" s="368"/>
      <c r="AG106" s="368"/>
      <c r="AH106" s="368"/>
      <c r="AI106" s="368"/>
      <c r="AJ106" s="368"/>
      <c r="AK106" s="368"/>
      <c r="AL106" s="368"/>
      <c r="AM106" s="368"/>
      <c r="AN106" s="368"/>
      <c r="AO106" s="368"/>
      <c r="AP106" s="368"/>
      <c r="AQ106" s="368"/>
      <c r="AR106" s="368"/>
      <c r="AS106" s="368"/>
      <c r="AT106" s="368"/>
    </row>
    <row r="107" spans="1:46" ht="12" customHeight="1" x14ac:dyDescent="0.15">
      <c r="A107" s="345"/>
      <c r="B107" s="346"/>
      <c r="C107" s="347"/>
      <c r="D107" s="358" t="s">
        <v>321</v>
      </c>
      <c r="E107" s="359"/>
      <c r="F107" s="359"/>
      <c r="G107" s="359"/>
      <c r="H107" s="359"/>
      <c r="I107" s="359"/>
      <c r="J107" s="360"/>
      <c r="K107" s="357" t="s">
        <v>322</v>
      </c>
      <c r="L107" s="357"/>
      <c r="M107" s="357"/>
      <c r="N107" s="357"/>
      <c r="O107" s="357"/>
      <c r="P107" s="357"/>
      <c r="Q107" s="357"/>
      <c r="R107" s="357"/>
      <c r="S107" s="357"/>
      <c r="T107" s="357"/>
      <c r="U107" s="357"/>
      <c r="V107" s="357"/>
      <c r="W107" s="357"/>
      <c r="X107" s="357"/>
      <c r="Y107" s="357"/>
      <c r="Z107" s="357"/>
      <c r="AA107" s="357"/>
      <c r="AB107" s="357"/>
      <c r="AC107" s="357" t="s">
        <v>323</v>
      </c>
      <c r="AD107" s="357"/>
      <c r="AE107" s="357"/>
      <c r="AF107" s="357"/>
      <c r="AG107" s="357"/>
      <c r="AH107" s="357"/>
      <c r="AI107" s="357"/>
      <c r="AJ107" s="357"/>
      <c r="AK107" s="357"/>
      <c r="AL107" s="357"/>
      <c r="AM107" s="357"/>
      <c r="AN107" s="357"/>
      <c r="AO107" s="357"/>
      <c r="AP107" s="357"/>
      <c r="AQ107" s="357"/>
      <c r="AR107" s="357"/>
      <c r="AS107" s="357"/>
      <c r="AT107" s="357"/>
    </row>
    <row r="108" spans="1:46" ht="12" customHeight="1" x14ac:dyDescent="0.15">
      <c r="A108" s="345"/>
      <c r="B108" s="346"/>
      <c r="C108" s="347"/>
      <c r="D108" s="361"/>
      <c r="E108" s="362"/>
      <c r="F108" s="362"/>
      <c r="G108" s="362"/>
      <c r="H108" s="362"/>
      <c r="I108" s="362"/>
      <c r="J108" s="363"/>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row>
    <row r="109" spans="1:46" ht="12" customHeight="1" x14ac:dyDescent="0.15">
      <c r="A109" s="345"/>
      <c r="B109" s="346"/>
      <c r="C109" s="347"/>
      <c r="D109" s="361"/>
      <c r="E109" s="362"/>
      <c r="F109" s="362"/>
      <c r="G109" s="362"/>
      <c r="H109" s="362"/>
      <c r="I109" s="362"/>
      <c r="J109" s="363"/>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row>
    <row r="110" spans="1:46" ht="12" customHeight="1" x14ac:dyDescent="0.15">
      <c r="A110" s="345"/>
      <c r="B110" s="346"/>
      <c r="C110" s="347"/>
      <c r="D110" s="361"/>
      <c r="E110" s="362"/>
      <c r="F110" s="362"/>
      <c r="G110" s="362"/>
      <c r="H110" s="362"/>
      <c r="I110" s="362"/>
      <c r="J110" s="363"/>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row>
    <row r="111" spans="1:46" ht="12" customHeight="1" x14ac:dyDescent="0.15">
      <c r="A111" s="345"/>
      <c r="B111" s="346"/>
      <c r="C111" s="347"/>
      <c r="D111" s="361"/>
      <c r="E111" s="362"/>
      <c r="F111" s="362"/>
      <c r="G111" s="362"/>
      <c r="H111" s="362"/>
      <c r="I111" s="362"/>
      <c r="J111" s="363"/>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57"/>
      <c r="AI111" s="357"/>
      <c r="AJ111" s="357"/>
      <c r="AK111" s="357"/>
      <c r="AL111" s="357"/>
      <c r="AM111" s="357"/>
      <c r="AN111" s="357"/>
      <c r="AO111" s="357"/>
      <c r="AP111" s="357"/>
      <c r="AQ111" s="357"/>
      <c r="AR111" s="357"/>
      <c r="AS111" s="357"/>
      <c r="AT111" s="357"/>
    </row>
    <row r="112" spans="1:46" ht="12" customHeight="1" x14ac:dyDescent="0.15">
      <c r="A112" s="345"/>
      <c r="B112" s="346"/>
      <c r="C112" s="347"/>
      <c r="D112" s="361"/>
      <c r="E112" s="362"/>
      <c r="F112" s="362"/>
      <c r="G112" s="362"/>
      <c r="H112" s="362"/>
      <c r="I112" s="362"/>
      <c r="J112" s="363"/>
      <c r="K112" s="357"/>
      <c r="L112" s="357"/>
      <c r="M112" s="357"/>
      <c r="N112" s="357"/>
      <c r="O112" s="357"/>
      <c r="P112" s="357"/>
      <c r="Q112" s="357"/>
      <c r="R112" s="357"/>
      <c r="S112" s="357"/>
      <c r="T112" s="357"/>
      <c r="U112" s="357"/>
      <c r="V112" s="357"/>
      <c r="W112" s="357"/>
      <c r="X112" s="357"/>
      <c r="Y112" s="357"/>
      <c r="Z112" s="357"/>
      <c r="AA112" s="357"/>
      <c r="AB112" s="357"/>
      <c r="AC112" s="357"/>
      <c r="AD112" s="357"/>
      <c r="AE112" s="357"/>
      <c r="AF112" s="357"/>
      <c r="AG112" s="357"/>
      <c r="AH112" s="357"/>
      <c r="AI112" s="357"/>
      <c r="AJ112" s="357"/>
      <c r="AK112" s="357"/>
      <c r="AL112" s="357"/>
      <c r="AM112" s="357"/>
      <c r="AN112" s="357"/>
      <c r="AO112" s="357"/>
      <c r="AP112" s="357"/>
      <c r="AQ112" s="357"/>
      <c r="AR112" s="357"/>
      <c r="AS112" s="357"/>
      <c r="AT112" s="357"/>
    </row>
    <row r="113" spans="1:46" ht="12" customHeight="1" x14ac:dyDescent="0.15">
      <c r="A113" s="345"/>
      <c r="B113" s="346"/>
      <c r="C113" s="347"/>
      <c r="D113" s="361"/>
      <c r="E113" s="362"/>
      <c r="F113" s="362"/>
      <c r="G113" s="362"/>
      <c r="H113" s="362"/>
      <c r="I113" s="362"/>
      <c r="J113" s="363"/>
      <c r="K113" s="357" t="s">
        <v>178</v>
      </c>
      <c r="L113" s="357"/>
      <c r="M113" s="357"/>
      <c r="N113" s="357"/>
      <c r="O113" s="357"/>
      <c r="P113" s="357"/>
      <c r="Q113" s="357"/>
      <c r="R113" s="357"/>
      <c r="S113" s="357"/>
      <c r="T113" s="357"/>
      <c r="U113" s="357"/>
      <c r="V113" s="357"/>
      <c r="W113" s="357"/>
      <c r="X113" s="357"/>
      <c r="Y113" s="357"/>
      <c r="Z113" s="357"/>
      <c r="AA113" s="357"/>
      <c r="AB113" s="357"/>
      <c r="AC113" s="367"/>
      <c r="AD113" s="367"/>
      <c r="AE113" s="367"/>
      <c r="AF113" s="367"/>
      <c r="AG113" s="367"/>
      <c r="AH113" s="367"/>
      <c r="AI113" s="367"/>
      <c r="AJ113" s="367"/>
      <c r="AK113" s="367"/>
      <c r="AL113" s="367"/>
      <c r="AM113" s="367"/>
      <c r="AN113" s="367"/>
      <c r="AO113" s="367"/>
      <c r="AP113" s="367"/>
      <c r="AQ113" s="367"/>
      <c r="AR113" s="367"/>
      <c r="AS113" s="367"/>
      <c r="AT113" s="367"/>
    </row>
    <row r="114" spans="1:46" ht="12" customHeight="1" x14ac:dyDescent="0.15">
      <c r="A114" s="345"/>
      <c r="B114" s="346"/>
      <c r="C114" s="347"/>
      <c r="D114" s="361"/>
      <c r="E114" s="362"/>
      <c r="F114" s="362"/>
      <c r="G114" s="362"/>
      <c r="H114" s="362"/>
      <c r="I114" s="362"/>
      <c r="J114" s="363"/>
      <c r="K114" s="357"/>
      <c r="L114" s="357"/>
      <c r="M114" s="357"/>
      <c r="N114" s="357"/>
      <c r="O114" s="357"/>
      <c r="P114" s="357"/>
      <c r="Q114" s="357"/>
      <c r="R114" s="357"/>
      <c r="S114" s="357"/>
      <c r="T114" s="357"/>
      <c r="U114" s="357"/>
      <c r="V114" s="357"/>
      <c r="W114" s="357"/>
      <c r="X114" s="357"/>
      <c r="Y114" s="357"/>
      <c r="Z114" s="357"/>
      <c r="AA114" s="357"/>
      <c r="AB114" s="357"/>
      <c r="AC114" s="367"/>
      <c r="AD114" s="367"/>
      <c r="AE114" s="367"/>
      <c r="AF114" s="367"/>
      <c r="AG114" s="367"/>
      <c r="AH114" s="367"/>
      <c r="AI114" s="367"/>
      <c r="AJ114" s="367"/>
      <c r="AK114" s="367"/>
      <c r="AL114" s="367"/>
      <c r="AM114" s="367"/>
      <c r="AN114" s="367"/>
      <c r="AO114" s="367"/>
      <c r="AP114" s="367"/>
      <c r="AQ114" s="367"/>
      <c r="AR114" s="367"/>
      <c r="AS114" s="367"/>
      <c r="AT114" s="367"/>
    </row>
    <row r="115" spans="1:46" ht="12" customHeight="1" x14ac:dyDescent="0.15">
      <c r="A115" s="345"/>
      <c r="B115" s="346"/>
      <c r="C115" s="347"/>
      <c r="D115" s="361"/>
      <c r="E115" s="362"/>
      <c r="F115" s="362"/>
      <c r="G115" s="362"/>
      <c r="H115" s="362"/>
      <c r="I115" s="362"/>
      <c r="J115" s="363"/>
      <c r="K115" s="357"/>
      <c r="L115" s="357"/>
      <c r="M115" s="357"/>
      <c r="N115" s="357"/>
      <c r="O115" s="357"/>
      <c r="P115" s="357"/>
      <c r="Q115" s="357"/>
      <c r="R115" s="357"/>
      <c r="S115" s="357"/>
      <c r="T115" s="357"/>
      <c r="U115" s="357"/>
      <c r="V115" s="357"/>
      <c r="W115" s="357"/>
      <c r="X115" s="357"/>
      <c r="Y115" s="357"/>
      <c r="Z115" s="357"/>
      <c r="AA115" s="357"/>
      <c r="AB115" s="357"/>
      <c r="AC115" s="367"/>
      <c r="AD115" s="367"/>
      <c r="AE115" s="367"/>
      <c r="AF115" s="367"/>
      <c r="AG115" s="367"/>
      <c r="AH115" s="367"/>
      <c r="AI115" s="367"/>
      <c r="AJ115" s="367"/>
      <c r="AK115" s="367"/>
      <c r="AL115" s="367"/>
      <c r="AM115" s="367"/>
      <c r="AN115" s="367"/>
      <c r="AO115" s="367"/>
      <c r="AP115" s="367"/>
      <c r="AQ115" s="367"/>
      <c r="AR115" s="367"/>
      <c r="AS115" s="367"/>
      <c r="AT115" s="367"/>
    </row>
    <row r="116" spans="1:46" ht="12" customHeight="1" x14ac:dyDescent="0.15">
      <c r="A116" s="348"/>
      <c r="B116" s="349"/>
      <c r="C116" s="350"/>
      <c r="D116" s="364"/>
      <c r="E116" s="365"/>
      <c r="F116" s="365"/>
      <c r="G116" s="365"/>
      <c r="H116" s="365"/>
      <c r="I116" s="365"/>
      <c r="J116" s="366"/>
      <c r="K116" s="357"/>
      <c r="L116" s="357"/>
      <c r="M116" s="357"/>
      <c r="N116" s="357"/>
      <c r="O116" s="357"/>
      <c r="P116" s="357"/>
      <c r="Q116" s="357"/>
      <c r="R116" s="357"/>
      <c r="S116" s="357"/>
      <c r="T116" s="357"/>
      <c r="U116" s="357"/>
      <c r="V116" s="357"/>
      <c r="W116" s="357"/>
      <c r="X116" s="357"/>
      <c r="Y116" s="357"/>
      <c r="Z116" s="357"/>
      <c r="AA116" s="357"/>
      <c r="AB116" s="357"/>
      <c r="AC116" s="367"/>
      <c r="AD116" s="367"/>
      <c r="AE116" s="367"/>
      <c r="AF116" s="367"/>
      <c r="AG116" s="367"/>
      <c r="AH116" s="367"/>
      <c r="AI116" s="367"/>
      <c r="AJ116" s="367"/>
      <c r="AK116" s="367"/>
      <c r="AL116" s="367"/>
      <c r="AM116" s="367"/>
      <c r="AN116" s="367"/>
      <c r="AO116" s="367"/>
      <c r="AP116" s="367"/>
      <c r="AQ116" s="367"/>
      <c r="AR116" s="367"/>
      <c r="AS116" s="367"/>
      <c r="AT116" s="367"/>
    </row>
  </sheetData>
  <mergeCells count="65">
    <mergeCell ref="A64:C72"/>
    <mergeCell ref="A1:E2"/>
    <mergeCell ref="A4:AT6"/>
    <mergeCell ref="A7:AT11"/>
    <mergeCell ref="A12:AT14"/>
    <mergeCell ref="A16:M17"/>
    <mergeCell ref="A19:C19"/>
    <mergeCell ref="D19:J19"/>
    <mergeCell ref="K19:AB19"/>
    <mergeCell ref="AC19:AT19"/>
    <mergeCell ref="D20:J26"/>
    <mergeCell ref="K20:AB26"/>
    <mergeCell ref="AC20:AT26"/>
    <mergeCell ref="D27:J32"/>
    <mergeCell ref="K27:AB32"/>
    <mergeCell ref="AC27:AT32"/>
    <mergeCell ref="K33:AB36"/>
    <mergeCell ref="AC33:AT36"/>
    <mergeCell ref="D37:J42"/>
    <mergeCell ref="K37:AB42"/>
    <mergeCell ref="AC37:AT42"/>
    <mergeCell ref="D64:J68"/>
    <mergeCell ref="K64:AB68"/>
    <mergeCell ref="AC64:AT68"/>
    <mergeCell ref="D69:J72"/>
    <mergeCell ref="K69:AB72"/>
    <mergeCell ref="AC69:AT72"/>
    <mergeCell ref="D53:J56"/>
    <mergeCell ref="K53:AB56"/>
    <mergeCell ref="AC53:AT56"/>
    <mergeCell ref="A60:M61"/>
    <mergeCell ref="A63:C63"/>
    <mergeCell ref="D63:J63"/>
    <mergeCell ref="K63:AB63"/>
    <mergeCell ref="AC63:AT63"/>
    <mergeCell ref="A20:C56"/>
    <mergeCell ref="D43:J48"/>
    <mergeCell ref="K43:AB48"/>
    <mergeCell ref="AC43:AT48"/>
    <mergeCell ref="D49:J52"/>
    <mergeCell ref="K49:AB52"/>
    <mergeCell ref="AC49:AT52"/>
    <mergeCell ref="D33:J36"/>
    <mergeCell ref="D87:J96"/>
    <mergeCell ref="K87:AB96"/>
    <mergeCell ref="AC87:AT96"/>
    <mergeCell ref="D73:J78"/>
    <mergeCell ref="K73:AB78"/>
    <mergeCell ref="AC73:AT78"/>
    <mergeCell ref="A73:C96"/>
    <mergeCell ref="A97:C116"/>
    <mergeCell ref="D97:J102"/>
    <mergeCell ref="K97:AB102"/>
    <mergeCell ref="AC97:AT102"/>
    <mergeCell ref="D107:J116"/>
    <mergeCell ref="K107:AB112"/>
    <mergeCell ref="AC107:AT112"/>
    <mergeCell ref="K113:AB116"/>
    <mergeCell ref="AC113:AT116"/>
    <mergeCell ref="D103:J106"/>
    <mergeCell ref="K103:AB106"/>
    <mergeCell ref="AC103:AT106"/>
    <mergeCell ref="D79:J86"/>
    <mergeCell ref="K79:AB86"/>
    <mergeCell ref="AC79:AT86"/>
  </mergeCells>
  <phoneticPr fontId="2"/>
  <pageMargins left="0.98425196850393704" right="0.98425196850393704" top="0.98425196850393704" bottom="0.98425196850393704" header="0.51181102362204722" footer="0.51181102362204722"/>
  <pageSetup paperSize="9" scale="56" orientation="portrait" horizontalDpi="300" verticalDpi="300" r:id="rId1"/>
  <headerFooter alignWithMargins="0"/>
  <rowBreaks count="1" manualBreakCount="1">
    <brk id="58"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3563-5D4B-498C-ADDF-AD184FE9D23E}">
  <sheetPr codeName="Sheet10">
    <tabColor rgb="FF00B050"/>
    <pageSetUpPr fitToPage="1"/>
  </sheetPr>
  <dimension ref="A2:S26"/>
  <sheetViews>
    <sheetView showZeros="0" view="pageBreakPreview" zoomScale="70" zoomScaleNormal="75" zoomScaleSheetLayoutView="70" workbookViewId="0"/>
  </sheetViews>
  <sheetFormatPr defaultRowHeight="13.5" x14ac:dyDescent="0.15"/>
  <cols>
    <col min="1" max="19" width="8.125" style="50" customWidth="1"/>
    <col min="20" max="20" width="7.5" style="50" customWidth="1"/>
    <col min="21" max="16384" width="9" style="50"/>
  </cols>
  <sheetData>
    <row r="2" spans="1:19" ht="19.5" thickBot="1" x14ac:dyDescent="0.2">
      <c r="A2" s="49" t="s">
        <v>48</v>
      </c>
      <c r="S2" s="51" t="s">
        <v>49</v>
      </c>
    </row>
    <row r="3" spans="1:19" ht="25.9" customHeight="1" x14ac:dyDescent="0.15">
      <c r="A3" s="416" t="s">
        <v>50</v>
      </c>
      <c r="B3" s="405" t="s">
        <v>51</v>
      </c>
      <c r="C3" s="406"/>
      <c r="D3" s="406"/>
      <c r="E3" s="406"/>
      <c r="F3" s="406"/>
      <c r="G3" s="406"/>
      <c r="H3" s="406"/>
      <c r="I3" s="406"/>
      <c r="J3" s="406"/>
      <c r="K3" s="406"/>
      <c r="L3" s="405" t="s">
        <v>52</v>
      </c>
      <c r="M3" s="419"/>
      <c r="N3" s="421" t="s">
        <v>53</v>
      </c>
      <c r="O3" s="422"/>
      <c r="P3" s="423"/>
      <c r="Q3" s="405" t="s">
        <v>54</v>
      </c>
      <c r="R3" s="406"/>
      <c r="S3" s="407"/>
    </row>
    <row r="4" spans="1:19" ht="32.25" customHeight="1" x14ac:dyDescent="0.15">
      <c r="A4" s="417"/>
      <c r="B4" s="395"/>
      <c r="C4" s="408"/>
      <c r="D4" s="408"/>
      <c r="E4" s="408"/>
      <c r="F4" s="408"/>
      <c r="G4" s="408"/>
      <c r="H4" s="408"/>
      <c r="I4" s="408"/>
      <c r="J4" s="408"/>
      <c r="K4" s="408"/>
      <c r="L4" s="395"/>
      <c r="M4" s="420"/>
      <c r="N4" s="424"/>
      <c r="O4" s="425"/>
      <c r="P4" s="426"/>
      <c r="Q4" s="395"/>
      <c r="R4" s="408"/>
      <c r="S4" s="409"/>
    </row>
    <row r="5" spans="1:19" ht="24.95" customHeight="1" x14ac:dyDescent="0.15">
      <c r="A5" s="417"/>
      <c r="B5" s="410" t="s">
        <v>55</v>
      </c>
      <c r="C5" s="411" t="s">
        <v>56</v>
      </c>
      <c r="D5" s="410" t="s">
        <v>57</v>
      </c>
      <c r="E5" s="411" t="s">
        <v>58</v>
      </c>
      <c r="F5" s="414" t="s">
        <v>59</v>
      </c>
      <c r="G5" s="396" t="s">
        <v>60</v>
      </c>
      <c r="H5" s="414" t="s">
        <v>61</v>
      </c>
      <c r="I5" s="396" t="s">
        <v>62</v>
      </c>
      <c r="J5" s="414" t="s">
        <v>63</v>
      </c>
      <c r="K5" s="396" t="s">
        <v>64</v>
      </c>
      <c r="L5" s="427" t="s">
        <v>65</v>
      </c>
      <c r="M5" s="396" t="s">
        <v>66</v>
      </c>
      <c r="N5" s="427" t="s">
        <v>67</v>
      </c>
      <c r="O5" s="429" t="s">
        <v>68</v>
      </c>
      <c r="P5" s="432" t="s">
        <v>69</v>
      </c>
      <c r="Q5" s="393" t="s">
        <v>70</v>
      </c>
      <c r="R5" s="396" t="s">
        <v>71</v>
      </c>
      <c r="S5" s="399" t="s">
        <v>296</v>
      </c>
    </row>
    <row r="6" spans="1:19" ht="24.95" customHeight="1" x14ac:dyDescent="0.15">
      <c r="A6" s="417"/>
      <c r="B6" s="410"/>
      <c r="C6" s="412"/>
      <c r="D6" s="410"/>
      <c r="E6" s="412"/>
      <c r="F6" s="414"/>
      <c r="G6" s="397"/>
      <c r="H6" s="414"/>
      <c r="I6" s="397"/>
      <c r="J6" s="414"/>
      <c r="K6" s="397"/>
      <c r="L6" s="427"/>
      <c r="M6" s="397"/>
      <c r="N6" s="427"/>
      <c r="O6" s="430"/>
      <c r="P6" s="432"/>
      <c r="Q6" s="394"/>
      <c r="R6" s="397"/>
      <c r="S6" s="399"/>
    </row>
    <row r="7" spans="1:19" ht="24.95" customHeight="1" x14ac:dyDescent="0.15">
      <c r="A7" s="417"/>
      <c r="B7" s="410"/>
      <c r="C7" s="412"/>
      <c r="D7" s="410"/>
      <c r="E7" s="412"/>
      <c r="F7" s="414"/>
      <c r="G7" s="397"/>
      <c r="H7" s="414"/>
      <c r="I7" s="397"/>
      <c r="J7" s="414"/>
      <c r="K7" s="397"/>
      <c r="L7" s="427"/>
      <c r="M7" s="397"/>
      <c r="N7" s="427"/>
      <c r="O7" s="430"/>
      <c r="P7" s="432"/>
      <c r="Q7" s="394"/>
      <c r="R7" s="397"/>
      <c r="S7" s="399"/>
    </row>
    <row r="8" spans="1:19" ht="24.95" customHeight="1" x14ac:dyDescent="0.15">
      <c r="A8" s="417"/>
      <c r="B8" s="410"/>
      <c r="C8" s="412"/>
      <c r="D8" s="410"/>
      <c r="E8" s="412"/>
      <c r="F8" s="414"/>
      <c r="G8" s="397"/>
      <c r="H8" s="414"/>
      <c r="I8" s="397"/>
      <c r="J8" s="414"/>
      <c r="K8" s="397"/>
      <c r="L8" s="427"/>
      <c r="M8" s="397"/>
      <c r="N8" s="427"/>
      <c r="O8" s="430"/>
      <c r="P8" s="432"/>
      <c r="Q8" s="394"/>
      <c r="R8" s="397"/>
      <c r="S8" s="399"/>
    </row>
    <row r="9" spans="1:19" ht="24.95" customHeight="1" x14ac:dyDescent="0.15">
      <c r="A9" s="417"/>
      <c r="B9" s="410"/>
      <c r="C9" s="412"/>
      <c r="D9" s="410"/>
      <c r="E9" s="412"/>
      <c r="F9" s="414"/>
      <c r="G9" s="397"/>
      <c r="H9" s="414"/>
      <c r="I9" s="397"/>
      <c r="J9" s="414"/>
      <c r="K9" s="397"/>
      <c r="L9" s="427"/>
      <c r="M9" s="397"/>
      <c r="N9" s="427"/>
      <c r="O9" s="430"/>
      <c r="P9" s="432"/>
      <c r="Q9" s="394"/>
      <c r="R9" s="397"/>
      <c r="S9" s="399"/>
    </row>
    <row r="10" spans="1:19" ht="24.95" customHeight="1" x14ac:dyDescent="0.15">
      <c r="A10" s="417"/>
      <c r="B10" s="410"/>
      <c r="C10" s="412"/>
      <c r="D10" s="410"/>
      <c r="E10" s="412"/>
      <c r="F10" s="414"/>
      <c r="G10" s="397"/>
      <c r="H10" s="414"/>
      <c r="I10" s="397"/>
      <c r="J10" s="414"/>
      <c r="K10" s="397"/>
      <c r="L10" s="427"/>
      <c r="M10" s="397"/>
      <c r="N10" s="427"/>
      <c r="O10" s="430"/>
      <c r="P10" s="432"/>
      <c r="Q10" s="394"/>
      <c r="R10" s="397"/>
      <c r="S10" s="399"/>
    </row>
    <row r="11" spans="1:19" ht="29.25" customHeight="1" x14ac:dyDescent="0.15">
      <c r="A11" s="418"/>
      <c r="B11" s="408"/>
      <c r="C11" s="413"/>
      <c r="D11" s="408"/>
      <c r="E11" s="413"/>
      <c r="F11" s="415"/>
      <c r="G11" s="398"/>
      <c r="H11" s="415"/>
      <c r="I11" s="398"/>
      <c r="J11" s="415"/>
      <c r="K11" s="398"/>
      <c r="L11" s="428"/>
      <c r="M11" s="398"/>
      <c r="N11" s="428"/>
      <c r="O11" s="431"/>
      <c r="P11" s="433"/>
      <c r="Q11" s="395"/>
      <c r="R11" s="398"/>
      <c r="S11" s="400"/>
    </row>
    <row r="12" spans="1:19" ht="21.95" customHeight="1" x14ac:dyDescent="0.15">
      <c r="A12" s="53">
        <v>1</v>
      </c>
      <c r="B12" s="120">
        <v>1.9E-2</v>
      </c>
      <c r="C12" s="120"/>
      <c r="D12" s="120"/>
      <c r="E12" s="120"/>
      <c r="F12" s="120"/>
      <c r="G12" s="120"/>
      <c r="H12" s="120"/>
      <c r="I12" s="120"/>
      <c r="J12" s="120"/>
      <c r="K12" s="120"/>
      <c r="L12" s="120"/>
      <c r="M12" s="120"/>
      <c r="N12" s="120"/>
      <c r="O12" s="120"/>
      <c r="P12" s="120"/>
      <c r="Q12" s="120"/>
      <c r="R12" s="125"/>
      <c r="S12" s="121">
        <v>0.11</v>
      </c>
    </row>
    <row r="13" spans="1:19" ht="21.95" customHeight="1" x14ac:dyDescent="0.15">
      <c r="A13" s="53"/>
      <c r="B13" s="120"/>
      <c r="C13" s="120"/>
      <c r="D13" s="120"/>
      <c r="E13" s="120"/>
      <c r="F13" s="120"/>
      <c r="G13" s="120"/>
      <c r="H13" s="120"/>
      <c r="I13" s="120"/>
      <c r="J13" s="120"/>
      <c r="K13" s="120"/>
      <c r="L13" s="120"/>
      <c r="M13" s="120"/>
      <c r="N13" s="120"/>
      <c r="O13" s="120"/>
      <c r="P13" s="120"/>
      <c r="Q13" s="120"/>
      <c r="R13" s="120"/>
      <c r="S13" s="121"/>
    </row>
    <row r="14" spans="1:19" ht="21.95" customHeight="1" x14ac:dyDescent="0.15">
      <c r="A14" s="53"/>
      <c r="B14" s="120"/>
      <c r="C14" s="120"/>
      <c r="D14" s="120"/>
      <c r="E14" s="120"/>
      <c r="F14" s="120"/>
      <c r="G14" s="120"/>
      <c r="H14" s="120"/>
      <c r="I14" s="120"/>
      <c r="J14" s="120"/>
      <c r="K14" s="120"/>
      <c r="L14" s="120"/>
      <c r="M14" s="120"/>
      <c r="N14" s="120"/>
      <c r="O14" s="120"/>
      <c r="P14" s="120"/>
      <c r="Q14" s="120"/>
      <c r="R14" s="120"/>
      <c r="S14" s="121"/>
    </row>
    <row r="15" spans="1:19" ht="21.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1.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1.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1.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1.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1.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1.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1.95" customHeight="1" x14ac:dyDescent="0.15">
      <c r="A22" s="54"/>
      <c r="B22" s="120"/>
      <c r="C22" s="120"/>
      <c r="D22" s="120"/>
      <c r="E22" s="120"/>
      <c r="F22" s="120"/>
      <c r="G22" s="120"/>
      <c r="H22" s="120"/>
      <c r="I22" s="120"/>
      <c r="J22" s="120"/>
      <c r="K22" s="120"/>
      <c r="L22" s="120"/>
      <c r="M22" s="120"/>
      <c r="N22" s="120"/>
      <c r="O22" s="120"/>
      <c r="P22" s="120"/>
      <c r="Q22" s="120"/>
      <c r="R22" s="120"/>
      <c r="S22" s="121"/>
    </row>
    <row r="23" spans="1:19" ht="21.95" customHeight="1" x14ac:dyDescent="0.15">
      <c r="A23" s="55" t="s">
        <v>77</v>
      </c>
      <c r="B23" s="60">
        <f t="shared" ref="B23:Q23" si="0">SUM(B12:B22)</f>
        <v>1.9E-2</v>
      </c>
      <c r="C23" s="122">
        <f t="shared" si="0"/>
        <v>0</v>
      </c>
      <c r="D23" s="60">
        <f t="shared" si="0"/>
        <v>0</v>
      </c>
      <c r="E23" s="122">
        <f t="shared" si="0"/>
        <v>0</v>
      </c>
      <c r="F23" s="60">
        <f t="shared" si="0"/>
        <v>0</v>
      </c>
      <c r="G23" s="122">
        <f t="shared" si="0"/>
        <v>0</v>
      </c>
      <c r="H23" s="60">
        <f t="shared" si="0"/>
        <v>0</v>
      </c>
      <c r="I23" s="122">
        <f t="shared" si="0"/>
        <v>0</v>
      </c>
      <c r="J23" s="60">
        <f t="shared" si="0"/>
        <v>0</v>
      </c>
      <c r="K23" s="122">
        <f t="shared" si="0"/>
        <v>0</v>
      </c>
      <c r="L23" s="122">
        <f t="shared" si="0"/>
        <v>0</v>
      </c>
      <c r="M23" s="123">
        <f t="shared" si="0"/>
        <v>0</v>
      </c>
      <c r="N23" s="122">
        <f t="shared" si="0"/>
        <v>0</v>
      </c>
      <c r="O23" s="123">
        <f t="shared" si="0"/>
        <v>0</v>
      </c>
      <c r="P23" s="123">
        <f t="shared" si="0"/>
        <v>0</v>
      </c>
      <c r="Q23" s="122">
        <f t="shared" si="0"/>
        <v>0</v>
      </c>
      <c r="R23" s="122">
        <f>SUM(R12:R22)</f>
        <v>0</v>
      </c>
      <c r="S23" s="124">
        <f>SUM(S12:S22)</f>
        <v>0.11</v>
      </c>
    </row>
    <row r="24" spans="1:19" ht="24.95" customHeight="1" x14ac:dyDescent="0.15">
      <c r="A24" s="55" t="s">
        <v>72</v>
      </c>
      <c r="B24" s="401">
        <f>SUM(B23:K23)</f>
        <v>1.9E-2</v>
      </c>
      <c r="C24" s="402"/>
      <c r="D24" s="402"/>
      <c r="E24" s="402"/>
      <c r="F24" s="402"/>
      <c r="G24" s="402"/>
      <c r="H24" s="402"/>
      <c r="I24" s="402"/>
      <c r="J24" s="402"/>
      <c r="K24" s="403"/>
      <c r="L24" s="401">
        <f>SUM(L23:M23)</f>
        <v>0</v>
      </c>
      <c r="M24" s="403"/>
      <c r="N24" s="401">
        <f>SUM(N23:P23)</f>
        <v>0</v>
      </c>
      <c r="O24" s="402"/>
      <c r="P24" s="403"/>
      <c r="Q24" s="401">
        <f>SUM(Q23:S23)</f>
        <v>0.11</v>
      </c>
      <c r="R24" s="402"/>
      <c r="S24" s="404"/>
    </row>
    <row r="25" spans="1:19" ht="24.95" customHeight="1" thickBot="1" x14ac:dyDescent="0.2">
      <c r="A25" s="57" t="s">
        <v>73</v>
      </c>
      <c r="B25" s="391">
        <f>SUM(B24:S24)</f>
        <v>0.129</v>
      </c>
      <c r="C25" s="391"/>
      <c r="D25" s="391"/>
      <c r="E25" s="391"/>
      <c r="F25" s="391"/>
      <c r="G25" s="391"/>
      <c r="H25" s="391"/>
      <c r="I25" s="391"/>
      <c r="J25" s="391"/>
      <c r="K25" s="391"/>
      <c r="L25" s="391"/>
      <c r="M25" s="391"/>
      <c r="N25" s="391"/>
      <c r="O25" s="391"/>
      <c r="P25" s="391"/>
      <c r="Q25" s="391"/>
      <c r="R25" s="391"/>
      <c r="S25" s="392"/>
    </row>
    <row r="26" spans="1:19" ht="18" customHeight="1" x14ac:dyDescent="0.15">
      <c r="R26" s="58" t="s">
        <v>74</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5:S25"/>
    <mergeCell ref="Q5:Q11"/>
    <mergeCell ref="R5:R11"/>
    <mergeCell ref="S5:S11"/>
    <mergeCell ref="B24:K24"/>
    <mergeCell ref="L24:M24"/>
    <mergeCell ref="N24:P24"/>
    <mergeCell ref="Q24:S24"/>
  </mergeCells>
  <phoneticPr fontId="2"/>
  <pageMargins left="0.39370078740157483" right="0.39370078740157483" top="0.98425196850393704" bottom="0.39370078740157483" header="0.51181102362204722" footer="0.51181102362204722"/>
  <pageSetup paperSize="9" scale="91" orientation="landscape"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BF948-DC13-43B5-BB64-4E8330B9C434}">
  <sheetPr codeName="Sheet9">
    <tabColor rgb="FF00B050"/>
  </sheetPr>
  <dimension ref="A2:S25"/>
  <sheetViews>
    <sheetView showZeros="0" view="pageBreakPreview" zoomScale="70" zoomScaleNormal="75" zoomScaleSheetLayoutView="70" workbookViewId="0"/>
  </sheetViews>
  <sheetFormatPr defaultRowHeight="13.5" x14ac:dyDescent="0.15"/>
  <cols>
    <col min="1" max="19" width="8.125" style="50" customWidth="1"/>
    <col min="20" max="20" width="7.25" style="50" customWidth="1"/>
    <col min="21" max="16384" width="9" style="50"/>
  </cols>
  <sheetData>
    <row r="2" spans="1:19" ht="19.5" thickBot="1" x14ac:dyDescent="0.2">
      <c r="A2" s="49" t="s">
        <v>75</v>
      </c>
      <c r="S2" s="51" t="s">
        <v>76</v>
      </c>
    </row>
    <row r="3" spans="1:19" ht="30.6" customHeight="1" x14ac:dyDescent="0.15">
      <c r="A3" s="416" t="s">
        <v>50</v>
      </c>
      <c r="B3" s="405" t="s">
        <v>51</v>
      </c>
      <c r="C3" s="406"/>
      <c r="D3" s="406"/>
      <c r="E3" s="406"/>
      <c r="F3" s="406"/>
      <c r="G3" s="406"/>
      <c r="H3" s="406"/>
      <c r="I3" s="406"/>
      <c r="J3" s="406"/>
      <c r="K3" s="406"/>
      <c r="L3" s="405" t="s">
        <v>52</v>
      </c>
      <c r="M3" s="419"/>
      <c r="N3" s="421" t="s">
        <v>53</v>
      </c>
      <c r="O3" s="422"/>
      <c r="P3" s="423"/>
      <c r="Q3" s="405" t="s">
        <v>54</v>
      </c>
      <c r="R3" s="406"/>
      <c r="S3" s="407"/>
    </row>
    <row r="4" spans="1:19" ht="30.6" customHeight="1" x14ac:dyDescent="0.15">
      <c r="A4" s="417"/>
      <c r="B4" s="395"/>
      <c r="C4" s="408"/>
      <c r="D4" s="408"/>
      <c r="E4" s="408"/>
      <c r="F4" s="408"/>
      <c r="G4" s="408"/>
      <c r="H4" s="408"/>
      <c r="I4" s="408"/>
      <c r="J4" s="408"/>
      <c r="K4" s="408"/>
      <c r="L4" s="395"/>
      <c r="M4" s="420"/>
      <c r="N4" s="424"/>
      <c r="O4" s="425"/>
      <c r="P4" s="426"/>
      <c r="Q4" s="395"/>
      <c r="R4" s="408"/>
      <c r="S4" s="409"/>
    </row>
    <row r="5" spans="1:19" ht="24.95" customHeight="1" x14ac:dyDescent="0.15">
      <c r="A5" s="417"/>
      <c r="B5" s="410" t="s">
        <v>55</v>
      </c>
      <c r="C5" s="411" t="s">
        <v>56</v>
      </c>
      <c r="D5" s="410" t="s">
        <v>57</v>
      </c>
      <c r="E5" s="411" t="s">
        <v>58</v>
      </c>
      <c r="F5" s="414" t="s">
        <v>59</v>
      </c>
      <c r="G5" s="396" t="s">
        <v>60</v>
      </c>
      <c r="H5" s="414" t="s">
        <v>61</v>
      </c>
      <c r="I5" s="396" t="s">
        <v>62</v>
      </c>
      <c r="J5" s="414" t="s">
        <v>63</v>
      </c>
      <c r="K5" s="396" t="s">
        <v>64</v>
      </c>
      <c r="L5" s="427" t="s">
        <v>65</v>
      </c>
      <c r="M5" s="396" t="s">
        <v>66</v>
      </c>
      <c r="N5" s="427" t="s">
        <v>67</v>
      </c>
      <c r="O5" s="429" t="s">
        <v>68</v>
      </c>
      <c r="P5" s="432" t="s">
        <v>69</v>
      </c>
      <c r="Q5" s="393" t="s">
        <v>70</v>
      </c>
      <c r="R5" s="396" t="s">
        <v>71</v>
      </c>
      <c r="S5" s="434" t="s">
        <v>296</v>
      </c>
    </row>
    <row r="6" spans="1:19" ht="24.95" customHeight="1" x14ac:dyDescent="0.15">
      <c r="A6" s="417"/>
      <c r="B6" s="410"/>
      <c r="C6" s="412"/>
      <c r="D6" s="410"/>
      <c r="E6" s="412"/>
      <c r="F6" s="414"/>
      <c r="G6" s="397"/>
      <c r="H6" s="414"/>
      <c r="I6" s="397"/>
      <c r="J6" s="414"/>
      <c r="K6" s="397"/>
      <c r="L6" s="427"/>
      <c r="M6" s="397"/>
      <c r="N6" s="427"/>
      <c r="O6" s="430"/>
      <c r="P6" s="432"/>
      <c r="Q6" s="394"/>
      <c r="R6" s="397"/>
      <c r="S6" s="435"/>
    </row>
    <row r="7" spans="1:19" ht="24.95" customHeight="1" x14ac:dyDescent="0.15">
      <c r="A7" s="417"/>
      <c r="B7" s="410"/>
      <c r="C7" s="412"/>
      <c r="D7" s="410"/>
      <c r="E7" s="412"/>
      <c r="F7" s="414"/>
      <c r="G7" s="397"/>
      <c r="H7" s="414"/>
      <c r="I7" s="397"/>
      <c r="J7" s="414"/>
      <c r="K7" s="397"/>
      <c r="L7" s="427"/>
      <c r="M7" s="397"/>
      <c r="N7" s="427"/>
      <c r="O7" s="430"/>
      <c r="P7" s="432"/>
      <c r="Q7" s="394"/>
      <c r="R7" s="397"/>
      <c r="S7" s="435"/>
    </row>
    <row r="8" spans="1:19" ht="24.95" customHeight="1" x14ac:dyDescent="0.15">
      <c r="A8" s="417"/>
      <c r="B8" s="410"/>
      <c r="C8" s="412"/>
      <c r="D8" s="410"/>
      <c r="E8" s="412"/>
      <c r="F8" s="414"/>
      <c r="G8" s="397"/>
      <c r="H8" s="414"/>
      <c r="I8" s="397"/>
      <c r="J8" s="414"/>
      <c r="K8" s="397"/>
      <c r="L8" s="427"/>
      <c r="M8" s="397"/>
      <c r="N8" s="427"/>
      <c r="O8" s="430"/>
      <c r="P8" s="432"/>
      <c r="Q8" s="394"/>
      <c r="R8" s="397"/>
      <c r="S8" s="435"/>
    </row>
    <row r="9" spans="1:19" ht="24.95" customHeight="1" x14ac:dyDescent="0.15">
      <c r="A9" s="417"/>
      <c r="B9" s="410"/>
      <c r="C9" s="412"/>
      <c r="D9" s="410"/>
      <c r="E9" s="412"/>
      <c r="F9" s="414"/>
      <c r="G9" s="397"/>
      <c r="H9" s="414"/>
      <c r="I9" s="397"/>
      <c r="J9" s="414"/>
      <c r="K9" s="397"/>
      <c r="L9" s="427"/>
      <c r="M9" s="397"/>
      <c r="N9" s="427"/>
      <c r="O9" s="430"/>
      <c r="P9" s="432"/>
      <c r="Q9" s="394"/>
      <c r="R9" s="397"/>
      <c r="S9" s="435"/>
    </row>
    <row r="10" spans="1:19" ht="24.95" customHeight="1" x14ac:dyDescent="0.15">
      <c r="A10" s="417"/>
      <c r="B10" s="410"/>
      <c r="C10" s="412"/>
      <c r="D10" s="410"/>
      <c r="E10" s="412"/>
      <c r="F10" s="414"/>
      <c r="G10" s="397"/>
      <c r="H10" s="414"/>
      <c r="I10" s="397"/>
      <c r="J10" s="414"/>
      <c r="K10" s="397"/>
      <c r="L10" s="427"/>
      <c r="M10" s="397"/>
      <c r="N10" s="427"/>
      <c r="O10" s="430"/>
      <c r="P10" s="432"/>
      <c r="Q10" s="394"/>
      <c r="R10" s="397"/>
      <c r="S10" s="435"/>
    </row>
    <row r="11" spans="1:19" ht="24.95" customHeight="1" x14ac:dyDescent="0.15">
      <c r="A11" s="418"/>
      <c r="B11" s="408"/>
      <c r="C11" s="413"/>
      <c r="D11" s="408"/>
      <c r="E11" s="413"/>
      <c r="F11" s="415"/>
      <c r="G11" s="398"/>
      <c r="H11" s="415"/>
      <c r="I11" s="398"/>
      <c r="J11" s="415"/>
      <c r="K11" s="398"/>
      <c r="L11" s="428"/>
      <c r="M11" s="398"/>
      <c r="N11" s="428"/>
      <c r="O11" s="431"/>
      <c r="P11" s="433"/>
      <c r="Q11" s="395"/>
      <c r="R11" s="398"/>
      <c r="S11" s="436"/>
    </row>
    <row r="12" spans="1:19" ht="24.75" customHeight="1" x14ac:dyDescent="0.15">
      <c r="A12" s="54">
        <v>1</v>
      </c>
      <c r="B12" s="120">
        <v>0.112</v>
      </c>
      <c r="C12" s="120"/>
      <c r="D12" s="120"/>
      <c r="E12" s="120"/>
      <c r="F12" s="120">
        <v>1.7000000000000001E-2</v>
      </c>
      <c r="G12" s="120"/>
      <c r="H12" s="120"/>
      <c r="I12" s="120"/>
      <c r="J12" s="120"/>
      <c r="K12" s="120"/>
      <c r="L12" s="120"/>
      <c r="M12" s="120"/>
      <c r="N12" s="120"/>
      <c r="O12" s="120"/>
      <c r="P12" s="120"/>
      <c r="Q12" s="120"/>
      <c r="R12" s="120"/>
      <c r="S12" s="121"/>
    </row>
    <row r="13" spans="1:19" ht="24.95" customHeight="1" x14ac:dyDescent="0.15">
      <c r="A13" s="54"/>
      <c r="B13" s="120"/>
      <c r="C13" s="120"/>
      <c r="D13" s="120"/>
      <c r="E13" s="120"/>
      <c r="F13" s="120"/>
      <c r="G13" s="120"/>
      <c r="H13" s="120"/>
      <c r="I13" s="120"/>
      <c r="J13" s="120"/>
      <c r="K13" s="120"/>
      <c r="L13" s="120"/>
      <c r="M13" s="120"/>
      <c r="N13" s="120"/>
      <c r="O13" s="120"/>
      <c r="P13" s="120"/>
      <c r="Q13" s="120"/>
      <c r="R13" s="120"/>
      <c r="S13" s="121"/>
    </row>
    <row r="14" spans="1:19" ht="24.95" customHeight="1" x14ac:dyDescent="0.15">
      <c r="A14" s="54"/>
      <c r="B14" s="120"/>
      <c r="C14" s="120"/>
      <c r="D14" s="120"/>
      <c r="E14" s="120"/>
      <c r="F14" s="120"/>
      <c r="G14" s="120"/>
      <c r="H14" s="120"/>
      <c r="I14" s="120"/>
      <c r="J14" s="120"/>
      <c r="K14" s="120"/>
      <c r="L14" s="120"/>
      <c r="M14" s="120"/>
      <c r="N14" s="120"/>
      <c r="O14" s="120"/>
      <c r="P14" s="120"/>
      <c r="Q14" s="120"/>
      <c r="R14" s="120"/>
      <c r="S14" s="121"/>
    </row>
    <row r="15" spans="1:19" ht="24.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4.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4.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4.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4.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4.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4.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4.95" customHeight="1" x14ac:dyDescent="0.15">
      <c r="A22" s="55" t="s">
        <v>77</v>
      </c>
      <c r="B22" s="60">
        <f t="shared" ref="B22:S22" si="0">SUM(B12:B21)</f>
        <v>0.112</v>
      </c>
      <c r="C22" s="122">
        <f t="shared" si="0"/>
        <v>0</v>
      </c>
      <c r="D22" s="60">
        <f t="shared" si="0"/>
        <v>0</v>
      </c>
      <c r="E22" s="122">
        <f t="shared" si="0"/>
        <v>0</v>
      </c>
      <c r="F22" s="60">
        <f t="shared" si="0"/>
        <v>1.7000000000000001E-2</v>
      </c>
      <c r="G22" s="122">
        <f t="shared" si="0"/>
        <v>0</v>
      </c>
      <c r="H22" s="60">
        <f t="shared" si="0"/>
        <v>0</v>
      </c>
      <c r="I22" s="122">
        <f t="shared" si="0"/>
        <v>0</v>
      </c>
      <c r="J22" s="60">
        <f t="shared" si="0"/>
        <v>0</v>
      </c>
      <c r="K22" s="122">
        <f t="shared" si="0"/>
        <v>0</v>
      </c>
      <c r="L22" s="122">
        <f t="shared" si="0"/>
        <v>0</v>
      </c>
      <c r="M22" s="123">
        <f t="shared" si="0"/>
        <v>0</v>
      </c>
      <c r="N22" s="122">
        <f t="shared" si="0"/>
        <v>0</v>
      </c>
      <c r="O22" s="122">
        <f t="shared" si="0"/>
        <v>0</v>
      </c>
      <c r="P22" s="123">
        <f t="shared" si="0"/>
        <v>0</v>
      </c>
      <c r="Q22" s="122">
        <f t="shared" si="0"/>
        <v>0</v>
      </c>
      <c r="R22" s="122">
        <f t="shared" si="0"/>
        <v>0</v>
      </c>
      <c r="S22" s="124">
        <f t="shared" si="0"/>
        <v>0</v>
      </c>
    </row>
    <row r="23" spans="1:19" ht="24.95" customHeight="1" x14ac:dyDescent="0.15">
      <c r="A23" s="55" t="s">
        <v>72</v>
      </c>
      <c r="B23" s="402">
        <f>SUM(B22:K22)</f>
        <v>0.129</v>
      </c>
      <c r="C23" s="402"/>
      <c r="D23" s="402"/>
      <c r="E23" s="402"/>
      <c r="F23" s="402"/>
      <c r="G23" s="402"/>
      <c r="H23" s="402"/>
      <c r="I23" s="402"/>
      <c r="J23" s="402"/>
      <c r="K23" s="402"/>
      <c r="L23" s="401">
        <f>SUM(L22:M22)</f>
        <v>0</v>
      </c>
      <c r="M23" s="403"/>
      <c r="N23" s="401">
        <f>SUM(N22:P22)</f>
        <v>0</v>
      </c>
      <c r="O23" s="402"/>
      <c r="P23" s="403"/>
      <c r="Q23" s="401">
        <f>SUM(Q22:S22)</f>
        <v>0</v>
      </c>
      <c r="R23" s="402"/>
      <c r="S23" s="404"/>
    </row>
    <row r="24" spans="1:19" ht="24.95" customHeight="1" thickBot="1" x14ac:dyDescent="0.2">
      <c r="A24" s="57" t="s">
        <v>73</v>
      </c>
      <c r="B24" s="391">
        <f>SUM(B23:S23)</f>
        <v>0.129</v>
      </c>
      <c r="C24" s="391"/>
      <c r="D24" s="391"/>
      <c r="E24" s="391"/>
      <c r="F24" s="391"/>
      <c r="G24" s="391"/>
      <c r="H24" s="391"/>
      <c r="I24" s="391"/>
      <c r="J24" s="391"/>
      <c r="K24" s="391"/>
      <c r="L24" s="391"/>
      <c r="M24" s="391"/>
      <c r="N24" s="391"/>
      <c r="O24" s="391"/>
      <c r="P24" s="391"/>
      <c r="Q24" s="391"/>
      <c r="R24" s="391"/>
      <c r="S24" s="392"/>
    </row>
    <row r="25" spans="1:19" ht="14.25" x14ac:dyDescent="0.15">
      <c r="R25" s="58" t="s">
        <v>74</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2"/>
  <pageMargins left="0.39370078740157483" right="0.39370078740157483" top="0.59055118110236227" bottom="0.39370078740157483" header="0.51181102362204722" footer="0.51181102362204722"/>
  <pageSetup paperSize="9" scale="90" orientation="landscape"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0D96-881D-44B6-A520-14BA656A31B9}">
  <sheetPr codeName="Sheet8">
    <tabColor rgb="FF00B050"/>
  </sheetPr>
  <dimension ref="A1:O32"/>
  <sheetViews>
    <sheetView showZeros="0" view="pageBreakPreview" zoomScale="70" zoomScaleNormal="75" zoomScaleSheetLayoutView="70" workbookViewId="0"/>
  </sheetViews>
  <sheetFormatPr defaultRowHeight="21.75" customHeight="1" x14ac:dyDescent="0.15"/>
  <cols>
    <col min="1" max="2" width="6.75" style="50" customWidth="1"/>
    <col min="3" max="8" width="6" style="50" customWidth="1"/>
    <col min="9" max="9" width="24.625" style="50" customWidth="1"/>
    <col min="10" max="11" width="16.5" style="50" customWidth="1"/>
    <col min="12" max="12" width="14.25" style="50" customWidth="1"/>
    <col min="13" max="13" width="35" style="50" customWidth="1"/>
    <col min="14" max="14" width="13" style="50" customWidth="1"/>
    <col min="15" max="15" width="12.5" style="50" customWidth="1"/>
    <col min="16" max="16384" width="9" style="50"/>
  </cols>
  <sheetData>
    <row r="1" spans="1:15" ht="21.75" customHeight="1" thickBot="1" x14ac:dyDescent="0.2">
      <c r="A1" s="49" t="s">
        <v>78</v>
      </c>
      <c r="O1" s="51" t="s">
        <v>79</v>
      </c>
    </row>
    <row r="2" spans="1:15" ht="18.75" customHeight="1" x14ac:dyDescent="0.15">
      <c r="A2" s="492" t="s">
        <v>80</v>
      </c>
      <c r="B2" s="493"/>
      <c r="C2" s="493"/>
      <c r="D2" s="493"/>
      <c r="E2" s="493"/>
      <c r="F2" s="493"/>
      <c r="G2" s="61"/>
      <c r="H2" s="61"/>
      <c r="I2" s="61"/>
      <c r="J2" s="62" t="s">
        <v>81</v>
      </c>
      <c r="K2" s="63" t="s">
        <v>82</v>
      </c>
      <c r="L2" s="62" t="s">
        <v>83</v>
      </c>
      <c r="M2" s="63" t="s">
        <v>84</v>
      </c>
      <c r="N2" s="64" t="s">
        <v>85</v>
      </c>
      <c r="O2" s="476" t="s">
        <v>86</v>
      </c>
    </row>
    <row r="3" spans="1:15" ht="18.75" customHeight="1" x14ac:dyDescent="0.15">
      <c r="A3" s="479" t="s">
        <v>87</v>
      </c>
      <c r="B3" s="480"/>
      <c r="C3" s="480"/>
      <c r="D3" s="480"/>
      <c r="E3" s="480"/>
      <c r="F3" s="480"/>
      <c r="J3" s="65" t="s">
        <v>88</v>
      </c>
      <c r="K3" s="65" t="s">
        <v>89</v>
      </c>
      <c r="L3" s="65" t="s">
        <v>90</v>
      </c>
      <c r="M3" s="66" t="s">
        <v>91</v>
      </c>
      <c r="N3" s="484" t="s">
        <v>92</v>
      </c>
      <c r="O3" s="477"/>
    </row>
    <row r="4" spans="1:15" ht="18.75" customHeight="1" x14ac:dyDescent="0.15">
      <c r="A4" s="481"/>
      <c r="B4" s="442"/>
      <c r="C4" s="442"/>
      <c r="D4" s="442"/>
      <c r="E4" s="442"/>
      <c r="F4" s="442"/>
      <c r="J4" s="67" t="s">
        <v>93</v>
      </c>
      <c r="K4" s="67" t="s">
        <v>94</v>
      </c>
      <c r="L4" s="67" t="s">
        <v>95</v>
      </c>
      <c r="M4" s="67"/>
      <c r="N4" s="485"/>
      <c r="O4" s="477"/>
    </row>
    <row r="5" spans="1:15" ht="18.75" customHeight="1" x14ac:dyDescent="0.15">
      <c r="A5" s="481"/>
      <c r="B5" s="442"/>
      <c r="C5" s="442"/>
      <c r="D5" s="442"/>
      <c r="E5" s="442"/>
      <c r="F5" s="442"/>
      <c r="J5" s="66" t="s">
        <v>49</v>
      </c>
      <c r="K5" s="66" t="s">
        <v>76</v>
      </c>
      <c r="L5" s="487" t="s">
        <v>96</v>
      </c>
      <c r="M5" s="66" t="s">
        <v>295</v>
      </c>
      <c r="N5" s="485"/>
      <c r="O5" s="477"/>
    </row>
    <row r="6" spans="1:15" ht="18.75" customHeight="1" x14ac:dyDescent="0.15">
      <c r="A6" s="482"/>
      <c r="B6" s="483"/>
      <c r="C6" s="483"/>
      <c r="D6" s="483"/>
      <c r="E6" s="483"/>
      <c r="F6" s="483"/>
      <c r="J6" s="67" t="s">
        <v>97</v>
      </c>
      <c r="K6" s="67" t="s">
        <v>97</v>
      </c>
      <c r="L6" s="488"/>
      <c r="M6" s="67" t="s">
        <v>98</v>
      </c>
      <c r="N6" s="486"/>
      <c r="O6" s="478"/>
    </row>
    <row r="7" spans="1:15" ht="19.5" customHeight="1" x14ac:dyDescent="0.15">
      <c r="A7" s="457" t="s">
        <v>51</v>
      </c>
      <c r="B7" s="467"/>
      <c r="C7" s="440" t="s">
        <v>99</v>
      </c>
      <c r="D7" s="441"/>
      <c r="E7" s="441"/>
      <c r="F7" s="441"/>
      <c r="G7" s="441"/>
      <c r="H7" s="441"/>
      <c r="I7" s="441"/>
      <c r="J7" s="59">
        <f>'様式－１'!$B$23</f>
        <v>1.9E-2</v>
      </c>
      <c r="K7" s="126">
        <f>'様式－２'!$B$22</f>
        <v>0.112</v>
      </c>
      <c r="L7" s="126">
        <f>K7-J7</f>
        <v>9.2999999999999999E-2</v>
      </c>
      <c r="M7" s="126">
        <f>IF(AND($J$24=0,$J$28=0)," ",IF(L7&lt;=0," ",L7))</f>
        <v>9.2999999999999999E-2</v>
      </c>
      <c r="N7" s="69">
        <v>0.9</v>
      </c>
      <c r="O7" s="489" t="s">
        <v>100</v>
      </c>
    </row>
    <row r="8" spans="1:15" ht="19.5" customHeight="1" x14ac:dyDescent="0.15">
      <c r="A8" s="468"/>
      <c r="B8" s="469"/>
      <c r="C8" s="440" t="s">
        <v>101</v>
      </c>
      <c r="D8" s="441"/>
      <c r="E8" s="441"/>
      <c r="F8" s="441"/>
      <c r="G8" s="441"/>
      <c r="H8" s="441"/>
      <c r="I8" s="441"/>
      <c r="J8" s="126">
        <f>'様式－１'!$C$23</f>
        <v>0</v>
      </c>
      <c r="K8" s="126">
        <f>'様式－２'!$C$22</f>
        <v>0</v>
      </c>
      <c r="L8" s="126">
        <f t="shared" ref="L8:L16" si="0">K8-J8</f>
        <v>0</v>
      </c>
      <c r="M8" s="126" t="str">
        <f>IF(AND($J$24=0,$J$28=0)," ",IF(L8&lt;=0," ",L8))</f>
        <v xml:space="preserve"> </v>
      </c>
      <c r="N8" s="69">
        <v>1</v>
      </c>
      <c r="O8" s="490"/>
    </row>
    <row r="9" spans="1:15" ht="19.5" customHeight="1" x14ac:dyDescent="0.15">
      <c r="A9" s="468"/>
      <c r="B9" s="469"/>
      <c r="C9" s="440" t="s">
        <v>102</v>
      </c>
      <c r="D9" s="441"/>
      <c r="E9" s="441"/>
      <c r="F9" s="441"/>
      <c r="G9" s="441"/>
      <c r="H9" s="441"/>
      <c r="I9" s="441"/>
      <c r="J9" s="126">
        <f>'様式－１'!$D$23</f>
        <v>0</v>
      </c>
      <c r="K9" s="126">
        <f>'様式－２'!$D$22</f>
        <v>0</v>
      </c>
      <c r="L9" s="126">
        <f t="shared" si="0"/>
        <v>0</v>
      </c>
      <c r="M9" s="126" t="str">
        <f t="shared" ref="M9:M23" si="1">IF(AND($J$24=0,$J$28=0)," ",IF(L9&lt;=0," ",L9))</f>
        <v xml:space="preserve"> </v>
      </c>
      <c r="N9" s="69">
        <v>1</v>
      </c>
      <c r="O9" s="490"/>
    </row>
    <row r="10" spans="1:15" ht="19.5" customHeight="1" x14ac:dyDescent="0.15">
      <c r="A10" s="468"/>
      <c r="B10" s="469"/>
      <c r="C10" s="440" t="s">
        <v>103</v>
      </c>
      <c r="D10" s="441"/>
      <c r="E10" s="441"/>
      <c r="F10" s="441"/>
      <c r="G10" s="441"/>
      <c r="H10" s="441"/>
      <c r="I10" s="441"/>
      <c r="J10" s="126">
        <f>'様式－１'!$E$23</f>
        <v>0</v>
      </c>
      <c r="K10" s="126">
        <f>'様式－２'!$E$22</f>
        <v>0</v>
      </c>
      <c r="L10" s="126">
        <f t="shared" si="0"/>
        <v>0</v>
      </c>
      <c r="M10" s="126" t="str">
        <f t="shared" si="1"/>
        <v xml:space="preserve"> </v>
      </c>
      <c r="N10" s="69">
        <v>1</v>
      </c>
      <c r="O10" s="490"/>
    </row>
    <row r="11" spans="1:15" ht="19.5" customHeight="1" x14ac:dyDescent="0.15">
      <c r="A11" s="468"/>
      <c r="B11" s="469"/>
      <c r="C11" s="440" t="s">
        <v>59</v>
      </c>
      <c r="D11" s="441"/>
      <c r="E11" s="441"/>
      <c r="F11" s="441"/>
      <c r="G11" s="441"/>
      <c r="H11" s="441"/>
      <c r="I11" s="441"/>
      <c r="J11" s="126">
        <f>'様式－１'!$F$23</f>
        <v>0</v>
      </c>
      <c r="K11" s="126">
        <f>'様式－２'!$F$22</f>
        <v>1.7000000000000001E-2</v>
      </c>
      <c r="L11" s="126">
        <f t="shared" si="0"/>
        <v>1.7000000000000001E-2</v>
      </c>
      <c r="M11" s="126">
        <f t="shared" si="1"/>
        <v>1.7000000000000001E-2</v>
      </c>
      <c r="N11" s="69">
        <v>0.9</v>
      </c>
      <c r="O11" s="490"/>
    </row>
    <row r="12" spans="1:15" ht="19.5" customHeight="1" x14ac:dyDescent="0.15">
      <c r="A12" s="468"/>
      <c r="B12" s="469"/>
      <c r="C12" s="440" t="s">
        <v>60</v>
      </c>
      <c r="D12" s="441"/>
      <c r="E12" s="441"/>
      <c r="F12" s="441"/>
      <c r="G12" s="441"/>
      <c r="H12" s="441"/>
      <c r="I12" s="441"/>
      <c r="J12" s="126">
        <f>'様式－１'!$G$23</f>
        <v>0</v>
      </c>
      <c r="K12" s="126">
        <f>'様式－２'!$G$22</f>
        <v>0</v>
      </c>
      <c r="L12" s="126">
        <f t="shared" si="0"/>
        <v>0</v>
      </c>
      <c r="M12" s="126" t="str">
        <f t="shared" si="1"/>
        <v xml:space="preserve"> </v>
      </c>
      <c r="N12" s="70" t="s">
        <v>104</v>
      </c>
      <c r="O12" s="490"/>
    </row>
    <row r="13" spans="1:15" ht="19.5" customHeight="1" x14ac:dyDescent="0.15">
      <c r="A13" s="468"/>
      <c r="B13" s="469"/>
      <c r="C13" s="440" t="s">
        <v>61</v>
      </c>
      <c r="D13" s="441"/>
      <c r="E13" s="441"/>
      <c r="F13" s="441"/>
      <c r="G13" s="441"/>
      <c r="H13" s="441"/>
      <c r="I13" s="441"/>
      <c r="J13" s="126">
        <f>'様式－１'!$H$23</f>
        <v>0</v>
      </c>
      <c r="K13" s="126">
        <f>'様式－２'!$H$22</f>
        <v>0</v>
      </c>
      <c r="L13" s="126">
        <f t="shared" si="0"/>
        <v>0</v>
      </c>
      <c r="M13" s="126" t="str">
        <f t="shared" si="1"/>
        <v xml:space="preserve"> </v>
      </c>
      <c r="N13" s="69">
        <v>0.9</v>
      </c>
      <c r="O13" s="490"/>
    </row>
    <row r="14" spans="1:15" ht="19.5" customHeight="1" x14ac:dyDescent="0.15">
      <c r="A14" s="468"/>
      <c r="B14" s="469"/>
      <c r="C14" s="440" t="s">
        <v>62</v>
      </c>
      <c r="D14" s="441"/>
      <c r="E14" s="441"/>
      <c r="F14" s="441"/>
      <c r="G14" s="441"/>
      <c r="H14" s="441"/>
      <c r="I14" s="441"/>
      <c r="J14" s="126">
        <f>'様式－１'!$I$23</f>
        <v>0</v>
      </c>
      <c r="K14" s="126">
        <f>'様式－２'!$I$22</f>
        <v>0</v>
      </c>
      <c r="L14" s="126">
        <f t="shared" si="0"/>
        <v>0</v>
      </c>
      <c r="M14" s="126" t="str">
        <f t="shared" si="1"/>
        <v xml:space="preserve"> </v>
      </c>
      <c r="N14" s="70" t="s">
        <v>104</v>
      </c>
      <c r="O14" s="490"/>
    </row>
    <row r="15" spans="1:15" ht="19.5" customHeight="1" x14ac:dyDescent="0.15">
      <c r="A15" s="468"/>
      <c r="B15" s="469"/>
      <c r="C15" s="440" t="s">
        <v>63</v>
      </c>
      <c r="D15" s="441"/>
      <c r="E15" s="441"/>
      <c r="F15" s="441"/>
      <c r="G15" s="441"/>
      <c r="H15" s="441"/>
      <c r="I15" s="441"/>
      <c r="J15" s="126">
        <f>'様式－１'!$J$23</f>
        <v>0</v>
      </c>
      <c r="K15" s="126">
        <f>'様式－２'!$J$22</f>
        <v>0</v>
      </c>
      <c r="L15" s="126">
        <f t="shared" si="0"/>
        <v>0</v>
      </c>
      <c r="M15" s="126" t="str">
        <f t="shared" si="1"/>
        <v xml:space="preserve"> </v>
      </c>
      <c r="N15" s="69">
        <v>0.9</v>
      </c>
      <c r="O15" s="490"/>
    </row>
    <row r="16" spans="1:15" ht="19.5" customHeight="1" x14ac:dyDescent="0.15">
      <c r="A16" s="468"/>
      <c r="B16" s="469"/>
      <c r="C16" s="440" t="s">
        <v>64</v>
      </c>
      <c r="D16" s="441"/>
      <c r="E16" s="441"/>
      <c r="F16" s="441"/>
      <c r="G16" s="441"/>
      <c r="H16" s="441"/>
      <c r="I16" s="441"/>
      <c r="J16" s="126">
        <f>'様式－１'!$K$23</f>
        <v>0</v>
      </c>
      <c r="K16" s="126">
        <f>'様式－２'!$K$22</f>
        <v>0</v>
      </c>
      <c r="L16" s="126">
        <f t="shared" si="0"/>
        <v>0</v>
      </c>
      <c r="M16" s="126" t="str">
        <f t="shared" si="1"/>
        <v xml:space="preserve"> </v>
      </c>
      <c r="N16" s="70" t="s">
        <v>104</v>
      </c>
      <c r="O16" s="490"/>
    </row>
    <row r="17" spans="1:15" ht="21.75" customHeight="1" x14ac:dyDescent="0.15">
      <c r="A17" s="470"/>
      <c r="B17" s="471"/>
      <c r="C17" s="428" t="s">
        <v>105</v>
      </c>
      <c r="D17" s="415"/>
      <c r="E17" s="415"/>
      <c r="F17" s="433"/>
      <c r="G17" s="52"/>
      <c r="H17" s="52"/>
      <c r="I17" s="52"/>
      <c r="J17" s="126">
        <f>SUM(J7:J16)</f>
        <v>1.9E-2</v>
      </c>
      <c r="K17" s="126">
        <f>SUM(K7:K16)</f>
        <v>0.129</v>
      </c>
      <c r="L17" s="126">
        <f>SUM(L7:L16)</f>
        <v>0.11</v>
      </c>
      <c r="M17" s="126">
        <f>SUM(M7:M16)</f>
        <v>0.11</v>
      </c>
      <c r="N17" s="69"/>
      <c r="O17" s="491"/>
    </row>
    <row r="18" spans="1:15" ht="38.25" customHeight="1" x14ac:dyDescent="0.15">
      <c r="A18" s="457" t="s">
        <v>52</v>
      </c>
      <c r="B18" s="472"/>
      <c r="C18" s="440" t="s">
        <v>65</v>
      </c>
      <c r="D18" s="455"/>
      <c r="E18" s="455"/>
      <c r="F18" s="455"/>
      <c r="G18" s="455"/>
      <c r="H18" s="455"/>
      <c r="I18" s="456"/>
      <c r="J18" s="127">
        <f>'様式－１'!$L$23</f>
        <v>0</v>
      </c>
      <c r="K18" s="127">
        <f>'様式－２'!$L$22</f>
        <v>0</v>
      </c>
      <c r="L18" s="127">
        <f>K18-J18</f>
        <v>0</v>
      </c>
      <c r="M18" s="126" t="str">
        <f t="shared" si="1"/>
        <v xml:space="preserve"> </v>
      </c>
      <c r="N18" s="82">
        <v>0.95</v>
      </c>
      <c r="O18" s="81"/>
    </row>
    <row r="19" spans="1:15" ht="18.75" customHeight="1" x14ac:dyDescent="0.15">
      <c r="A19" s="305"/>
      <c r="B19" s="473"/>
      <c r="C19" s="440" t="s">
        <v>66</v>
      </c>
      <c r="D19" s="455"/>
      <c r="E19" s="455"/>
      <c r="F19" s="455"/>
      <c r="G19" s="455"/>
      <c r="H19" s="455"/>
      <c r="I19" s="456"/>
      <c r="J19" s="127">
        <f>'様式－１'!$M$23</f>
        <v>0</v>
      </c>
      <c r="K19" s="127">
        <f>'様式－２'!$M$22</f>
        <v>0</v>
      </c>
      <c r="L19" s="127">
        <f>K19-J19</f>
        <v>0</v>
      </c>
      <c r="M19" s="126" t="str">
        <f t="shared" si="1"/>
        <v xml:space="preserve"> </v>
      </c>
      <c r="N19" s="82">
        <v>1</v>
      </c>
      <c r="O19" s="83"/>
    </row>
    <row r="20" spans="1:15" ht="21.75" customHeight="1" x14ac:dyDescent="0.15">
      <c r="A20" s="474"/>
      <c r="B20" s="475"/>
      <c r="C20" s="464" t="s">
        <v>105</v>
      </c>
      <c r="D20" s="465"/>
      <c r="E20" s="465"/>
      <c r="F20" s="466"/>
      <c r="G20" s="71"/>
      <c r="H20" s="71"/>
      <c r="I20" s="71"/>
      <c r="J20" s="126">
        <f>SUM(J18:J19)</f>
        <v>0</v>
      </c>
      <c r="K20" s="126">
        <f>SUM(K18:K19)</f>
        <v>0</v>
      </c>
      <c r="L20" s="126">
        <f>SUM(L18:L19)</f>
        <v>0</v>
      </c>
      <c r="M20" s="126">
        <f>SUM(M18:M19)</f>
        <v>0</v>
      </c>
      <c r="N20" s="69"/>
      <c r="O20" s="72"/>
    </row>
    <row r="21" spans="1:15" ht="18.75" customHeight="1" x14ac:dyDescent="0.15">
      <c r="A21" s="494" t="s">
        <v>53</v>
      </c>
      <c r="B21" s="495"/>
      <c r="C21" s="440" t="s">
        <v>67</v>
      </c>
      <c r="D21" s="455"/>
      <c r="E21" s="455"/>
      <c r="F21" s="455"/>
      <c r="G21" s="455"/>
      <c r="H21" s="455"/>
      <c r="I21" s="456"/>
      <c r="J21" s="127">
        <f>'様式－１'!$N$23</f>
        <v>0</v>
      </c>
      <c r="K21" s="127">
        <f>'様式－２'!$N$22</f>
        <v>0</v>
      </c>
      <c r="L21" s="127">
        <f>K21-J21</f>
        <v>0</v>
      </c>
      <c r="M21" s="126" t="str">
        <f>IF(AND($J$24=0,$J$28=0)," ",IF(L21&lt;=0," ",L21))</f>
        <v xml:space="preserve"> </v>
      </c>
      <c r="N21" s="82">
        <v>0.5</v>
      </c>
      <c r="O21" s="83"/>
    </row>
    <row r="22" spans="1:15" ht="38.25" customHeight="1" x14ac:dyDescent="0.15">
      <c r="A22" s="496"/>
      <c r="B22" s="497"/>
      <c r="C22" s="440" t="s">
        <v>106</v>
      </c>
      <c r="D22" s="455"/>
      <c r="E22" s="455"/>
      <c r="F22" s="455"/>
      <c r="G22" s="455"/>
      <c r="H22" s="455"/>
      <c r="I22" s="456"/>
      <c r="J22" s="127">
        <f>'様式－１'!$O$23</f>
        <v>0</v>
      </c>
      <c r="K22" s="127">
        <f>'様式－２'!$O$22</f>
        <v>0</v>
      </c>
      <c r="L22" s="127">
        <f>K22-J22</f>
        <v>0</v>
      </c>
      <c r="M22" s="126" t="str">
        <f t="shared" si="1"/>
        <v xml:space="preserve"> </v>
      </c>
      <c r="N22" s="82">
        <v>0.8</v>
      </c>
      <c r="O22" s="83"/>
    </row>
    <row r="23" spans="1:15" ht="38.25" customHeight="1" x14ac:dyDescent="0.15">
      <c r="A23" s="496"/>
      <c r="B23" s="497"/>
      <c r="C23" s="440" t="s">
        <v>69</v>
      </c>
      <c r="D23" s="455"/>
      <c r="E23" s="455"/>
      <c r="F23" s="455"/>
      <c r="G23" s="455"/>
      <c r="H23" s="455"/>
      <c r="I23" s="456"/>
      <c r="J23" s="127">
        <f>'様式－１'!$P$23</f>
        <v>0</v>
      </c>
      <c r="K23" s="127">
        <f>'様式－２'!$P$22</f>
        <v>0</v>
      </c>
      <c r="L23" s="127">
        <f>K23-J23</f>
        <v>0</v>
      </c>
      <c r="M23" s="126" t="str">
        <f t="shared" si="1"/>
        <v xml:space="preserve"> </v>
      </c>
      <c r="N23" s="82">
        <v>0.5</v>
      </c>
      <c r="O23" s="83"/>
    </row>
    <row r="24" spans="1:15" ht="21.75" customHeight="1" x14ac:dyDescent="0.15">
      <c r="A24" s="498"/>
      <c r="B24" s="499"/>
      <c r="C24" s="428" t="s">
        <v>105</v>
      </c>
      <c r="D24" s="415"/>
      <c r="E24" s="415"/>
      <c r="F24" s="433"/>
      <c r="G24" s="71"/>
      <c r="H24" s="71"/>
      <c r="I24" s="71"/>
      <c r="J24" s="126">
        <f>SUM(J21:J23)</f>
        <v>0</v>
      </c>
      <c r="K24" s="126">
        <f>SUM(K21:K23)</f>
        <v>0</v>
      </c>
      <c r="L24" s="126">
        <f>SUM(L21:L23)</f>
        <v>0</v>
      </c>
      <c r="M24" s="126">
        <f>SUM(M21:M23)</f>
        <v>0</v>
      </c>
      <c r="N24" s="69"/>
      <c r="O24" s="72"/>
    </row>
    <row r="25" spans="1:15" ht="19.5" customHeight="1" x14ac:dyDescent="0.15">
      <c r="A25" s="457" t="s">
        <v>107</v>
      </c>
      <c r="B25" s="458"/>
      <c r="C25" s="440" t="s">
        <v>108</v>
      </c>
      <c r="D25" s="441"/>
      <c r="E25" s="441"/>
      <c r="F25" s="441"/>
      <c r="G25" s="441"/>
      <c r="H25" s="441"/>
      <c r="I25" s="463"/>
      <c r="J25" s="128">
        <f>'様式－１'!$Q$23</f>
        <v>0</v>
      </c>
      <c r="K25" s="128">
        <f>'様式－２'!$Q$22</f>
        <v>0</v>
      </c>
      <c r="L25" s="126">
        <f>K25-J25</f>
        <v>0</v>
      </c>
      <c r="M25" s="437"/>
      <c r="N25" s="56">
        <v>0.3</v>
      </c>
      <c r="O25" s="72"/>
    </row>
    <row r="26" spans="1:15" ht="19.5" customHeight="1" x14ac:dyDescent="0.15">
      <c r="A26" s="459"/>
      <c r="B26" s="460"/>
      <c r="C26" s="440" t="s">
        <v>71</v>
      </c>
      <c r="D26" s="441"/>
      <c r="E26" s="441"/>
      <c r="F26" s="441"/>
      <c r="G26" s="441"/>
      <c r="H26" s="441"/>
      <c r="I26" s="441"/>
      <c r="J26" s="128">
        <f>'様式－１'!$R$23</f>
        <v>0</v>
      </c>
      <c r="K26" s="128">
        <f>'様式－２'!$R$22</f>
        <v>0</v>
      </c>
      <c r="L26" s="126">
        <f>K26-J26</f>
        <v>0</v>
      </c>
      <c r="M26" s="438"/>
      <c r="N26" s="56">
        <v>0.4</v>
      </c>
      <c r="O26" s="72"/>
    </row>
    <row r="27" spans="1:15" ht="38.25" customHeight="1" x14ac:dyDescent="0.15">
      <c r="A27" s="459"/>
      <c r="B27" s="460"/>
      <c r="C27" s="440" t="s">
        <v>296</v>
      </c>
      <c r="D27" s="455"/>
      <c r="E27" s="455"/>
      <c r="F27" s="455"/>
      <c r="G27" s="455"/>
      <c r="H27" s="455"/>
      <c r="I27" s="456"/>
      <c r="J27" s="129">
        <f>'様式－１'!$S$23</f>
        <v>0.11</v>
      </c>
      <c r="K27" s="129">
        <f>'様式－２'!$S$22</f>
        <v>0</v>
      </c>
      <c r="L27" s="129">
        <f>K27-J27</f>
        <v>-0.11</v>
      </c>
      <c r="M27" s="438"/>
      <c r="N27" s="69">
        <v>0.2</v>
      </c>
      <c r="O27" s="72"/>
    </row>
    <row r="28" spans="1:15" ht="21.75" customHeight="1" x14ac:dyDescent="0.15">
      <c r="A28" s="461"/>
      <c r="B28" s="462"/>
      <c r="C28" s="447" t="s">
        <v>105</v>
      </c>
      <c r="D28" s="448"/>
      <c r="E28" s="448"/>
      <c r="F28" s="449"/>
      <c r="J28" s="128">
        <f>SUM(J25:J27)</f>
        <v>0.11</v>
      </c>
      <c r="K28" s="128">
        <f>SUM(K25:K27)</f>
        <v>0</v>
      </c>
      <c r="L28" s="128">
        <f>SUM(L25:L27)</f>
        <v>-0.11</v>
      </c>
      <c r="M28" s="439"/>
      <c r="N28" s="68"/>
      <c r="O28" s="73"/>
    </row>
    <row r="29" spans="1:15" ht="21.75" customHeight="1" thickBot="1" x14ac:dyDescent="0.2">
      <c r="A29" s="450" t="s">
        <v>109</v>
      </c>
      <c r="B29" s="451"/>
      <c r="C29" s="452"/>
      <c r="D29" s="453"/>
      <c r="E29" s="453"/>
      <c r="F29" s="454"/>
      <c r="G29" s="74"/>
      <c r="H29" s="74"/>
      <c r="I29" s="74"/>
      <c r="J29" s="130">
        <f>J17+J20+J24+J28</f>
        <v>0.129</v>
      </c>
      <c r="K29" s="130">
        <f>K17+K20+K24+K28</f>
        <v>0.129</v>
      </c>
      <c r="L29" s="130">
        <f>L17+L20+L24+L28</f>
        <v>0</v>
      </c>
      <c r="M29" s="130">
        <f>M17+M20+M24</f>
        <v>0.11</v>
      </c>
      <c r="N29" s="75"/>
      <c r="O29" s="76"/>
    </row>
    <row r="30" spans="1:15" ht="21.75" customHeight="1" x14ac:dyDescent="0.15">
      <c r="M30" s="77" t="s">
        <v>110</v>
      </c>
      <c r="N30" s="58" t="s">
        <v>74</v>
      </c>
    </row>
    <row r="31" spans="1:15" ht="21.75" customHeight="1" x14ac:dyDescent="0.15">
      <c r="A31" s="442" t="s">
        <v>111</v>
      </c>
      <c r="B31" s="443"/>
      <c r="C31" s="444">
        <f>M29</f>
        <v>0.11</v>
      </c>
      <c r="D31" s="445"/>
      <c r="E31" s="445"/>
      <c r="F31" s="446"/>
      <c r="G31" s="78" t="s">
        <v>259</v>
      </c>
      <c r="J31" s="78"/>
    </row>
    <row r="32" spans="1:15" ht="21.75" customHeight="1" x14ac:dyDescent="0.15">
      <c r="C32" s="79" t="s">
        <v>297</v>
      </c>
      <c r="D32" s="80"/>
      <c r="E32" s="80"/>
      <c r="F32" s="80"/>
    </row>
  </sheetData>
  <mergeCells count="37">
    <mergeCell ref="C21:I21"/>
    <mergeCell ref="C22:I22"/>
    <mergeCell ref="C23:I23"/>
    <mergeCell ref="A21:B24"/>
    <mergeCell ref="C24:F24"/>
    <mergeCell ref="O2:O6"/>
    <mergeCell ref="A3:F6"/>
    <mergeCell ref="N3:N6"/>
    <mergeCell ref="L5:L6"/>
    <mergeCell ref="O7:O17"/>
    <mergeCell ref="C8:I8"/>
    <mergeCell ref="C9:I9"/>
    <mergeCell ref="C10:I10"/>
    <mergeCell ref="C11:I11"/>
    <mergeCell ref="C12:I12"/>
    <mergeCell ref="C17:F17"/>
    <mergeCell ref="A2:F2"/>
    <mergeCell ref="C13:I13"/>
    <mergeCell ref="C14:I14"/>
    <mergeCell ref="C15:I15"/>
    <mergeCell ref="C16:I16"/>
    <mergeCell ref="C20:F20"/>
    <mergeCell ref="A7:B17"/>
    <mergeCell ref="C7:I7"/>
    <mergeCell ref="C18:I18"/>
    <mergeCell ref="C19:I19"/>
    <mergeCell ref="A18:B20"/>
    <mergeCell ref="M25:M28"/>
    <mergeCell ref="C26:I26"/>
    <mergeCell ref="A31:B31"/>
    <mergeCell ref="C31:F31"/>
    <mergeCell ref="C28:F28"/>
    <mergeCell ref="A29:B29"/>
    <mergeCell ref="C29:F29"/>
    <mergeCell ref="C27:I27"/>
    <mergeCell ref="A25:B28"/>
    <mergeCell ref="C25:I25"/>
  </mergeCells>
  <phoneticPr fontId="2"/>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AA9D-A629-4F4B-97DA-91ABFEE51753}">
  <sheetPr codeName="Sheet7">
    <tabColor theme="9"/>
  </sheetPr>
  <dimension ref="A1:G53"/>
  <sheetViews>
    <sheetView showZeros="0" view="pageBreakPreview" zoomScaleNormal="100" zoomScaleSheetLayoutView="100" workbookViewId="0"/>
  </sheetViews>
  <sheetFormatPr defaultRowHeight="13.5" x14ac:dyDescent="0.15"/>
  <cols>
    <col min="1" max="1" width="4.875" style="1" customWidth="1"/>
    <col min="2" max="2" width="5.5" style="1" customWidth="1"/>
    <col min="3" max="3" width="3.625" style="1" customWidth="1"/>
    <col min="4" max="4" width="32" style="1" customWidth="1"/>
    <col min="5" max="5" width="12" style="1" customWidth="1"/>
    <col min="6" max="6" width="11.625" style="1" customWidth="1"/>
    <col min="7" max="7" width="12.75" style="1" customWidth="1"/>
    <col min="8" max="16384" width="9" style="1"/>
  </cols>
  <sheetData>
    <row r="1" spans="1:7" x14ac:dyDescent="0.15">
      <c r="E1" s="19"/>
      <c r="G1" s="500" t="s">
        <v>13</v>
      </c>
    </row>
    <row r="2" spans="1:7" ht="17.25" x14ac:dyDescent="0.2">
      <c r="A2" s="20" t="s">
        <v>14</v>
      </c>
      <c r="E2" s="19"/>
      <c r="F2" s="4"/>
      <c r="G2" s="501"/>
    </row>
    <row r="3" spans="1:7" x14ac:dyDescent="0.15">
      <c r="E3" s="19"/>
    </row>
    <row r="4" spans="1:7" x14ac:dyDescent="0.15">
      <c r="A4" s="1" t="s">
        <v>15</v>
      </c>
      <c r="D4" s="136" t="s">
        <v>255</v>
      </c>
      <c r="E4" s="21"/>
      <c r="F4" s="22"/>
    </row>
    <row r="5" spans="1:7" s="4" customFormat="1" ht="14.25" x14ac:dyDescent="0.15">
      <c r="A5" s="1" t="s">
        <v>16</v>
      </c>
      <c r="B5" s="1"/>
      <c r="C5" s="1"/>
      <c r="D5" s="86">
        <f>'様式－３'!M29</f>
        <v>0.11</v>
      </c>
      <c r="E5" s="19"/>
      <c r="F5" s="1"/>
      <c r="G5" s="1"/>
    </row>
    <row r="6" spans="1:7" x14ac:dyDescent="0.15">
      <c r="A6" s="1" t="s">
        <v>17</v>
      </c>
      <c r="E6" s="19"/>
    </row>
    <row r="7" spans="1:7" s="3" customFormat="1" ht="15" thickBot="1" x14ac:dyDescent="0.2">
      <c r="A7" s="1"/>
      <c r="B7" s="1"/>
      <c r="C7" s="1"/>
      <c r="D7" s="1"/>
      <c r="E7" s="19"/>
      <c r="F7" s="1"/>
      <c r="G7" s="1"/>
    </row>
    <row r="8" spans="1:7" s="3" customFormat="1" ht="25.5" customHeight="1" x14ac:dyDescent="0.15">
      <c r="A8" s="502" t="s">
        <v>18</v>
      </c>
      <c r="B8" s="503"/>
      <c r="C8" s="504"/>
      <c r="D8" s="23" t="s">
        <v>19</v>
      </c>
      <c r="E8" s="24" t="s">
        <v>20</v>
      </c>
      <c r="F8" s="18" t="s">
        <v>21</v>
      </c>
      <c r="G8" s="25" t="s">
        <v>22</v>
      </c>
    </row>
    <row r="9" spans="1:7" s="3" customFormat="1" ht="14.25" x14ac:dyDescent="0.15">
      <c r="A9" s="505" t="s">
        <v>23</v>
      </c>
      <c r="B9" s="509" t="s">
        <v>24</v>
      </c>
      <c r="C9" s="510"/>
      <c r="D9" s="26" t="s">
        <v>25</v>
      </c>
      <c r="E9" s="27">
        <v>0.9</v>
      </c>
      <c r="F9" s="31">
        <f>'様式－３'!J7</f>
        <v>1.9E-2</v>
      </c>
      <c r="G9" s="88">
        <f>'様式－３'!K7</f>
        <v>0.112</v>
      </c>
    </row>
    <row r="10" spans="1:7" s="3" customFormat="1" ht="14.25" x14ac:dyDescent="0.15">
      <c r="A10" s="506"/>
      <c r="B10" s="511"/>
      <c r="C10" s="512"/>
      <c r="D10" s="29" t="s">
        <v>26</v>
      </c>
      <c r="E10" s="30">
        <v>1</v>
      </c>
      <c r="F10" s="31">
        <f>'様式－３'!J8</f>
        <v>0</v>
      </c>
      <c r="G10" s="32">
        <f>'様式－３'!K8</f>
        <v>0</v>
      </c>
    </row>
    <row r="11" spans="1:7" s="3" customFormat="1" ht="14.25" x14ac:dyDescent="0.15">
      <c r="A11" s="506"/>
      <c r="B11" s="511"/>
      <c r="C11" s="512"/>
      <c r="D11" s="29" t="s">
        <v>27</v>
      </c>
      <c r="E11" s="30">
        <v>1</v>
      </c>
      <c r="F11" s="31">
        <f>'様式－３'!J9</f>
        <v>0</v>
      </c>
      <c r="G11" s="32">
        <f>'様式－３'!K9</f>
        <v>0</v>
      </c>
    </row>
    <row r="12" spans="1:7" s="3" customFormat="1" ht="14.25" x14ac:dyDescent="0.15">
      <c r="A12" s="506"/>
      <c r="B12" s="511"/>
      <c r="C12" s="512"/>
      <c r="D12" s="29" t="s">
        <v>28</v>
      </c>
      <c r="E12" s="30">
        <v>1</v>
      </c>
      <c r="F12" s="31">
        <f>'様式－３'!J10</f>
        <v>0</v>
      </c>
      <c r="G12" s="32">
        <f>'様式－３'!K10</f>
        <v>0</v>
      </c>
    </row>
    <row r="13" spans="1:7" s="3" customFormat="1" ht="14.45" customHeight="1" x14ac:dyDescent="0.15">
      <c r="A13" s="506"/>
      <c r="B13" s="511"/>
      <c r="C13" s="512"/>
      <c r="D13" s="29" t="s">
        <v>29</v>
      </c>
      <c r="E13" s="30">
        <v>0.9</v>
      </c>
      <c r="F13" s="31">
        <f>'様式－３'!J11</f>
        <v>0</v>
      </c>
      <c r="G13" s="32">
        <f>'様式－３'!K11</f>
        <v>1.7000000000000001E-2</v>
      </c>
    </row>
    <row r="14" spans="1:7" s="3" customFormat="1" ht="14.45" customHeight="1" x14ac:dyDescent="0.15">
      <c r="A14" s="506"/>
      <c r="B14" s="511"/>
      <c r="C14" s="512"/>
      <c r="D14" s="29" t="s">
        <v>30</v>
      </c>
      <c r="E14" s="30"/>
      <c r="F14" s="31">
        <f>'様式－３'!J12</f>
        <v>0</v>
      </c>
      <c r="G14" s="32">
        <f>'様式－３'!K12</f>
        <v>0</v>
      </c>
    </row>
    <row r="15" spans="1:7" s="3" customFormat="1" ht="14.45" customHeight="1" x14ac:dyDescent="0.15">
      <c r="A15" s="506"/>
      <c r="B15" s="511"/>
      <c r="C15" s="512"/>
      <c r="D15" s="29" t="s">
        <v>31</v>
      </c>
      <c r="E15" s="30">
        <v>0.9</v>
      </c>
      <c r="F15" s="31">
        <f>'様式－３'!J13</f>
        <v>0</v>
      </c>
      <c r="G15" s="32">
        <f>'様式－３'!K13</f>
        <v>0</v>
      </c>
    </row>
    <row r="16" spans="1:7" s="3" customFormat="1" ht="14.45" customHeight="1" x14ac:dyDescent="0.15">
      <c r="A16" s="506"/>
      <c r="B16" s="511"/>
      <c r="C16" s="512"/>
      <c r="D16" s="29" t="s">
        <v>32</v>
      </c>
      <c r="E16" s="30"/>
      <c r="F16" s="31">
        <f>'様式－３'!J14</f>
        <v>0</v>
      </c>
      <c r="G16" s="32">
        <f>'様式－３'!K14</f>
        <v>0</v>
      </c>
    </row>
    <row r="17" spans="1:7" s="3" customFormat="1" ht="14.45" customHeight="1" x14ac:dyDescent="0.15">
      <c r="A17" s="507"/>
      <c r="B17" s="511"/>
      <c r="C17" s="512"/>
      <c r="D17" s="33" t="s">
        <v>33</v>
      </c>
      <c r="E17" s="34">
        <v>0.9</v>
      </c>
      <c r="F17" s="31">
        <f>'様式－３'!J15</f>
        <v>0</v>
      </c>
      <c r="G17" s="32">
        <f>'様式－３'!K15</f>
        <v>0</v>
      </c>
    </row>
    <row r="18" spans="1:7" s="3" customFormat="1" ht="14.45" customHeight="1" x14ac:dyDescent="0.15">
      <c r="A18" s="508"/>
      <c r="B18" s="513"/>
      <c r="C18" s="514"/>
      <c r="D18" s="35" t="s">
        <v>34</v>
      </c>
      <c r="E18" s="36"/>
      <c r="F18" s="31">
        <f>'様式－３'!J16</f>
        <v>0</v>
      </c>
      <c r="G18" s="89">
        <f>'様式－３'!K16</f>
        <v>0</v>
      </c>
    </row>
    <row r="19" spans="1:7" s="3" customFormat="1" ht="31.15" customHeight="1" x14ac:dyDescent="0.15">
      <c r="A19" s="505" t="s">
        <v>35</v>
      </c>
      <c r="B19" s="509" t="s">
        <v>36</v>
      </c>
      <c r="C19" s="510"/>
      <c r="D19" s="26" t="s">
        <v>37</v>
      </c>
      <c r="E19" s="27">
        <v>0.95</v>
      </c>
      <c r="F19" s="84">
        <f>'様式－３'!J18</f>
        <v>0</v>
      </c>
      <c r="G19" s="88">
        <f>'様式－３'!K18</f>
        <v>0</v>
      </c>
    </row>
    <row r="20" spans="1:7" s="3" customFormat="1" ht="14.45" customHeight="1" x14ac:dyDescent="0.15">
      <c r="A20" s="525"/>
      <c r="B20" s="526"/>
      <c r="C20" s="527"/>
      <c r="D20" s="37" t="s">
        <v>38</v>
      </c>
      <c r="E20" s="38">
        <v>1</v>
      </c>
      <c r="F20" s="31">
        <f>'様式－３'!J19</f>
        <v>0</v>
      </c>
      <c r="G20" s="32">
        <f>'様式－３'!K19</f>
        <v>0</v>
      </c>
    </row>
    <row r="21" spans="1:7" s="3" customFormat="1" ht="31.15" customHeight="1" x14ac:dyDescent="0.15">
      <c r="A21" s="506"/>
      <c r="B21" s="515" t="s">
        <v>39</v>
      </c>
      <c r="C21" s="528"/>
      <c r="D21" s="29" t="s">
        <v>40</v>
      </c>
      <c r="E21" s="30">
        <v>0.5</v>
      </c>
      <c r="F21" s="31">
        <f>'様式－３'!J21</f>
        <v>0</v>
      </c>
      <c r="G21" s="32">
        <f>'様式－３'!K21</f>
        <v>0</v>
      </c>
    </row>
    <row r="22" spans="1:7" s="3" customFormat="1" ht="42" customHeight="1" x14ac:dyDescent="0.15">
      <c r="A22" s="506"/>
      <c r="B22" s="515"/>
      <c r="C22" s="528"/>
      <c r="D22" s="29" t="s">
        <v>41</v>
      </c>
      <c r="E22" s="30">
        <v>0.8</v>
      </c>
      <c r="F22" s="31">
        <f>'様式－３'!J22</f>
        <v>0</v>
      </c>
      <c r="G22" s="32">
        <f>'様式－３'!K22</f>
        <v>0</v>
      </c>
    </row>
    <row r="23" spans="1:7" s="3" customFormat="1" ht="31.15" customHeight="1" x14ac:dyDescent="0.15">
      <c r="A23" s="506"/>
      <c r="B23" s="529"/>
      <c r="C23" s="528"/>
      <c r="D23" s="29" t="s">
        <v>42</v>
      </c>
      <c r="E23" s="30">
        <v>0.5</v>
      </c>
      <c r="F23" s="31">
        <f>'様式－３'!J23</f>
        <v>0</v>
      </c>
      <c r="G23" s="32">
        <f>'様式－３'!K23</f>
        <v>0</v>
      </c>
    </row>
    <row r="24" spans="1:7" s="3" customFormat="1" ht="14.25" x14ac:dyDescent="0.15">
      <c r="A24" s="506"/>
      <c r="B24" s="515" t="s">
        <v>43</v>
      </c>
      <c r="C24" s="516"/>
      <c r="D24" s="29" t="s">
        <v>44</v>
      </c>
      <c r="E24" s="30">
        <v>0.3</v>
      </c>
      <c r="F24" s="31">
        <f>'様式－３'!J25</f>
        <v>0</v>
      </c>
      <c r="G24" s="32">
        <f>'様式－３'!K25</f>
        <v>0</v>
      </c>
    </row>
    <row r="25" spans="1:7" s="3" customFormat="1" ht="31.15" customHeight="1" x14ac:dyDescent="0.15">
      <c r="A25" s="506"/>
      <c r="B25" s="515"/>
      <c r="C25" s="516"/>
      <c r="D25" s="29" t="s">
        <v>45</v>
      </c>
      <c r="E25" s="30">
        <v>0.4</v>
      </c>
      <c r="F25" s="31">
        <f>'様式－３'!J26</f>
        <v>0</v>
      </c>
      <c r="G25" s="32">
        <f>'様式－３'!K26</f>
        <v>0</v>
      </c>
    </row>
    <row r="26" spans="1:7" s="3" customFormat="1" ht="42" customHeight="1" x14ac:dyDescent="0.15">
      <c r="A26" s="507"/>
      <c r="B26" s="517"/>
      <c r="C26" s="518"/>
      <c r="D26" s="33" t="s">
        <v>293</v>
      </c>
      <c r="E26" s="34">
        <v>0.2</v>
      </c>
      <c r="F26" s="31">
        <f>'様式－３'!J27</f>
        <v>0.11</v>
      </c>
      <c r="G26" s="32">
        <f>'様式－３'!K27</f>
        <v>0</v>
      </c>
    </row>
    <row r="27" spans="1:7" s="3" customFormat="1" ht="14.25" customHeight="1" x14ac:dyDescent="0.15">
      <c r="A27" s="530" t="s">
        <v>5</v>
      </c>
      <c r="B27" s="531"/>
      <c r="C27" s="458"/>
      <c r="D27" s="26"/>
      <c r="E27" s="27"/>
      <c r="F27" s="28"/>
      <c r="G27" s="39"/>
    </row>
    <row r="28" spans="1:7" s="3" customFormat="1" ht="14.25" x14ac:dyDescent="0.15">
      <c r="A28" s="459"/>
      <c r="B28" s="532"/>
      <c r="C28" s="460"/>
      <c r="D28" s="29"/>
      <c r="E28" s="30"/>
      <c r="F28" s="31"/>
      <c r="G28" s="40"/>
    </row>
    <row r="29" spans="1:7" s="3" customFormat="1" ht="15" thickBot="1" x14ac:dyDescent="0.2">
      <c r="A29" s="533"/>
      <c r="B29" s="534"/>
      <c r="C29" s="535"/>
      <c r="D29" s="41"/>
      <c r="E29" s="42"/>
      <c r="F29" s="43"/>
      <c r="G29" s="44"/>
    </row>
    <row r="30" spans="1:7" s="3" customFormat="1" ht="14.25" x14ac:dyDescent="0.15">
      <c r="A30" s="519" t="s">
        <v>46</v>
      </c>
      <c r="B30" s="520"/>
      <c r="C30" s="520"/>
      <c r="D30" s="521"/>
      <c r="E30" s="45"/>
      <c r="F30" s="46">
        <f>SUM(F9:F29)</f>
        <v>0.129</v>
      </c>
      <c r="G30" s="47">
        <f>SUM(G9:G29)</f>
        <v>0.129</v>
      </c>
    </row>
    <row r="31" spans="1:7" s="3" customFormat="1" ht="15" thickBot="1" x14ac:dyDescent="0.2">
      <c r="A31" s="522" t="s">
        <v>47</v>
      </c>
      <c r="B31" s="523"/>
      <c r="C31" s="523"/>
      <c r="D31" s="524"/>
      <c r="E31" s="48"/>
      <c r="F31" s="85">
        <f>ROUND(($E9*F9+$E10*F10+$E11*F11+$E12*F12+$E13*F13+$E14*F14+$E15*F15+$E16*F16+$E17*F17+$E18*F18+$E19*F19+$E20*F20+$E21*F21+$E22*F22+$E23*F23+$E24*F24+$E25*F25+$E26*F26)/F30,3)</f>
        <v>0.30299999999999999</v>
      </c>
      <c r="G31" s="198">
        <f>ROUND(($E9*G9+$E10*G10+$E11*G11+$E12*G12+$E13*G13+$E14*G14+$E15*G15+$E16*G16+$E17*G17+$E18*G18+$E19*G19+$E20*G20+$E21*G21+$E22*G22+$E23*G23+$E24*G24+$E25*G25+$E26*G26)/G30,3)</f>
        <v>0.9</v>
      </c>
    </row>
    <row r="32" spans="1:7" s="3" customFormat="1" ht="14.25" x14ac:dyDescent="0.15">
      <c r="A32" s="1"/>
      <c r="B32" s="4" t="s">
        <v>294</v>
      </c>
      <c r="C32" s="1"/>
      <c r="D32" s="1"/>
      <c r="E32" s="19"/>
      <c r="F32" s="1"/>
      <c r="G32" s="1"/>
    </row>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11">
    <mergeCell ref="A30:D30"/>
    <mergeCell ref="A31:D31"/>
    <mergeCell ref="A19:A26"/>
    <mergeCell ref="B19:C20"/>
    <mergeCell ref="B21:C23"/>
    <mergeCell ref="A27:C29"/>
    <mergeCell ref="G1:G2"/>
    <mergeCell ref="A8:C8"/>
    <mergeCell ref="A9:A18"/>
    <mergeCell ref="B9:C18"/>
    <mergeCell ref="B24:C26"/>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B6B1-D407-424B-A306-439510CE1613}">
  <sheetPr codeName="Sheet6">
    <tabColor theme="9"/>
  </sheetPr>
  <dimension ref="A1:J53"/>
  <sheetViews>
    <sheetView view="pageBreakPreview" zoomScaleNormal="100" zoomScaleSheetLayoutView="100" workbookViewId="0"/>
  </sheetViews>
  <sheetFormatPr defaultRowHeight="13.5" x14ac:dyDescent="0.15"/>
  <cols>
    <col min="1" max="1" width="4.875" style="1" customWidth="1"/>
    <col min="2" max="2" width="3.125" style="1" bestFit="1" customWidth="1"/>
    <col min="3" max="3" width="7.625" style="1" customWidth="1"/>
    <col min="4" max="4" width="7.5" style="1" customWidth="1"/>
    <col min="5" max="5" width="8.375" style="1" customWidth="1"/>
    <col min="6" max="6" width="11.625" style="1" customWidth="1"/>
    <col min="7" max="7" width="8.875" style="1" customWidth="1"/>
    <col min="8" max="8" width="3.25" style="1" bestFit="1" customWidth="1"/>
    <col min="9" max="9" width="10" style="1" customWidth="1"/>
    <col min="10" max="10" width="7.875" style="1" customWidth="1"/>
    <col min="11" max="11" width="3.625" style="1" customWidth="1"/>
    <col min="12" max="13" width="7.625" style="1" customWidth="1"/>
    <col min="14" max="14" width="0.875" style="1" customWidth="1"/>
    <col min="15" max="16384" width="9" style="1"/>
  </cols>
  <sheetData>
    <row r="1" spans="1:10" x14ac:dyDescent="0.15">
      <c r="J1" s="13" t="s">
        <v>257</v>
      </c>
    </row>
    <row r="5" spans="1:10" s="4" customFormat="1" ht="18.75" x14ac:dyDescent="0.2">
      <c r="B5" s="2" t="s">
        <v>6</v>
      </c>
    </row>
    <row r="7" spans="1:10" s="3" customFormat="1" ht="18.75" x14ac:dyDescent="0.2">
      <c r="A7" s="5"/>
      <c r="B7" s="6" t="s">
        <v>0</v>
      </c>
      <c r="C7" s="6"/>
      <c r="D7" s="2" t="s">
        <v>4</v>
      </c>
      <c r="E7" s="6"/>
      <c r="F7" s="7"/>
      <c r="G7" s="8"/>
    </row>
    <row r="8" spans="1:10" s="3" customFormat="1" ht="14.25" x14ac:dyDescent="0.15">
      <c r="A8" s="5"/>
      <c r="F8" s="9"/>
      <c r="G8" s="10"/>
    </row>
    <row r="9" spans="1:10" s="3" customFormat="1" ht="14.25" x14ac:dyDescent="0.15">
      <c r="B9" s="3" t="s">
        <v>1</v>
      </c>
    </row>
    <row r="10" spans="1:10" s="3" customFormat="1" ht="14.25" x14ac:dyDescent="0.15">
      <c r="B10" s="3" t="s">
        <v>2</v>
      </c>
    </row>
    <row r="11" spans="1:10" s="3" customFormat="1" ht="14.25" x14ac:dyDescent="0.15">
      <c r="A11" s="5"/>
      <c r="B11" s="3" t="s">
        <v>327</v>
      </c>
    </row>
    <row r="12" spans="1:10" s="3" customFormat="1" ht="14.25" x14ac:dyDescent="0.15">
      <c r="B12" s="3" t="s">
        <v>3</v>
      </c>
    </row>
    <row r="13" spans="1:10" s="3" customFormat="1" ht="14.25" x14ac:dyDescent="0.15"/>
    <row r="14" spans="1:10" s="3" customFormat="1" ht="14.25" x14ac:dyDescent="0.15">
      <c r="B14" s="3" t="s">
        <v>10</v>
      </c>
    </row>
    <row r="15" spans="1:10" s="3" customFormat="1" ht="14.25" x14ac:dyDescent="0.15"/>
    <row r="16" spans="1:10" s="3" customFormat="1" ht="14.25" x14ac:dyDescent="0.15">
      <c r="C16" s="3" t="s">
        <v>326</v>
      </c>
      <c r="E16" s="87">
        <f>'様式－４'!$F$31</f>
        <v>0.30299999999999999</v>
      </c>
      <c r="F16" s="3" t="s">
        <v>328</v>
      </c>
      <c r="G16" s="17">
        <f>'様式－４'!$F$30</f>
        <v>0.129</v>
      </c>
      <c r="H16" s="3" t="s">
        <v>7</v>
      </c>
      <c r="I16" s="174">
        <f>ROUND(E16*115.377119420389*G16/360,5)</f>
        <v>1.2529999999999999E-2</v>
      </c>
      <c r="J16" s="3" t="s">
        <v>8</v>
      </c>
    </row>
    <row r="17" spans="2:10" s="3" customFormat="1" ht="14.25" x14ac:dyDescent="0.15"/>
    <row r="18" spans="2:10" s="3" customFormat="1" ht="14.25" x14ac:dyDescent="0.15">
      <c r="B18" s="3" t="s">
        <v>11</v>
      </c>
    </row>
    <row r="19" spans="2:10" s="3" customFormat="1" ht="14.25" x14ac:dyDescent="0.15"/>
    <row r="20" spans="2:10" s="3" customFormat="1" ht="14.25" x14ac:dyDescent="0.15">
      <c r="C20" s="3" t="s">
        <v>326</v>
      </c>
      <c r="E20" s="87">
        <f>'様式－４'!$G$31</f>
        <v>0.9</v>
      </c>
      <c r="F20" s="3" t="s">
        <v>328</v>
      </c>
      <c r="G20" s="17">
        <f>G16</f>
        <v>0.129</v>
      </c>
      <c r="H20" s="3" t="s">
        <v>7</v>
      </c>
      <c r="I20" s="174">
        <f>ROUND(E20*115.377119420389*G20/360,5)</f>
        <v>3.721E-2</v>
      </c>
      <c r="J20" s="3" t="s">
        <v>8</v>
      </c>
    </row>
    <row r="21" spans="2:10" s="3" customFormat="1" ht="14.25" x14ac:dyDescent="0.15"/>
    <row r="22" spans="2:10" s="3" customFormat="1" ht="14.25" x14ac:dyDescent="0.15">
      <c r="C22" s="3" t="s">
        <v>292</v>
      </c>
    </row>
    <row r="23" spans="2:10" s="3" customFormat="1" ht="14.25" x14ac:dyDescent="0.15"/>
    <row r="24" spans="2:10" s="3" customFormat="1" ht="14.25" x14ac:dyDescent="0.15">
      <c r="C24" s="536">
        <f>I20</f>
        <v>3.721E-2</v>
      </c>
      <c r="D24" s="537"/>
      <c r="E24" s="3" t="s">
        <v>9</v>
      </c>
      <c r="F24" s="9">
        <f>I16</f>
        <v>1.2529999999999999E-2</v>
      </c>
      <c r="G24" s="3" t="s">
        <v>8</v>
      </c>
      <c r="H24" s="3" t="s">
        <v>7</v>
      </c>
      <c r="I24" s="9">
        <f>C24-F24</f>
        <v>2.4680000000000001E-2</v>
      </c>
      <c r="J24" s="3" t="s">
        <v>8</v>
      </c>
    </row>
    <row r="25" spans="2:10" s="3" customFormat="1" ht="14.25" x14ac:dyDescent="0.15"/>
    <row r="26" spans="2:10" s="3" customFormat="1" ht="14.25" x14ac:dyDescent="0.15">
      <c r="C26" s="538">
        <f>I24</f>
        <v>2.4680000000000001E-2</v>
      </c>
      <c r="D26" s="538"/>
      <c r="E26" s="3" t="s">
        <v>12</v>
      </c>
    </row>
    <row r="27" spans="2:10" s="3" customFormat="1" ht="14.25" x14ac:dyDescent="0.15"/>
    <row r="28" spans="2:10" s="3" customFormat="1" ht="14.25" x14ac:dyDescent="0.15"/>
    <row r="29" spans="2:10" s="3" customFormat="1" ht="14.25" x14ac:dyDescent="0.15"/>
    <row r="30" spans="2:10" s="3" customFormat="1" ht="14.25" x14ac:dyDescent="0.15"/>
    <row r="31" spans="2:10" s="3" customFormat="1" ht="14.25" x14ac:dyDescent="0.15"/>
    <row r="32" spans="2:10"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2">
    <mergeCell ref="C24:D24"/>
    <mergeCell ref="C26:D26"/>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0B2A-7029-4495-BC18-02C8230CA714}">
  <sheetPr>
    <tabColor theme="3" tint="0.59999389629810485"/>
  </sheetPr>
  <dimension ref="A1:AV1111"/>
  <sheetViews>
    <sheetView showGridLines="0" zoomScaleNormal="100" zoomScaleSheetLayoutView="100" workbookViewId="0"/>
  </sheetViews>
  <sheetFormatPr defaultRowHeight="13.5" x14ac:dyDescent="0.15"/>
  <cols>
    <col min="1" max="1" width="4.5" customWidth="1"/>
    <col min="2" max="2" width="6.75" customWidth="1"/>
    <col min="3" max="3" width="6.875" customWidth="1"/>
    <col min="4" max="10" width="2.5" customWidth="1"/>
    <col min="11" max="11" width="2.875" customWidth="1"/>
    <col min="12" max="35" width="2.5" customWidth="1"/>
    <col min="36" max="36" width="3.5" customWidth="1"/>
    <col min="37" max="37" width="4.25" customWidth="1"/>
    <col min="40" max="40" width="4.25" customWidth="1"/>
    <col min="43" max="43" width="4.25" customWidth="1"/>
    <col min="46" max="46" width="4.25" customWidth="1"/>
    <col min="49" max="49" width="3.25" customWidth="1"/>
  </cols>
  <sheetData>
    <row r="1" spans="1:48" ht="17.25" customHeight="1" x14ac:dyDescent="0.15">
      <c r="AA1" s="14"/>
      <c r="AK1" t="s">
        <v>329</v>
      </c>
    </row>
    <row r="2" spans="1:48" ht="21" customHeight="1" x14ac:dyDescent="0.15">
      <c r="B2" s="12" t="s">
        <v>251</v>
      </c>
      <c r="AA2" s="14"/>
      <c r="AJ2" s="186"/>
      <c r="AK2" s="175" t="s">
        <v>242</v>
      </c>
      <c r="AL2" s="176" t="s">
        <v>243</v>
      </c>
      <c r="AM2" s="177" t="s">
        <v>244</v>
      </c>
      <c r="AN2" s="175" t="s">
        <v>242</v>
      </c>
      <c r="AO2" s="176" t="s">
        <v>243</v>
      </c>
      <c r="AP2" s="177" t="s">
        <v>244</v>
      </c>
      <c r="AQ2" s="175" t="s">
        <v>242</v>
      </c>
      <c r="AR2" s="176" t="s">
        <v>243</v>
      </c>
      <c r="AS2" s="177" t="s">
        <v>244</v>
      </c>
      <c r="AT2" s="175" t="s">
        <v>242</v>
      </c>
      <c r="AU2" s="176" t="s">
        <v>243</v>
      </c>
      <c r="AV2" s="177" t="s">
        <v>244</v>
      </c>
    </row>
    <row r="3" spans="1:48" ht="14.25" thickBot="1" x14ac:dyDescent="0.2">
      <c r="AA3" s="14"/>
      <c r="AJ3" s="187"/>
      <c r="AK3" s="178">
        <v>0</v>
      </c>
      <c r="AL3" s="179" t="s">
        <v>245</v>
      </c>
      <c r="AM3" s="194">
        <v>0.79223398505229081</v>
      </c>
      <c r="AN3" s="178">
        <v>6</v>
      </c>
      <c r="AO3" s="179" t="s">
        <v>266</v>
      </c>
      <c r="AP3" s="194">
        <v>2.4517653952163991</v>
      </c>
      <c r="AQ3" s="178">
        <v>12</v>
      </c>
      <c r="AR3" s="179" t="s">
        <v>266</v>
      </c>
      <c r="AS3" s="194">
        <v>115.37711942038899</v>
      </c>
      <c r="AT3" s="178">
        <v>18</v>
      </c>
      <c r="AU3" s="179" t="s">
        <v>266</v>
      </c>
      <c r="AV3" s="194">
        <v>2.4008672138752192</v>
      </c>
    </row>
    <row r="4" spans="1:48" x14ac:dyDescent="0.15">
      <c r="B4" s="302" t="s">
        <v>282</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4"/>
      <c r="AJ4" s="187"/>
      <c r="AK4" s="180"/>
      <c r="AL4" s="181" t="s">
        <v>246</v>
      </c>
      <c r="AM4" s="195">
        <v>0.8115751012103376</v>
      </c>
      <c r="AN4" s="180"/>
      <c r="AO4" s="181" t="s">
        <v>267</v>
      </c>
      <c r="AP4" s="195">
        <v>2.5585403102947368</v>
      </c>
      <c r="AQ4" s="180"/>
      <c r="AR4" s="181" t="s">
        <v>267</v>
      </c>
      <c r="AS4" s="195">
        <v>37.418625908169787</v>
      </c>
      <c r="AT4" s="180"/>
      <c r="AU4" s="181" t="s">
        <v>267</v>
      </c>
      <c r="AV4" s="195">
        <v>2.3037130614825099</v>
      </c>
    </row>
    <row r="5" spans="1:48" ht="14.25" thickBot="1" x14ac:dyDescent="0.2">
      <c r="B5" s="30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10"/>
      <c r="AJ5" s="187"/>
      <c r="AK5" s="180"/>
      <c r="AL5" s="181" t="s">
        <v>247</v>
      </c>
      <c r="AM5" s="195">
        <v>0.83163323631915742</v>
      </c>
      <c r="AN5" s="180"/>
      <c r="AO5" s="181" t="s">
        <v>268</v>
      </c>
      <c r="AP5" s="195">
        <v>2.6724453754054154</v>
      </c>
      <c r="AQ5" s="180"/>
      <c r="AR5" s="181" t="s">
        <v>268</v>
      </c>
      <c r="AS5" s="195">
        <v>27.79411555710621</v>
      </c>
      <c r="AT5" s="180"/>
      <c r="AU5" s="181" t="s">
        <v>268</v>
      </c>
      <c r="AV5" s="195">
        <v>2.2123390144998538</v>
      </c>
    </row>
    <row r="6" spans="1:48" x14ac:dyDescent="0.15">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J6" s="187"/>
      <c r="AK6" s="180"/>
      <c r="AL6" s="181" t="s">
        <v>248</v>
      </c>
      <c r="AM6" s="195">
        <v>0.85244427549967827</v>
      </c>
      <c r="AN6" s="180"/>
      <c r="AO6" s="181" t="s">
        <v>269</v>
      </c>
      <c r="AP6" s="195">
        <v>2.7941298660504792</v>
      </c>
      <c r="AQ6" s="180"/>
      <c r="AR6" s="181" t="s">
        <v>269</v>
      </c>
      <c r="AS6" s="195">
        <v>23.108056812293171</v>
      </c>
      <c r="AT6" s="180"/>
      <c r="AU6" s="181" t="s">
        <v>269</v>
      </c>
      <c r="AV6" s="195">
        <v>2.1262954895374047</v>
      </c>
    </row>
    <row r="7" spans="1:48" x14ac:dyDescent="0.15">
      <c r="B7" t="s">
        <v>156</v>
      </c>
      <c r="AA7" s="14"/>
      <c r="AJ7" s="187"/>
      <c r="AK7" s="180"/>
      <c r="AL7" s="181" t="s">
        <v>249</v>
      </c>
      <c r="AM7" s="195">
        <v>0.87404637725317591</v>
      </c>
      <c r="AN7" s="180"/>
      <c r="AO7" s="181" t="s">
        <v>270</v>
      </c>
      <c r="AP7" s="195">
        <v>2.9243186810479833</v>
      </c>
      <c r="AQ7" s="180"/>
      <c r="AR7" s="181" t="s">
        <v>270</v>
      </c>
      <c r="AS7" s="195">
        <v>20.201486614268845</v>
      </c>
      <c r="AT7" s="180"/>
      <c r="AU7" s="181" t="s">
        <v>270</v>
      </c>
      <c r="AV7" s="195">
        <v>2.0451757798685746</v>
      </c>
    </row>
    <row r="8" spans="1:48" x14ac:dyDescent="0.15">
      <c r="B8" t="s">
        <v>283</v>
      </c>
      <c r="AA8" s="14"/>
      <c r="AJ8" s="187"/>
      <c r="AK8" s="182"/>
      <c r="AL8" s="181" t="s">
        <v>250</v>
      </c>
      <c r="AM8" s="195">
        <v>0.89648014850362168</v>
      </c>
      <c r="AN8" s="180"/>
      <c r="AO8" s="181" t="s">
        <v>271</v>
      </c>
      <c r="AP8" s="195">
        <v>3.0638231639635074</v>
      </c>
      <c r="AQ8" s="180"/>
      <c r="AR8" s="181" t="s">
        <v>271</v>
      </c>
      <c r="AS8" s="195">
        <v>18.173446935381776</v>
      </c>
      <c r="AT8" s="180"/>
      <c r="AU8" s="181" t="s">
        <v>271</v>
      </c>
      <c r="AV8" s="195">
        <v>1.9686112404144183</v>
      </c>
    </row>
    <row r="9" spans="1:48" ht="12.95" customHeight="1" x14ac:dyDescent="0.15">
      <c r="B9" s="540" t="s">
        <v>331</v>
      </c>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187"/>
      <c r="AK9" s="184">
        <v>1</v>
      </c>
      <c r="AL9" s="181" t="s">
        <v>245</v>
      </c>
      <c r="AM9" s="195">
        <v>0.91978883556787761</v>
      </c>
      <c r="AN9" s="180">
        <v>7</v>
      </c>
      <c r="AO9" s="181" t="s">
        <v>266</v>
      </c>
      <c r="AP9" s="195">
        <v>3.213553775206166</v>
      </c>
      <c r="AQ9" s="180">
        <v>13</v>
      </c>
      <c r="AR9" s="181" t="s">
        <v>266</v>
      </c>
      <c r="AS9" s="195">
        <v>16.654952973883667</v>
      </c>
      <c r="AT9" s="180">
        <v>19</v>
      </c>
      <c r="AU9" s="181" t="s">
        <v>266</v>
      </c>
      <c r="AV9" s="195">
        <v>1.8962670919660676</v>
      </c>
    </row>
    <row r="10" spans="1:48" x14ac:dyDescent="0.15">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187"/>
      <c r="AK10" s="180"/>
      <c r="AL10" s="181" t="s">
        <v>246</v>
      </c>
      <c r="AM10" s="195">
        <v>0.94401853273437097</v>
      </c>
      <c r="AN10" s="180"/>
      <c r="AO10" s="181" t="s">
        <v>267</v>
      </c>
      <c r="AP10" s="195">
        <v>3.3745349855411506</v>
      </c>
      <c r="AQ10" s="180"/>
      <c r="AR10" s="181" t="s">
        <v>267</v>
      </c>
      <c r="AS10" s="195">
        <v>15.463011519859663</v>
      </c>
      <c r="AT10" s="180"/>
      <c r="AU10" s="181" t="s">
        <v>267</v>
      </c>
      <c r="AV10" s="195">
        <v>1.8278387552777984</v>
      </c>
    </row>
    <row r="11" spans="1:48" x14ac:dyDescent="0.15">
      <c r="AA11" s="14"/>
      <c r="AJ11" s="187"/>
      <c r="AK11" s="180"/>
      <c r="AL11" s="181" t="s">
        <v>247</v>
      </c>
      <c r="AM11" s="195">
        <v>0.96921841032663569</v>
      </c>
      <c r="AN11" s="180"/>
      <c r="AO11" s="181" t="s">
        <v>268</v>
      </c>
      <c r="AP11" s="195">
        <v>3.5479228474810984</v>
      </c>
      <c r="AQ11" s="180"/>
      <c r="AR11" s="181" t="s">
        <v>268</v>
      </c>
      <c r="AS11" s="195">
        <v>14.495156514943176</v>
      </c>
      <c r="AT11" s="180"/>
      <c r="AU11" s="181" t="s">
        <v>268</v>
      </c>
      <c r="AV11" s="195">
        <v>1.7630486399095897</v>
      </c>
    </row>
    <row r="12" spans="1:48" ht="14.25" x14ac:dyDescent="0.15">
      <c r="B12" s="188" t="s">
        <v>182</v>
      </c>
      <c r="AA12" s="14"/>
      <c r="AJ12" s="187"/>
      <c r="AK12" s="180"/>
      <c r="AL12" s="181" t="s">
        <v>248</v>
      </c>
      <c r="AM12" s="195">
        <v>0.99544096436161689</v>
      </c>
      <c r="AN12" s="180"/>
      <c r="AO12" s="181" t="s">
        <v>269</v>
      </c>
      <c r="AP12" s="195">
        <v>3.7350258093088748</v>
      </c>
      <c r="AQ12" s="180"/>
      <c r="AR12" s="181" t="s">
        <v>269</v>
      </c>
      <c r="AS12" s="195">
        <v>12.351884785731894</v>
      </c>
      <c r="AT12" s="180"/>
      <c r="AU12" s="181" t="s">
        <v>269</v>
      </c>
      <c r="AV12" s="195">
        <v>1.7016433244767739</v>
      </c>
    </row>
    <row r="13" spans="1:48" x14ac:dyDescent="0.15">
      <c r="AA13" s="14"/>
      <c r="AJ13" s="187"/>
      <c r="AK13" s="180"/>
      <c r="AL13" s="181" t="s">
        <v>249</v>
      </c>
      <c r="AM13" s="195">
        <v>1.0227422901733965</v>
      </c>
      <c r="AN13" s="180"/>
      <c r="AO13" s="181" t="s">
        <v>270</v>
      </c>
      <c r="AP13" s="195">
        <v>3.9373294740927038</v>
      </c>
      <c r="AQ13" s="180"/>
      <c r="AR13" s="181" t="s">
        <v>270</v>
      </c>
      <c r="AS13" s="195">
        <v>11.475333995487574</v>
      </c>
      <c r="AT13" s="180"/>
      <c r="AU13" s="181" t="s">
        <v>270</v>
      </c>
      <c r="AV13" s="195">
        <v>1.6433910747109703</v>
      </c>
    </row>
    <row r="14" spans="1:48" x14ac:dyDescent="0.15">
      <c r="A14" s="161" t="s">
        <v>140</v>
      </c>
      <c r="B14" t="s">
        <v>148</v>
      </c>
      <c r="AA14" s="14"/>
      <c r="AJ14" s="187"/>
      <c r="AK14" s="185"/>
      <c r="AL14" s="181" t="s">
        <v>250</v>
      </c>
      <c r="AM14" s="195">
        <v>1.0511823826655569</v>
      </c>
      <c r="AN14" s="180"/>
      <c r="AO14" s="181" t="s">
        <v>271</v>
      </c>
      <c r="AP14" s="195">
        <v>4.1565261819750354</v>
      </c>
      <c r="AQ14" s="180"/>
      <c r="AR14" s="181" t="s">
        <v>271</v>
      </c>
      <c r="AS14" s="195">
        <v>10.495723600869386</v>
      </c>
      <c r="AT14" s="180"/>
      <c r="AU14" s="181" t="s">
        <v>271</v>
      </c>
      <c r="AV14" s="195">
        <v>1.5880796538681967</v>
      </c>
    </row>
    <row r="15" spans="1:48" x14ac:dyDescent="0.15">
      <c r="AA15" s="14"/>
      <c r="AJ15" s="187"/>
      <c r="AK15" s="178">
        <v>2</v>
      </c>
      <c r="AL15" s="181" t="s">
        <v>245</v>
      </c>
      <c r="AM15" s="195">
        <v>1.0808254661951606</v>
      </c>
      <c r="AN15" s="180">
        <v>8</v>
      </c>
      <c r="AO15" s="181" t="s">
        <v>266</v>
      </c>
      <c r="AP15" s="195">
        <v>4.3945505202570709</v>
      </c>
      <c r="AQ15" s="180">
        <v>14</v>
      </c>
      <c r="AR15" s="181" t="s">
        <v>266</v>
      </c>
      <c r="AS15" s="195">
        <v>9.636404701864036</v>
      </c>
      <c r="AT15" s="180">
        <v>20</v>
      </c>
      <c r="AU15" s="181" t="s">
        <v>266</v>
      </c>
      <c r="AV15" s="195">
        <v>1.5355143867736394</v>
      </c>
    </row>
    <row r="16" spans="1:48" x14ac:dyDescent="0.15">
      <c r="A16" s="161"/>
      <c r="AA16" s="14"/>
      <c r="AJ16" s="187"/>
      <c r="AK16" s="180"/>
      <c r="AL16" s="181" t="s">
        <v>246</v>
      </c>
      <c r="AM16" s="195">
        <v>1.1117403574832523</v>
      </c>
      <c r="AN16" s="180"/>
      <c r="AO16" s="181" t="s">
        <v>267</v>
      </c>
      <c r="AP16" s="195">
        <v>4.6536221587347946</v>
      </c>
      <c r="AQ16" s="180"/>
      <c r="AR16" s="181" t="s">
        <v>267</v>
      </c>
      <c r="AS16" s="195">
        <v>8.8784586045770659</v>
      </c>
      <c r="AT16" s="180"/>
      <c r="AU16" s="181" t="s">
        <v>267</v>
      </c>
      <c r="AV16" s="195">
        <v>1.485516444473391</v>
      </c>
    </row>
    <row r="17" spans="1:48" x14ac:dyDescent="0.15">
      <c r="AA17" s="14"/>
      <c r="AJ17" s="187"/>
      <c r="AK17" s="180"/>
      <c r="AL17" s="181" t="s">
        <v>247</v>
      </c>
      <c r="AM17" s="195">
        <v>1.1440008653768667</v>
      </c>
      <c r="AN17" s="180"/>
      <c r="AO17" s="181" t="s">
        <v>268</v>
      </c>
      <c r="AP17" s="195">
        <v>4.9362977895948887</v>
      </c>
      <c r="AQ17" s="180"/>
      <c r="AR17" s="181" t="s">
        <v>268</v>
      </c>
      <c r="AS17" s="195">
        <v>8.2065448605046818</v>
      </c>
      <c r="AT17" s="180"/>
      <c r="AU17" s="181" t="s">
        <v>268</v>
      </c>
      <c r="AV17" s="195">
        <v>1.4379213212299462</v>
      </c>
    </row>
    <row r="18" spans="1:48" x14ac:dyDescent="0.15">
      <c r="A18" s="161" t="s">
        <v>131</v>
      </c>
      <c r="B18" t="s">
        <v>155</v>
      </c>
      <c r="AA18" s="14"/>
      <c r="AJ18" s="187"/>
      <c r="AK18" s="180"/>
      <c r="AL18" s="181" t="s">
        <v>248</v>
      </c>
      <c r="AM18" s="195">
        <v>1.1776862318105064</v>
      </c>
      <c r="AN18" s="180"/>
      <c r="AO18" s="181" t="s">
        <v>269</v>
      </c>
      <c r="AP18" s="195">
        <v>5.2455344525924783</v>
      </c>
      <c r="AQ18" s="180"/>
      <c r="AR18" s="181" t="s">
        <v>269</v>
      </c>
      <c r="AS18" s="195">
        <v>7.6081187936455601</v>
      </c>
      <c r="AT18" s="180"/>
      <c r="AU18" s="181" t="s">
        <v>269</v>
      </c>
      <c r="AV18" s="195">
        <v>1.3925774795933183</v>
      </c>
    </row>
    <row r="19" spans="1:48" x14ac:dyDescent="0.15">
      <c r="B19" t="s">
        <v>147</v>
      </c>
      <c r="G19" s="148"/>
      <c r="AA19" s="14"/>
      <c r="AJ19" s="187"/>
      <c r="AK19" s="180"/>
      <c r="AL19" s="181" t="s">
        <v>249</v>
      </c>
      <c r="AM19" s="195">
        <v>1.2128816188877056</v>
      </c>
      <c r="AN19" s="180"/>
      <c r="AO19" s="181" t="s">
        <v>270</v>
      </c>
      <c r="AP19" s="195">
        <v>5.5847671897105613</v>
      </c>
      <c r="AQ19" s="180"/>
      <c r="AR19" s="181" t="s">
        <v>270</v>
      </c>
      <c r="AS19" s="195">
        <v>7.0728416183414247</v>
      </c>
      <c r="AT19" s="180"/>
      <c r="AU19" s="181" t="s">
        <v>270</v>
      </c>
      <c r="AV19" s="195">
        <v>1.3493451426850018</v>
      </c>
    </row>
    <row r="20" spans="1:48" ht="13.5" customHeight="1" x14ac:dyDescent="0.15">
      <c r="AA20" s="14"/>
      <c r="AJ20" s="187"/>
      <c r="AK20" s="182"/>
      <c r="AL20" s="181" t="s">
        <v>250</v>
      </c>
      <c r="AM20" s="195">
        <v>1.2496786476790309</v>
      </c>
      <c r="AN20" s="180"/>
      <c r="AO20" s="181" t="s">
        <v>271</v>
      </c>
      <c r="AP20" s="195">
        <v>5.9580048585833056</v>
      </c>
      <c r="AQ20" s="180"/>
      <c r="AR20" s="181" t="s">
        <v>271</v>
      </c>
      <c r="AS20" s="195">
        <v>6.5921308174154403</v>
      </c>
      <c r="AT20" s="180"/>
      <c r="AU20" s="181" t="s">
        <v>271</v>
      </c>
      <c r="AV20" s="195">
        <v>1.3080952156922203</v>
      </c>
    </row>
    <row r="21" spans="1:48" ht="12.95" customHeight="1" x14ac:dyDescent="0.15">
      <c r="A21" s="161" t="s">
        <v>130</v>
      </c>
      <c r="B21" s="539" t="s">
        <v>284</v>
      </c>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J21" s="187"/>
      <c r="AK21" s="184">
        <v>3</v>
      </c>
      <c r="AL21" s="181" t="s">
        <v>245</v>
      </c>
      <c r="AM21" s="195">
        <v>1.2881759951089924</v>
      </c>
      <c r="AN21" s="180">
        <v>9</v>
      </c>
      <c r="AO21" s="181" t="s">
        <v>266</v>
      </c>
      <c r="AP21" s="195">
        <v>6.3699491248837194</v>
      </c>
      <c r="AQ21" s="180">
        <v>15</v>
      </c>
      <c r="AR21" s="181" t="s">
        <v>266</v>
      </c>
      <c r="AS21" s="195">
        <v>6.1588139202141345</v>
      </c>
      <c r="AT21" s="180">
        <v>21</v>
      </c>
      <c r="AU21" s="181" t="s">
        <v>266</v>
      </c>
      <c r="AV21" s="195">
        <v>1.2687083210104089</v>
      </c>
    </row>
    <row r="22" spans="1:48" x14ac:dyDescent="0.15">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J22" s="187"/>
      <c r="AK22" s="180"/>
      <c r="AL22" s="181" t="s">
        <v>246</v>
      </c>
      <c r="AM22" s="195">
        <v>1.3284800562048347</v>
      </c>
      <c r="AN22" s="180"/>
      <c r="AO22" s="181" t="s">
        <v>267</v>
      </c>
      <c r="AP22" s="195">
        <v>6.8261432709977932</v>
      </c>
      <c r="AQ22" s="180"/>
      <c r="AR22" s="181" t="s">
        <v>267</v>
      </c>
      <c r="AS22" s="195">
        <v>5.7668593706595823</v>
      </c>
      <c r="AT22" s="180"/>
      <c r="AU22" s="181" t="s">
        <v>267</v>
      </c>
      <c r="AV22" s="195">
        <v>1.2310739335553349</v>
      </c>
    </row>
    <row r="23" spans="1:48" ht="13.5" customHeight="1" x14ac:dyDescent="0.15">
      <c r="B23" s="540" t="s">
        <v>285</v>
      </c>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J23" s="187"/>
      <c r="AK23" s="180"/>
      <c r="AL23" s="181" t="s">
        <v>247</v>
      </c>
      <c r="AM23" s="195">
        <v>1.3707056800081256</v>
      </c>
      <c r="AN23" s="180"/>
      <c r="AO23" s="181" t="s">
        <v>268</v>
      </c>
      <c r="AP23" s="195">
        <v>7.3331596756966988</v>
      </c>
      <c r="AQ23" s="180"/>
      <c r="AR23" s="181" t="s">
        <v>268</v>
      </c>
      <c r="AS23" s="195">
        <v>5.4111654741459692</v>
      </c>
      <c r="AT23" s="180"/>
      <c r="AU23" s="181" t="s">
        <v>268</v>
      </c>
      <c r="AV23" s="195">
        <v>1.1950896045283608</v>
      </c>
    </row>
    <row r="24" spans="1:48" x14ac:dyDescent="0.15">
      <c r="B24" s="540"/>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J24" s="187"/>
      <c r="AK24" s="180"/>
      <c r="AL24" s="181" t="s">
        <v>248</v>
      </c>
      <c r="AM24" s="195">
        <v>1.4149769886745744</v>
      </c>
      <c r="AN24" s="180"/>
      <c r="AO24" s="181" t="s">
        <v>269</v>
      </c>
      <c r="AP24" s="195">
        <v>7.8988378916066777</v>
      </c>
      <c r="AQ24" s="180"/>
      <c r="AR24" s="181" t="s">
        <v>269</v>
      </c>
      <c r="AS24" s="195">
        <v>5.0873935284869019</v>
      </c>
      <c r="AT24" s="180"/>
      <c r="AU24" s="181" t="s">
        <v>269</v>
      </c>
      <c r="AV24" s="195">
        <v>1.1606602634454122</v>
      </c>
    </row>
    <row r="25" spans="1:48" x14ac:dyDescent="0.15">
      <c r="AA25" s="14"/>
      <c r="AJ25" s="187"/>
      <c r="AK25" s="180"/>
      <c r="AL25" s="181" t="s">
        <v>249</v>
      </c>
      <c r="AM25" s="195">
        <v>1.4614282906793024</v>
      </c>
      <c r="AN25" s="180"/>
      <c r="AO25" s="181" t="s">
        <v>270</v>
      </c>
      <c r="AP25" s="195">
        <v>8.5325895510292131</v>
      </c>
      <c r="AQ25" s="180"/>
      <c r="AR25" s="181" t="s">
        <v>270</v>
      </c>
      <c r="AS25" s="195">
        <v>4.7918348750618449</v>
      </c>
      <c r="AT25" s="180"/>
      <c r="AU25" s="181" t="s">
        <v>270</v>
      </c>
      <c r="AV25" s="195">
        <v>1.1276975895413701</v>
      </c>
    </row>
    <row r="26" spans="1:48" x14ac:dyDescent="0.15">
      <c r="A26" s="161" t="s">
        <v>133</v>
      </c>
      <c r="B26" t="s">
        <v>286</v>
      </c>
      <c r="AA26" s="14"/>
      <c r="AJ26" s="187"/>
      <c r="AK26" s="185"/>
      <c r="AL26" s="181" t="s">
        <v>250</v>
      </c>
      <c r="AM26" s="195">
        <v>1.5102051006885926</v>
      </c>
      <c r="AN26" s="180"/>
      <c r="AO26" s="181" t="s">
        <v>271</v>
      </c>
      <c r="AP26" s="195">
        <v>9.2457924318249152</v>
      </c>
      <c r="AQ26" s="180"/>
      <c r="AR26" s="181" t="s">
        <v>271</v>
      </c>
      <c r="AS26" s="195">
        <v>4.5213042127940826</v>
      </c>
      <c r="AT26" s="180"/>
      <c r="AU26" s="181" t="s">
        <v>271</v>
      </c>
      <c r="AV26" s="195">
        <v>1.096119444774514</v>
      </c>
    </row>
    <row r="27" spans="1:48" ht="13.5" customHeight="1" x14ac:dyDescent="0.15">
      <c r="AA27" s="14"/>
      <c r="AJ27" s="187"/>
      <c r="AK27" s="178">
        <v>4</v>
      </c>
      <c r="AL27" s="181" t="s">
        <v>245</v>
      </c>
      <c r="AM27" s="195">
        <v>1.5614652805840874</v>
      </c>
      <c r="AN27" s="180">
        <v>10</v>
      </c>
      <c r="AO27" s="181" t="s">
        <v>266</v>
      </c>
      <c r="AP27" s="195">
        <v>10.052304775315154</v>
      </c>
      <c r="AQ27" s="180">
        <v>16</v>
      </c>
      <c r="AR27" s="181" t="s">
        <v>266</v>
      </c>
      <c r="AS27" s="195">
        <v>4.273053408831589</v>
      </c>
      <c r="AT27" s="180">
        <v>22</v>
      </c>
      <c r="AU27" s="181" t="s">
        <v>266</v>
      </c>
      <c r="AV27" s="195">
        <v>1.0658493616338074</v>
      </c>
    </row>
    <row r="28" spans="1:48" ht="12.95" customHeight="1" x14ac:dyDescent="0.15">
      <c r="A28" s="161" t="s">
        <v>262</v>
      </c>
      <c r="B28" s="539" t="s">
        <v>287</v>
      </c>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J28" s="187"/>
      <c r="AK28" s="180"/>
      <c r="AL28" s="181" t="s">
        <v>246</v>
      </c>
      <c r="AM28" s="195">
        <v>1.6153803183668576</v>
      </c>
      <c r="AN28" s="180"/>
      <c r="AO28" s="181" t="s">
        <v>267</v>
      </c>
      <c r="AP28" s="195">
        <v>10.969143700141885</v>
      </c>
      <c r="AQ28" s="180"/>
      <c r="AR28" s="181" t="s">
        <v>267</v>
      </c>
      <c r="AS28" s="195">
        <v>4.0447014259359264</v>
      </c>
      <c r="AT28" s="180"/>
      <c r="AU28" s="181" t="s">
        <v>267</v>
      </c>
      <c r="AV28" s="195">
        <v>1.0368160797726891</v>
      </c>
    </row>
    <row r="29" spans="1:48" x14ac:dyDescent="0.15">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J29" s="187"/>
      <c r="AK29" s="180"/>
      <c r="AL29" s="181" t="s">
        <v>247</v>
      </c>
      <c r="AM29" s="195">
        <v>1.6721367643155316</v>
      </c>
      <c r="AN29" s="180"/>
      <c r="AO29" s="181" t="s">
        <v>268</v>
      </c>
      <c r="AP29" s="195">
        <v>12.017390395841254</v>
      </c>
      <c r="AQ29" s="180"/>
      <c r="AR29" s="181" t="s">
        <v>268</v>
      </c>
      <c r="AS29" s="195">
        <v>3.8341770121042207</v>
      </c>
      <c r="AT29" s="180"/>
      <c r="AU29" s="181" t="s">
        <v>268</v>
      </c>
      <c r="AV29" s="195">
        <v>1.0089531262234841</v>
      </c>
    </row>
    <row r="30" spans="1:48" x14ac:dyDescent="0.15">
      <c r="AA30" s="14"/>
      <c r="AJ30" s="187"/>
      <c r="AK30" s="180"/>
      <c r="AL30" s="181" t="s">
        <v>248</v>
      </c>
      <c r="AM30" s="195">
        <v>1.7319378468991891</v>
      </c>
      <c r="AN30" s="180"/>
      <c r="AO30" s="181" t="s">
        <v>269</v>
      </c>
      <c r="AP30" s="195">
        <v>14.074758304495049</v>
      </c>
      <c r="AQ30" s="180"/>
      <c r="AR30" s="181" t="s">
        <v>269</v>
      </c>
      <c r="AS30" s="195">
        <v>3.6396715634750105</v>
      </c>
      <c r="AT30" s="180"/>
      <c r="AU30" s="181" t="s">
        <v>269</v>
      </c>
      <c r="AV30" s="195">
        <v>0.98219843457095624</v>
      </c>
    </row>
    <row r="31" spans="1:48" x14ac:dyDescent="0.15">
      <c r="A31" s="161" t="s">
        <v>263</v>
      </c>
      <c r="B31" t="s">
        <v>149</v>
      </c>
      <c r="AA31" s="14"/>
      <c r="AJ31" s="187"/>
      <c r="AK31" s="180"/>
      <c r="AL31" s="181" t="s">
        <v>249</v>
      </c>
      <c r="AM31" s="195">
        <v>1.7950052946118855</v>
      </c>
      <c r="AN31" s="180"/>
      <c r="AO31" s="181" t="s">
        <v>270</v>
      </c>
      <c r="AP31" s="195">
        <v>14.955638850130867</v>
      </c>
      <c r="AQ31" s="180"/>
      <c r="AR31" s="181" t="s">
        <v>270</v>
      </c>
      <c r="AS31" s="195">
        <v>3.459600147768052</v>
      </c>
      <c r="AT31" s="180"/>
      <c r="AU31" s="181" t="s">
        <v>270</v>
      </c>
      <c r="AV31" s="195">
        <v>0.95649399900551846</v>
      </c>
    </row>
    <row r="32" spans="1:48" x14ac:dyDescent="0.15">
      <c r="B32" t="s">
        <v>288</v>
      </c>
      <c r="AA32" s="14"/>
      <c r="AJ32" s="187"/>
      <c r="AK32" s="182"/>
      <c r="AL32" s="181" t="s">
        <v>250</v>
      </c>
      <c r="AM32" s="195">
        <v>1.8615813942897268</v>
      </c>
      <c r="AN32" s="180"/>
      <c r="AO32" s="181" t="s">
        <v>271</v>
      </c>
      <c r="AP32" s="195">
        <v>16.025817736981992</v>
      </c>
      <c r="AQ32" s="180"/>
      <c r="AR32" s="181" t="s">
        <v>271</v>
      </c>
      <c r="AS32" s="195">
        <v>3.2925691126835837</v>
      </c>
      <c r="AT32" s="180"/>
      <c r="AU32" s="181" t="s">
        <v>271</v>
      </c>
      <c r="AV32" s="195">
        <v>0.9317855596525898</v>
      </c>
    </row>
    <row r="33" spans="1:48" ht="13.5" customHeight="1" x14ac:dyDescent="0.15">
      <c r="AA33" s="14"/>
      <c r="AJ33" s="187"/>
      <c r="AK33" s="184">
        <v>5</v>
      </c>
      <c r="AL33" s="181" t="s">
        <v>245</v>
      </c>
      <c r="AM33" s="195">
        <v>1.9319313216438361</v>
      </c>
      <c r="AN33" s="180">
        <v>11</v>
      </c>
      <c r="AO33" s="181" t="s">
        <v>266</v>
      </c>
      <c r="AP33" s="195">
        <v>17.364569593646536</v>
      </c>
      <c r="AQ33" s="180">
        <v>17</v>
      </c>
      <c r="AR33" s="181" t="s">
        <v>266</v>
      </c>
      <c r="AS33" s="195">
        <v>3.1373490378287574</v>
      </c>
      <c r="AT33" s="180">
        <v>23</v>
      </c>
      <c r="AU33" s="181" t="s">
        <v>266</v>
      </c>
      <c r="AV33" s="195">
        <v>0.9080223159877937</v>
      </c>
    </row>
    <row r="34" spans="1:48" x14ac:dyDescent="0.15">
      <c r="A34" s="161" t="s">
        <v>264</v>
      </c>
      <c r="B34" s="539" t="s">
        <v>289</v>
      </c>
      <c r="C34" s="539"/>
      <c r="D34" s="539"/>
      <c r="E34" s="539"/>
      <c r="F34" s="539"/>
      <c r="G34" s="539"/>
      <c r="H34" s="539"/>
      <c r="I34" s="539"/>
      <c r="J34" s="539"/>
      <c r="K34" s="539"/>
      <c r="L34" s="539"/>
      <c r="M34" s="539"/>
      <c r="N34" s="539"/>
      <c r="O34" s="539"/>
      <c r="P34" s="539"/>
      <c r="Q34" s="539"/>
      <c r="R34" s="539"/>
      <c r="S34" s="539"/>
      <c r="T34" s="539"/>
      <c r="U34" s="539"/>
      <c r="V34" s="539"/>
      <c r="W34" s="539"/>
      <c r="X34" s="539"/>
      <c r="AA34" s="14"/>
      <c r="AJ34" s="187"/>
      <c r="AK34" s="180"/>
      <c r="AL34" s="181" t="s">
        <v>246</v>
      </c>
      <c r="AM34" s="195">
        <v>2.0063457859465492</v>
      </c>
      <c r="AN34" s="180"/>
      <c r="AO34" s="181" t="s">
        <v>267</v>
      </c>
      <c r="AP34" s="195">
        <v>19.107139505174075</v>
      </c>
      <c r="AQ34" s="180"/>
      <c r="AR34" s="181" t="s">
        <v>267</v>
      </c>
      <c r="AS34" s="195">
        <v>2.9928520459657735</v>
      </c>
      <c r="AT34" s="180"/>
      <c r="AU34" s="181" t="s">
        <v>267</v>
      </c>
      <c r="AV34" s="195">
        <v>0.88515666551122874</v>
      </c>
    </row>
    <row r="35" spans="1:48" x14ac:dyDescent="0.15">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AA35" s="14"/>
      <c r="AJ35" s="187"/>
      <c r="AK35" s="180"/>
      <c r="AL35" s="181" t="s">
        <v>247</v>
      </c>
      <c r="AM35" s="195">
        <v>2.0851440382203128</v>
      </c>
      <c r="AN35" s="180"/>
      <c r="AO35" s="181" t="s">
        <v>268</v>
      </c>
      <c r="AP35" s="195">
        <v>21.508638391453587</v>
      </c>
      <c r="AQ35" s="180"/>
      <c r="AR35" s="181" t="s">
        <v>268</v>
      </c>
      <c r="AS35" s="195">
        <v>2.8581126887216231</v>
      </c>
      <c r="AT35" s="180"/>
      <c r="AU35" s="181" t="s">
        <v>268</v>
      </c>
      <c r="AV35" s="195">
        <v>0.86314396516346259</v>
      </c>
    </row>
    <row r="36" spans="1:48" x14ac:dyDescent="0.15">
      <c r="B36" s="193" t="s">
        <v>332</v>
      </c>
      <c r="AA36" s="14"/>
      <c r="AJ36" s="187"/>
      <c r="AK36" s="180"/>
      <c r="AL36" s="181" t="s">
        <v>248</v>
      </c>
      <c r="AM36" s="195">
        <v>2.1686773011682767</v>
      </c>
      <c r="AN36" s="180"/>
      <c r="AO36" s="181" t="s">
        <v>269</v>
      </c>
      <c r="AP36" s="195">
        <v>25.128224940368511</v>
      </c>
      <c r="AQ36" s="180"/>
      <c r="AR36" s="181" t="s">
        <v>269</v>
      </c>
      <c r="AS36" s="195">
        <v>2.7322717773621981</v>
      </c>
      <c r="AT36" s="180"/>
      <c r="AU36" s="181" t="s">
        <v>269</v>
      </c>
      <c r="AV36" s="195">
        <v>0.84194231325382285</v>
      </c>
    </row>
    <row r="37" spans="1:48" ht="13.5" customHeight="1" x14ac:dyDescent="0.15">
      <c r="AA37" s="14"/>
      <c r="AJ37" s="187"/>
      <c r="AK37" s="180"/>
      <c r="AL37" s="181" t="s">
        <v>249</v>
      </c>
      <c r="AM37" s="195">
        <v>2.2573326897997448</v>
      </c>
      <c r="AN37" s="180"/>
      <c r="AO37" s="181" t="s">
        <v>270</v>
      </c>
      <c r="AP37" s="195">
        <v>31.546897731141257</v>
      </c>
      <c r="AQ37" s="180"/>
      <c r="AR37" s="181" t="s">
        <v>270</v>
      </c>
      <c r="AS37" s="195">
        <v>2.6145626512252469</v>
      </c>
      <c r="AT37" s="180"/>
      <c r="AU37" s="181" t="s">
        <v>270</v>
      </c>
      <c r="AV37" s="195">
        <v>0.82151234990908117</v>
      </c>
    </row>
    <row r="38" spans="1:48" x14ac:dyDescent="0.15">
      <c r="A38" s="161" t="s">
        <v>265</v>
      </c>
      <c r="B38" s="193" t="s">
        <v>290</v>
      </c>
      <c r="G38" s="157"/>
      <c r="H38" s="157"/>
      <c r="I38" s="157"/>
      <c r="J38" s="157"/>
      <c r="K38" s="157"/>
      <c r="L38" s="157"/>
      <c r="AJ38" s="187"/>
      <c r="AK38" s="182"/>
      <c r="AL38" s="183" t="s">
        <v>250</v>
      </c>
      <c r="AM38" s="196">
        <v>2.3515377046520483</v>
      </c>
      <c r="AN38" s="182"/>
      <c r="AO38" s="183" t="s">
        <v>271</v>
      </c>
      <c r="AP38" s="196">
        <v>48.759024478801237</v>
      </c>
      <c r="AQ38" s="182"/>
      <c r="AR38" s="183" t="s">
        <v>271</v>
      </c>
      <c r="AS38" s="196">
        <v>2.5042994726797212</v>
      </c>
      <c r="AT38" s="182"/>
      <c r="AU38" s="183" t="s">
        <v>271</v>
      </c>
      <c r="AV38" s="196">
        <v>0.80181707426324456</v>
      </c>
    </row>
    <row r="39" spans="1:48" x14ac:dyDescent="0.15">
      <c r="B39" t="s">
        <v>291</v>
      </c>
      <c r="AA39" s="14"/>
    </row>
    <row r="40" spans="1:48" x14ac:dyDescent="0.15">
      <c r="AA40" s="14"/>
    </row>
    <row r="41" spans="1:48" x14ac:dyDescent="0.15">
      <c r="B41" s="1"/>
    </row>
    <row r="42" spans="1:48" x14ac:dyDescent="0.15">
      <c r="B42" s="1"/>
    </row>
    <row r="43" spans="1:48" x14ac:dyDescent="0.15">
      <c r="B43" s="1"/>
    </row>
    <row r="44" spans="1:48" x14ac:dyDescent="0.15">
      <c r="B44" s="1"/>
    </row>
    <row r="45" spans="1:48" x14ac:dyDescent="0.15">
      <c r="B45" s="1"/>
    </row>
    <row r="46" spans="1:48" x14ac:dyDescent="0.15">
      <c r="B46" s="1"/>
    </row>
    <row r="47" spans="1:48" x14ac:dyDescent="0.15">
      <c r="B47" s="1"/>
    </row>
    <row r="48" spans="1:48" x14ac:dyDescent="0.15">
      <c r="B48" s="1"/>
    </row>
    <row r="49" spans="2:2" x14ac:dyDescent="0.15">
      <c r="B49" s="1"/>
    </row>
    <row r="50" spans="2:2" x14ac:dyDescent="0.15">
      <c r="B50" s="1"/>
    </row>
    <row r="51" spans="2:2" x14ac:dyDescent="0.15">
      <c r="B51" s="1"/>
    </row>
    <row r="52" spans="2:2" x14ac:dyDescent="0.15">
      <c r="B52" s="1"/>
    </row>
    <row r="53" spans="2:2" x14ac:dyDescent="0.15">
      <c r="B53" s="1"/>
    </row>
    <row r="54" spans="2:2" x14ac:dyDescent="0.15">
      <c r="B54" s="1"/>
    </row>
    <row r="55" spans="2:2" x14ac:dyDescent="0.15">
      <c r="B55" s="1"/>
    </row>
    <row r="56" spans="2:2" x14ac:dyDescent="0.15">
      <c r="B56" s="1"/>
    </row>
    <row r="57" spans="2:2" x14ac:dyDescent="0.15">
      <c r="B57" s="1"/>
    </row>
    <row r="58" spans="2:2" x14ac:dyDescent="0.15">
      <c r="B58" s="1"/>
    </row>
    <row r="59" spans="2:2" x14ac:dyDescent="0.15">
      <c r="B59" s="1"/>
    </row>
    <row r="60" spans="2:2" x14ac:dyDescent="0.15">
      <c r="B60" s="1"/>
    </row>
    <row r="61" spans="2:2" x14ac:dyDescent="0.15">
      <c r="B61" s="1"/>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2" x14ac:dyDescent="0.15">
      <c r="B81" s="1"/>
    </row>
    <row r="82" spans="2:2" x14ac:dyDescent="0.15">
      <c r="B82" s="1"/>
    </row>
    <row r="83" spans="2:2" x14ac:dyDescent="0.15">
      <c r="B83" s="1"/>
    </row>
    <row r="84" spans="2:2" x14ac:dyDescent="0.15">
      <c r="B84" s="1"/>
    </row>
    <row r="85" spans="2:2" x14ac:dyDescent="0.15">
      <c r="B85" s="1"/>
    </row>
    <row r="86" spans="2:2" x14ac:dyDescent="0.15">
      <c r="B86" s="1"/>
    </row>
    <row r="87" spans="2:2" x14ac:dyDescent="0.15">
      <c r="B87" s="1"/>
    </row>
    <row r="88" spans="2:2" x14ac:dyDescent="0.15">
      <c r="B88" s="1"/>
    </row>
    <row r="89" spans="2:2" x14ac:dyDescent="0.15">
      <c r="B89" s="1"/>
    </row>
    <row r="90" spans="2:2" x14ac:dyDescent="0.15">
      <c r="B90" s="1"/>
    </row>
    <row r="91" spans="2:2" x14ac:dyDescent="0.15">
      <c r="B91" s="1"/>
    </row>
    <row r="92" spans="2:2" x14ac:dyDescent="0.15">
      <c r="B92" s="1"/>
    </row>
    <row r="93" spans="2:2" x14ac:dyDescent="0.15">
      <c r="B93" s="1"/>
    </row>
    <row r="94" spans="2:2" x14ac:dyDescent="0.15">
      <c r="B94" s="1"/>
    </row>
    <row r="95" spans="2:2" x14ac:dyDescent="0.15">
      <c r="B95" s="1"/>
    </row>
    <row r="96" spans="2:2" x14ac:dyDescent="0.15">
      <c r="B96" s="1"/>
    </row>
    <row r="97" spans="2:2" x14ac:dyDescent="0.15">
      <c r="B97" s="1"/>
    </row>
    <row r="98" spans="2:2" x14ac:dyDescent="0.15">
      <c r="B98" s="1"/>
    </row>
    <row r="99" spans="2:2" x14ac:dyDescent="0.15">
      <c r="B99" s="1"/>
    </row>
    <row r="100" spans="2:2" x14ac:dyDescent="0.15">
      <c r="B100" s="1"/>
    </row>
    <row r="101" spans="2:2" x14ac:dyDescent="0.15">
      <c r="B101" s="1"/>
    </row>
    <row r="102" spans="2:2" x14ac:dyDescent="0.15">
      <c r="B102" s="1"/>
    </row>
    <row r="103" spans="2:2" x14ac:dyDescent="0.15">
      <c r="B103" s="1"/>
    </row>
    <row r="104" spans="2:2" x14ac:dyDescent="0.15">
      <c r="B104" s="1"/>
    </row>
    <row r="105" spans="2:2" x14ac:dyDescent="0.15">
      <c r="B105" s="1"/>
    </row>
    <row r="106" spans="2:2" x14ac:dyDescent="0.15">
      <c r="B106" s="1"/>
    </row>
    <row r="107" spans="2:2" x14ac:dyDescent="0.15">
      <c r="B107" s="1"/>
    </row>
    <row r="108" spans="2:2" x14ac:dyDescent="0.15">
      <c r="B108" s="1"/>
    </row>
    <row r="109" spans="2:2" x14ac:dyDescent="0.15">
      <c r="B109" s="1"/>
    </row>
    <row r="110" spans="2:2" x14ac:dyDescent="0.15">
      <c r="B110" s="1"/>
    </row>
    <row r="111" spans="2:2" x14ac:dyDescent="0.15">
      <c r="B111" s="1"/>
    </row>
    <row r="112" spans="2:2" x14ac:dyDescent="0.15">
      <c r="B112" s="1"/>
    </row>
    <row r="113" spans="2:2" x14ac:dyDescent="0.15">
      <c r="B113" s="1"/>
    </row>
    <row r="114" spans="2:2" x14ac:dyDescent="0.15">
      <c r="B114" s="1"/>
    </row>
    <row r="115" spans="2:2" x14ac:dyDescent="0.15">
      <c r="B115" s="1"/>
    </row>
    <row r="116" spans="2:2" x14ac:dyDescent="0.15">
      <c r="B116" s="1"/>
    </row>
    <row r="117" spans="2:2" x14ac:dyDescent="0.15">
      <c r="B117" s="1"/>
    </row>
    <row r="118" spans="2:2" x14ac:dyDescent="0.15">
      <c r="B118" s="1"/>
    </row>
    <row r="119" spans="2:2" x14ac:dyDescent="0.15">
      <c r="B119" s="1"/>
    </row>
    <row r="120" spans="2:2" x14ac:dyDescent="0.15">
      <c r="B120" s="1"/>
    </row>
    <row r="121" spans="2:2" x14ac:dyDescent="0.15">
      <c r="B121" s="1"/>
    </row>
    <row r="122" spans="2:2" x14ac:dyDescent="0.15">
      <c r="B122" s="1"/>
    </row>
    <row r="123" spans="2:2" x14ac:dyDescent="0.15">
      <c r="B123" s="1"/>
    </row>
    <row r="124" spans="2:2" x14ac:dyDescent="0.15">
      <c r="B124" s="1"/>
    </row>
    <row r="125" spans="2:2" x14ac:dyDescent="0.15">
      <c r="B125" s="1"/>
    </row>
    <row r="126" spans="2:2" x14ac:dyDescent="0.15">
      <c r="B126" s="1"/>
    </row>
    <row r="127" spans="2:2" x14ac:dyDescent="0.15">
      <c r="B127" s="1"/>
    </row>
    <row r="128" spans="2:2" x14ac:dyDescent="0.15">
      <c r="B128" s="1"/>
    </row>
    <row r="129" spans="2:2" x14ac:dyDescent="0.15">
      <c r="B129" s="1"/>
    </row>
    <row r="130" spans="2:2" x14ac:dyDescent="0.15">
      <c r="B130" s="1"/>
    </row>
    <row r="131" spans="2:2" x14ac:dyDescent="0.15">
      <c r="B131" s="1"/>
    </row>
    <row r="132" spans="2:2" x14ac:dyDescent="0.15">
      <c r="B132" s="1"/>
    </row>
    <row r="133" spans="2:2" x14ac:dyDescent="0.15">
      <c r="B133" s="1"/>
    </row>
    <row r="134" spans="2:2" x14ac:dyDescent="0.15">
      <c r="B134" s="1"/>
    </row>
    <row r="135" spans="2:2" x14ac:dyDescent="0.15">
      <c r="B135" s="1"/>
    </row>
    <row r="136" spans="2:2" x14ac:dyDescent="0.15">
      <c r="B136" s="1"/>
    </row>
    <row r="137" spans="2:2" x14ac:dyDescent="0.15">
      <c r="B137" s="1"/>
    </row>
    <row r="138" spans="2:2" x14ac:dyDescent="0.15">
      <c r="B138" s="1"/>
    </row>
    <row r="139" spans="2:2" x14ac:dyDescent="0.15">
      <c r="B139" s="1"/>
    </row>
    <row r="140" spans="2:2" x14ac:dyDescent="0.15">
      <c r="B140" s="1"/>
    </row>
    <row r="141" spans="2:2" x14ac:dyDescent="0.15">
      <c r="B141" s="1"/>
    </row>
    <row r="142" spans="2:2" x14ac:dyDescent="0.15">
      <c r="B142" s="1"/>
    </row>
    <row r="143" spans="2:2" x14ac:dyDescent="0.15">
      <c r="B143" s="1"/>
    </row>
    <row r="144" spans="2:2" x14ac:dyDescent="0.15">
      <c r="B144" s="1"/>
    </row>
    <row r="145" spans="2:2" x14ac:dyDescent="0.15">
      <c r="B145" s="1"/>
    </row>
    <row r="146" spans="2:2" x14ac:dyDescent="0.15">
      <c r="B146" s="1"/>
    </row>
    <row r="147" spans="2:2" x14ac:dyDescent="0.15">
      <c r="B147" s="1"/>
    </row>
    <row r="148" spans="2:2" x14ac:dyDescent="0.15">
      <c r="B148" s="1"/>
    </row>
    <row r="149" spans="2:2" x14ac:dyDescent="0.15">
      <c r="B149" s="1"/>
    </row>
    <row r="150" spans="2:2" x14ac:dyDescent="0.15">
      <c r="B150" s="1"/>
    </row>
    <row r="151" spans="2:2" x14ac:dyDescent="0.15">
      <c r="B151" s="1"/>
    </row>
    <row r="152" spans="2:2" x14ac:dyDescent="0.15">
      <c r="B152" s="1"/>
    </row>
    <row r="153" spans="2:2" x14ac:dyDescent="0.15">
      <c r="B153" s="1"/>
    </row>
    <row r="154" spans="2:2" x14ac:dyDescent="0.15">
      <c r="B154" s="1"/>
    </row>
    <row r="155" spans="2:2" x14ac:dyDescent="0.15">
      <c r="B155" s="1"/>
    </row>
    <row r="156" spans="2:2" x14ac:dyDescent="0.15">
      <c r="B156" s="1"/>
    </row>
    <row r="157" spans="2:2" x14ac:dyDescent="0.15">
      <c r="B157" s="1"/>
    </row>
    <row r="158" spans="2:2" x14ac:dyDescent="0.15">
      <c r="B158" s="1"/>
    </row>
    <row r="159" spans="2:2" x14ac:dyDescent="0.15">
      <c r="B159" s="1"/>
    </row>
    <row r="160" spans="2:2" x14ac:dyDescent="0.15">
      <c r="B160" s="1"/>
    </row>
    <row r="161" spans="2:2" x14ac:dyDescent="0.15">
      <c r="B161" s="1"/>
    </row>
    <row r="162" spans="2:2" x14ac:dyDescent="0.15">
      <c r="B162" s="1"/>
    </row>
    <row r="163" spans="2:2" x14ac:dyDescent="0.15">
      <c r="B163" s="1"/>
    </row>
    <row r="164" spans="2:2" x14ac:dyDescent="0.15">
      <c r="B164" s="1"/>
    </row>
    <row r="165" spans="2:2" x14ac:dyDescent="0.15">
      <c r="B165" s="1"/>
    </row>
    <row r="166" spans="2:2" x14ac:dyDescent="0.15">
      <c r="B166" s="1"/>
    </row>
    <row r="167" spans="2:2" x14ac:dyDescent="0.15">
      <c r="B167" s="1"/>
    </row>
    <row r="168" spans="2:2" x14ac:dyDescent="0.15">
      <c r="B168" s="1"/>
    </row>
    <row r="169" spans="2:2" x14ac:dyDescent="0.15">
      <c r="B169" s="1"/>
    </row>
    <row r="170" spans="2:2" x14ac:dyDescent="0.15">
      <c r="B170" s="1"/>
    </row>
    <row r="171" spans="2:2" x14ac:dyDescent="0.15">
      <c r="B171" s="1"/>
    </row>
    <row r="172" spans="2:2" x14ac:dyDescent="0.15">
      <c r="B172" s="1"/>
    </row>
    <row r="173" spans="2:2" x14ac:dyDescent="0.15">
      <c r="B173" s="1"/>
    </row>
    <row r="174" spans="2:2" x14ac:dyDescent="0.15">
      <c r="B174" s="1"/>
    </row>
    <row r="175" spans="2:2" x14ac:dyDescent="0.15">
      <c r="B175" s="1"/>
    </row>
    <row r="176" spans="2:2" x14ac:dyDescent="0.15">
      <c r="B176" s="1"/>
    </row>
    <row r="177" spans="2:2" x14ac:dyDescent="0.15">
      <c r="B177" s="1"/>
    </row>
    <row r="178" spans="2:2" x14ac:dyDescent="0.15">
      <c r="B178" s="1"/>
    </row>
    <row r="179" spans="2:2" x14ac:dyDescent="0.15">
      <c r="B179" s="1"/>
    </row>
    <row r="180" spans="2:2" x14ac:dyDescent="0.15">
      <c r="B180" s="1"/>
    </row>
    <row r="181" spans="2:2" x14ac:dyDescent="0.15">
      <c r="B181" s="1"/>
    </row>
    <row r="182" spans="2:2" x14ac:dyDescent="0.15">
      <c r="B182" s="1"/>
    </row>
    <row r="183" spans="2:2" x14ac:dyDescent="0.15">
      <c r="B183" s="1"/>
    </row>
    <row r="184" spans="2:2" x14ac:dyDescent="0.15">
      <c r="B184" s="1"/>
    </row>
    <row r="185" spans="2:2" x14ac:dyDescent="0.15">
      <c r="B185" s="1"/>
    </row>
    <row r="186" spans="2:2" x14ac:dyDescent="0.15">
      <c r="B186" s="1"/>
    </row>
    <row r="187" spans="2:2" x14ac:dyDescent="0.15">
      <c r="B187" s="1"/>
    </row>
    <row r="188" spans="2:2" x14ac:dyDescent="0.15">
      <c r="B188" s="1"/>
    </row>
    <row r="189" spans="2:2" x14ac:dyDescent="0.15">
      <c r="B189" s="1"/>
    </row>
    <row r="190" spans="2:2" x14ac:dyDescent="0.15">
      <c r="B190" s="1"/>
    </row>
    <row r="191" spans="2:2" x14ac:dyDescent="0.15">
      <c r="B191" s="1"/>
    </row>
    <row r="192" spans="2:2" x14ac:dyDescent="0.15">
      <c r="B192" s="1"/>
    </row>
    <row r="193" spans="2:2" x14ac:dyDescent="0.15">
      <c r="B193" s="1"/>
    </row>
    <row r="194" spans="2:2" x14ac:dyDescent="0.15">
      <c r="B194" s="1"/>
    </row>
    <row r="195" spans="2:2" x14ac:dyDescent="0.15">
      <c r="B195" s="1"/>
    </row>
    <row r="196" spans="2:2" x14ac:dyDescent="0.15">
      <c r="B196" s="1"/>
    </row>
    <row r="197" spans="2:2" x14ac:dyDescent="0.15">
      <c r="B197" s="1"/>
    </row>
    <row r="198" spans="2:2" x14ac:dyDescent="0.15">
      <c r="B198" s="1"/>
    </row>
    <row r="199" spans="2:2" x14ac:dyDescent="0.15">
      <c r="B199" s="1"/>
    </row>
    <row r="200" spans="2:2" x14ac:dyDescent="0.15">
      <c r="B200" s="1"/>
    </row>
    <row r="201" spans="2:2" x14ac:dyDescent="0.15">
      <c r="B201" s="1"/>
    </row>
    <row r="202" spans="2:2" x14ac:dyDescent="0.15">
      <c r="B202" s="1"/>
    </row>
    <row r="203" spans="2:2" x14ac:dyDescent="0.15">
      <c r="B203" s="1"/>
    </row>
    <row r="204" spans="2:2" x14ac:dyDescent="0.15">
      <c r="B204" s="1"/>
    </row>
    <row r="205" spans="2:2" x14ac:dyDescent="0.15">
      <c r="B205" s="1"/>
    </row>
    <row r="206" spans="2:2" x14ac:dyDescent="0.15">
      <c r="B206" s="1"/>
    </row>
    <row r="207" spans="2:2" x14ac:dyDescent="0.15">
      <c r="B207" s="1"/>
    </row>
    <row r="208" spans="2:2" x14ac:dyDescent="0.15">
      <c r="B208" s="1"/>
    </row>
    <row r="209" spans="2:2" x14ac:dyDescent="0.15">
      <c r="B209" s="1"/>
    </row>
    <row r="210" spans="2:2" x14ac:dyDescent="0.15">
      <c r="B210" s="1"/>
    </row>
    <row r="211" spans="2:2" x14ac:dyDescent="0.15">
      <c r="B211" s="1"/>
    </row>
    <row r="212" spans="2:2" x14ac:dyDescent="0.15">
      <c r="B212" s="1"/>
    </row>
    <row r="213" spans="2:2" x14ac:dyDescent="0.15">
      <c r="B213" s="1"/>
    </row>
    <row r="214" spans="2:2" x14ac:dyDescent="0.15">
      <c r="B214" s="1"/>
    </row>
    <row r="215" spans="2:2" x14ac:dyDescent="0.15">
      <c r="B215" s="1"/>
    </row>
    <row r="216" spans="2:2" x14ac:dyDescent="0.15">
      <c r="B216" s="1"/>
    </row>
    <row r="217" spans="2:2" x14ac:dyDescent="0.15">
      <c r="B217" s="1"/>
    </row>
    <row r="218" spans="2:2" x14ac:dyDescent="0.15">
      <c r="B218" s="1"/>
    </row>
    <row r="219" spans="2:2" x14ac:dyDescent="0.15">
      <c r="B219" s="1"/>
    </row>
    <row r="220" spans="2:2" x14ac:dyDescent="0.15">
      <c r="B220" s="1"/>
    </row>
    <row r="221" spans="2:2" x14ac:dyDescent="0.15">
      <c r="B221" s="1"/>
    </row>
    <row r="222" spans="2:2" x14ac:dyDescent="0.15">
      <c r="B222" s="1"/>
    </row>
    <row r="223" spans="2:2" x14ac:dyDescent="0.15">
      <c r="B223" s="1"/>
    </row>
    <row r="224" spans="2:2" x14ac:dyDescent="0.15">
      <c r="B224" s="1"/>
    </row>
    <row r="225" spans="2:2" x14ac:dyDescent="0.15">
      <c r="B225" s="1"/>
    </row>
    <row r="226" spans="2:2" x14ac:dyDescent="0.15">
      <c r="B226" s="1"/>
    </row>
    <row r="227" spans="2:2" x14ac:dyDescent="0.15">
      <c r="B227" s="1"/>
    </row>
    <row r="228" spans="2:2" x14ac:dyDescent="0.15">
      <c r="B228" s="1"/>
    </row>
    <row r="229" spans="2:2" x14ac:dyDescent="0.15">
      <c r="B229" s="1"/>
    </row>
    <row r="230" spans="2:2" x14ac:dyDescent="0.15">
      <c r="B230" s="1"/>
    </row>
    <row r="231" spans="2:2" x14ac:dyDescent="0.15">
      <c r="B231" s="1"/>
    </row>
    <row r="232" spans="2:2" x14ac:dyDescent="0.15">
      <c r="B232" s="1"/>
    </row>
    <row r="233" spans="2:2" x14ac:dyDescent="0.15">
      <c r="B233" s="1"/>
    </row>
    <row r="234" spans="2:2" x14ac:dyDescent="0.15">
      <c r="B234" s="1"/>
    </row>
    <row r="235" spans="2:2" x14ac:dyDescent="0.15">
      <c r="B235" s="1"/>
    </row>
    <row r="236" spans="2:2" x14ac:dyDescent="0.15">
      <c r="B236" s="1"/>
    </row>
    <row r="237" spans="2:2" x14ac:dyDescent="0.15">
      <c r="B237" s="1"/>
    </row>
    <row r="238" spans="2:2" x14ac:dyDescent="0.15">
      <c r="B238" s="1"/>
    </row>
    <row r="239" spans="2:2" x14ac:dyDescent="0.15">
      <c r="B239" s="1"/>
    </row>
    <row r="240" spans="2:2" x14ac:dyDescent="0.15">
      <c r="B240" s="1"/>
    </row>
    <row r="241" spans="2:2" x14ac:dyDescent="0.15">
      <c r="B241" s="1"/>
    </row>
    <row r="242" spans="2:2" x14ac:dyDescent="0.15">
      <c r="B242" s="1"/>
    </row>
    <row r="243" spans="2:2" x14ac:dyDescent="0.15">
      <c r="B243" s="1"/>
    </row>
    <row r="244" spans="2:2" x14ac:dyDescent="0.15">
      <c r="B244" s="1"/>
    </row>
    <row r="245" spans="2:2" x14ac:dyDescent="0.15">
      <c r="B245" s="1"/>
    </row>
    <row r="246" spans="2:2" x14ac:dyDescent="0.15">
      <c r="B246" s="1"/>
    </row>
    <row r="247" spans="2:2" x14ac:dyDescent="0.15">
      <c r="B247" s="1"/>
    </row>
    <row r="248" spans="2:2" x14ac:dyDescent="0.15">
      <c r="B248" s="1"/>
    </row>
    <row r="249" spans="2:2" x14ac:dyDescent="0.15">
      <c r="B249" s="1"/>
    </row>
    <row r="250" spans="2:2" x14ac:dyDescent="0.15">
      <c r="B250" s="1"/>
    </row>
    <row r="251" spans="2:2" x14ac:dyDescent="0.15">
      <c r="B251" s="1"/>
    </row>
    <row r="252" spans="2:2" x14ac:dyDescent="0.15">
      <c r="B252" s="1"/>
    </row>
    <row r="253" spans="2:2" x14ac:dyDescent="0.15">
      <c r="B253" s="1"/>
    </row>
    <row r="254" spans="2:2" x14ac:dyDescent="0.15">
      <c r="B254" s="1"/>
    </row>
    <row r="255" spans="2:2" x14ac:dyDescent="0.15">
      <c r="B255" s="1"/>
    </row>
    <row r="256" spans="2:2" x14ac:dyDescent="0.15">
      <c r="B256" s="1"/>
    </row>
    <row r="257" spans="2:2" x14ac:dyDescent="0.15">
      <c r="B257" s="1"/>
    </row>
    <row r="258" spans="2:2" x14ac:dyDescent="0.15">
      <c r="B258" s="1"/>
    </row>
    <row r="259" spans="2:2" x14ac:dyDescent="0.15">
      <c r="B259" s="1"/>
    </row>
    <row r="260" spans="2:2" x14ac:dyDescent="0.15">
      <c r="B260" s="1"/>
    </row>
    <row r="261" spans="2:2" x14ac:dyDescent="0.15">
      <c r="B261" s="1"/>
    </row>
    <row r="262" spans="2:2" x14ac:dyDescent="0.15">
      <c r="B262" s="1"/>
    </row>
    <row r="263" spans="2:2" x14ac:dyDescent="0.15">
      <c r="B263" s="1"/>
    </row>
    <row r="264" spans="2:2" x14ac:dyDescent="0.15">
      <c r="B264" s="1"/>
    </row>
    <row r="265" spans="2:2" x14ac:dyDescent="0.15">
      <c r="B265" s="1"/>
    </row>
    <row r="266" spans="2:2" x14ac:dyDescent="0.15">
      <c r="B266" s="1"/>
    </row>
    <row r="267" spans="2:2" x14ac:dyDescent="0.15">
      <c r="B267" s="1"/>
    </row>
    <row r="268" spans="2:2" x14ac:dyDescent="0.15">
      <c r="B268" s="1"/>
    </row>
    <row r="269" spans="2:2" x14ac:dyDescent="0.15">
      <c r="B269" s="1"/>
    </row>
    <row r="270" spans="2:2" x14ac:dyDescent="0.15">
      <c r="B270" s="1"/>
    </row>
    <row r="271" spans="2:2" x14ac:dyDescent="0.15">
      <c r="B271" s="1"/>
    </row>
    <row r="272" spans="2:2" x14ac:dyDescent="0.15">
      <c r="B272" s="1"/>
    </row>
    <row r="273" spans="2:2" x14ac:dyDescent="0.15">
      <c r="B273" s="1"/>
    </row>
    <row r="274" spans="2:2" x14ac:dyDescent="0.15">
      <c r="B274" s="1"/>
    </row>
    <row r="275" spans="2:2" x14ac:dyDescent="0.15">
      <c r="B275" s="1"/>
    </row>
    <row r="276" spans="2:2" x14ac:dyDescent="0.15">
      <c r="B276" s="1"/>
    </row>
    <row r="277" spans="2:2" x14ac:dyDescent="0.15">
      <c r="B277" s="1"/>
    </row>
    <row r="278" spans="2:2" x14ac:dyDescent="0.15">
      <c r="B278" s="1"/>
    </row>
    <row r="279" spans="2:2" x14ac:dyDescent="0.15">
      <c r="B279" s="1"/>
    </row>
    <row r="280" spans="2:2" x14ac:dyDescent="0.15">
      <c r="B280" s="1"/>
    </row>
    <row r="281" spans="2:2" x14ac:dyDescent="0.15">
      <c r="B281" s="1"/>
    </row>
    <row r="282" spans="2:2" x14ac:dyDescent="0.15">
      <c r="B282" s="1"/>
    </row>
    <row r="283" spans="2:2" x14ac:dyDescent="0.15">
      <c r="B283" s="1"/>
    </row>
    <row r="284" spans="2:2" x14ac:dyDescent="0.15">
      <c r="B284" s="1"/>
    </row>
    <row r="285" spans="2:2" x14ac:dyDescent="0.15">
      <c r="B285" s="1"/>
    </row>
    <row r="286" spans="2:2" x14ac:dyDescent="0.15">
      <c r="B286" s="1"/>
    </row>
    <row r="287" spans="2:2" x14ac:dyDescent="0.15">
      <c r="B287" s="1"/>
    </row>
    <row r="288" spans="2:2" x14ac:dyDescent="0.15">
      <c r="B288" s="1"/>
    </row>
    <row r="289" spans="2:2" x14ac:dyDescent="0.15">
      <c r="B289" s="1"/>
    </row>
    <row r="290" spans="2:2" x14ac:dyDescent="0.15">
      <c r="B290" s="1"/>
    </row>
    <row r="291" spans="2:2" x14ac:dyDescent="0.15">
      <c r="B291" s="1"/>
    </row>
    <row r="292" spans="2:2" x14ac:dyDescent="0.15">
      <c r="B292" s="1"/>
    </row>
    <row r="293" spans="2:2" x14ac:dyDescent="0.15">
      <c r="B293" s="1"/>
    </row>
    <row r="294" spans="2:2" x14ac:dyDescent="0.15">
      <c r="B294" s="1"/>
    </row>
    <row r="295" spans="2:2" x14ac:dyDescent="0.15">
      <c r="B295" s="1"/>
    </row>
    <row r="296" spans="2:2" x14ac:dyDescent="0.15">
      <c r="B296" s="1"/>
    </row>
    <row r="297" spans="2:2" x14ac:dyDescent="0.15">
      <c r="B297" s="1"/>
    </row>
    <row r="298" spans="2:2" x14ac:dyDescent="0.15">
      <c r="B298" s="1"/>
    </row>
    <row r="299" spans="2:2" x14ac:dyDescent="0.15">
      <c r="B299" s="1"/>
    </row>
    <row r="300" spans="2:2" x14ac:dyDescent="0.15">
      <c r="B300" s="1"/>
    </row>
    <row r="301" spans="2:2" x14ac:dyDescent="0.15">
      <c r="B301" s="1"/>
    </row>
    <row r="302" spans="2:2" x14ac:dyDescent="0.15">
      <c r="B302" s="1"/>
    </row>
    <row r="303" spans="2:2" x14ac:dyDescent="0.15">
      <c r="B303" s="1"/>
    </row>
    <row r="304" spans="2:2" x14ac:dyDescent="0.15">
      <c r="B304" s="1"/>
    </row>
    <row r="305" spans="2:2" x14ac:dyDescent="0.15">
      <c r="B305" s="1"/>
    </row>
    <row r="306" spans="2:2" x14ac:dyDescent="0.15">
      <c r="B306" s="1"/>
    </row>
    <row r="307" spans="2:2" x14ac:dyDescent="0.15">
      <c r="B307" s="1"/>
    </row>
    <row r="308" spans="2:2" x14ac:dyDescent="0.15">
      <c r="B308" s="1"/>
    </row>
    <row r="309" spans="2:2" x14ac:dyDescent="0.15">
      <c r="B309" s="1"/>
    </row>
    <row r="310" spans="2:2" x14ac:dyDescent="0.15">
      <c r="B310" s="1"/>
    </row>
    <row r="311" spans="2:2" x14ac:dyDescent="0.15">
      <c r="B311" s="1"/>
    </row>
    <row r="312" spans="2:2" x14ac:dyDescent="0.15">
      <c r="B312" s="1"/>
    </row>
    <row r="313" spans="2:2" x14ac:dyDescent="0.15">
      <c r="B313" s="1"/>
    </row>
    <row r="314" spans="2:2" x14ac:dyDescent="0.15">
      <c r="B314" s="1"/>
    </row>
    <row r="315" spans="2:2" x14ac:dyDescent="0.15">
      <c r="B315" s="1"/>
    </row>
    <row r="316" spans="2:2" x14ac:dyDescent="0.15">
      <c r="B316" s="1"/>
    </row>
    <row r="317" spans="2:2" x14ac:dyDescent="0.15">
      <c r="B317" s="1"/>
    </row>
    <row r="318" spans="2:2" x14ac:dyDescent="0.15">
      <c r="B318" s="1"/>
    </row>
    <row r="319" spans="2:2" x14ac:dyDescent="0.15">
      <c r="B319" s="1"/>
    </row>
    <row r="320" spans="2:2" x14ac:dyDescent="0.15">
      <c r="B320" s="1"/>
    </row>
    <row r="321" spans="2:2" x14ac:dyDescent="0.15">
      <c r="B321" s="1"/>
    </row>
    <row r="322" spans="2:2" x14ac:dyDescent="0.15">
      <c r="B322" s="1"/>
    </row>
    <row r="323" spans="2:2" x14ac:dyDescent="0.15">
      <c r="B323" s="1"/>
    </row>
    <row r="324" spans="2:2" x14ac:dyDescent="0.15">
      <c r="B324" s="1"/>
    </row>
    <row r="325" spans="2:2" x14ac:dyDescent="0.15">
      <c r="B325" s="1"/>
    </row>
    <row r="326" spans="2:2" x14ac:dyDescent="0.15">
      <c r="B326" s="1"/>
    </row>
    <row r="327" spans="2:2" x14ac:dyDescent="0.15">
      <c r="B327" s="1"/>
    </row>
    <row r="328" spans="2:2" x14ac:dyDescent="0.15">
      <c r="B328" s="1"/>
    </row>
    <row r="329" spans="2:2" x14ac:dyDescent="0.15">
      <c r="B329" s="1"/>
    </row>
    <row r="330" spans="2:2" x14ac:dyDescent="0.15">
      <c r="B330" s="1"/>
    </row>
    <row r="331" spans="2:2" x14ac:dyDescent="0.15">
      <c r="B331" s="1"/>
    </row>
    <row r="332" spans="2:2" x14ac:dyDescent="0.15">
      <c r="B332" s="1"/>
    </row>
    <row r="333" spans="2:2" x14ac:dyDescent="0.15">
      <c r="B333" s="1"/>
    </row>
    <row r="334" spans="2:2" x14ac:dyDescent="0.15">
      <c r="B334" s="1"/>
    </row>
    <row r="335" spans="2:2" x14ac:dyDescent="0.15">
      <c r="B335" s="1"/>
    </row>
    <row r="336" spans="2:2" x14ac:dyDescent="0.15">
      <c r="B336" s="1"/>
    </row>
    <row r="337" spans="2:2" x14ac:dyDescent="0.15">
      <c r="B337" s="1"/>
    </row>
    <row r="338" spans="2:2" x14ac:dyDescent="0.15">
      <c r="B338" s="1"/>
    </row>
    <row r="339" spans="2:2" x14ac:dyDescent="0.15">
      <c r="B339" s="1"/>
    </row>
    <row r="340" spans="2:2" x14ac:dyDescent="0.15">
      <c r="B340" s="1"/>
    </row>
    <row r="341" spans="2:2" x14ac:dyDescent="0.15">
      <c r="B341" s="1"/>
    </row>
    <row r="342" spans="2:2" x14ac:dyDescent="0.15">
      <c r="B342" s="1"/>
    </row>
    <row r="343" spans="2:2" x14ac:dyDescent="0.15">
      <c r="B343" s="1"/>
    </row>
    <row r="344" spans="2:2" x14ac:dyDescent="0.15">
      <c r="B344" s="1"/>
    </row>
    <row r="345" spans="2:2" x14ac:dyDescent="0.15">
      <c r="B345" s="1"/>
    </row>
    <row r="346" spans="2:2" x14ac:dyDescent="0.15">
      <c r="B346" s="1"/>
    </row>
    <row r="347" spans="2:2" x14ac:dyDescent="0.15">
      <c r="B347" s="1"/>
    </row>
    <row r="348" spans="2:2" x14ac:dyDescent="0.15">
      <c r="B348" s="1"/>
    </row>
    <row r="349" spans="2:2" x14ac:dyDescent="0.15">
      <c r="B349" s="1"/>
    </row>
    <row r="350" spans="2:2" x14ac:dyDescent="0.15">
      <c r="B350" s="1"/>
    </row>
    <row r="351" spans="2:2" x14ac:dyDescent="0.15">
      <c r="B351" s="1"/>
    </row>
    <row r="352" spans="2:2" x14ac:dyDescent="0.15">
      <c r="B352" s="1"/>
    </row>
    <row r="353" spans="2:2" x14ac:dyDescent="0.15">
      <c r="B353" s="1"/>
    </row>
    <row r="354" spans="2:2" x14ac:dyDescent="0.15">
      <c r="B354" s="1"/>
    </row>
    <row r="355" spans="2:2" x14ac:dyDescent="0.15">
      <c r="B355" s="1"/>
    </row>
    <row r="356" spans="2:2" x14ac:dyDescent="0.15">
      <c r="B356" s="1"/>
    </row>
    <row r="357" spans="2:2" x14ac:dyDescent="0.15">
      <c r="B357" s="1"/>
    </row>
    <row r="358" spans="2:2" x14ac:dyDescent="0.15">
      <c r="B358" s="1"/>
    </row>
    <row r="359" spans="2:2" x14ac:dyDescent="0.15">
      <c r="B359" s="1"/>
    </row>
    <row r="360" spans="2:2" x14ac:dyDescent="0.15">
      <c r="B360" s="1"/>
    </row>
    <row r="361" spans="2:2" x14ac:dyDescent="0.15">
      <c r="B361" s="1"/>
    </row>
    <row r="362" spans="2:2" x14ac:dyDescent="0.15">
      <c r="B362" s="1"/>
    </row>
    <row r="363" spans="2:2" x14ac:dyDescent="0.15">
      <c r="B363" s="1"/>
    </row>
    <row r="364" spans="2:2" x14ac:dyDescent="0.15">
      <c r="B364" s="1"/>
    </row>
    <row r="365" spans="2:2" x14ac:dyDescent="0.15">
      <c r="B365" s="1"/>
    </row>
    <row r="366" spans="2:2" x14ac:dyDescent="0.15">
      <c r="B366" s="1"/>
    </row>
    <row r="367" spans="2:2" x14ac:dyDescent="0.15">
      <c r="B367" s="1"/>
    </row>
    <row r="368" spans="2:2" x14ac:dyDescent="0.15">
      <c r="B368" s="1"/>
    </row>
    <row r="369" spans="2:2" x14ac:dyDescent="0.15">
      <c r="B369" s="1"/>
    </row>
    <row r="370" spans="2:2" x14ac:dyDescent="0.15">
      <c r="B370" s="1"/>
    </row>
    <row r="371" spans="2:2" x14ac:dyDescent="0.15">
      <c r="B371" s="1"/>
    </row>
    <row r="372" spans="2:2" x14ac:dyDescent="0.15">
      <c r="B372" s="1"/>
    </row>
    <row r="373" spans="2:2" x14ac:dyDescent="0.15">
      <c r="B373" s="1"/>
    </row>
    <row r="374" spans="2:2" x14ac:dyDescent="0.15">
      <c r="B374" s="1"/>
    </row>
    <row r="375" spans="2:2" x14ac:dyDescent="0.15">
      <c r="B375" s="1"/>
    </row>
    <row r="376" spans="2:2" x14ac:dyDescent="0.15">
      <c r="B376" s="1"/>
    </row>
    <row r="377" spans="2:2" x14ac:dyDescent="0.15">
      <c r="B377" s="1"/>
    </row>
    <row r="378" spans="2:2" x14ac:dyDescent="0.15">
      <c r="B378" s="1"/>
    </row>
    <row r="379" spans="2:2" x14ac:dyDescent="0.15">
      <c r="B379" s="1"/>
    </row>
    <row r="380" spans="2:2" x14ac:dyDescent="0.15">
      <c r="B380" s="1"/>
    </row>
    <row r="381" spans="2:2" x14ac:dyDescent="0.15">
      <c r="B381" s="1"/>
    </row>
    <row r="382" spans="2:2" x14ac:dyDescent="0.15">
      <c r="B382" s="1"/>
    </row>
    <row r="383" spans="2:2" x14ac:dyDescent="0.15">
      <c r="B383" s="1"/>
    </row>
    <row r="384" spans="2:2" x14ac:dyDescent="0.15">
      <c r="B384" s="1"/>
    </row>
    <row r="385" spans="2:2" x14ac:dyDescent="0.15">
      <c r="B385" s="1"/>
    </row>
    <row r="386" spans="2:2" x14ac:dyDescent="0.15">
      <c r="B386" s="1"/>
    </row>
    <row r="387" spans="2:2" x14ac:dyDescent="0.15">
      <c r="B387" s="1"/>
    </row>
    <row r="388" spans="2:2" x14ac:dyDescent="0.15">
      <c r="B388" s="1"/>
    </row>
    <row r="389" spans="2:2" x14ac:dyDescent="0.15">
      <c r="B389" s="1"/>
    </row>
    <row r="390" spans="2:2" x14ac:dyDescent="0.15">
      <c r="B390" s="1"/>
    </row>
    <row r="391" spans="2:2" x14ac:dyDescent="0.15">
      <c r="B391" s="1"/>
    </row>
    <row r="392" spans="2:2" x14ac:dyDescent="0.15">
      <c r="B392" s="1"/>
    </row>
    <row r="393" spans="2:2" x14ac:dyDescent="0.15">
      <c r="B393" s="1"/>
    </row>
    <row r="394" spans="2:2" x14ac:dyDescent="0.15">
      <c r="B394" s="1"/>
    </row>
    <row r="395" spans="2:2" x14ac:dyDescent="0.15">
      <c r="B395" s="1"/>
    </row>
    <row r="396" spans="2:2" x14ac:dyDescent="0.15">
      <c r="B396" s="1"/>
    </row>
    <row r="397" spans="2:2" x14ac:dyDescent="0.15">
      <c r="B397" s="1"/>
    </row>
    <row r="398" spans="2:2" x14ac:dyDescent="0.15">
      <c r="B398" s="1"/>
    </row>
    <row r="399" spans="2:2" x14ac:dyDescent="0.15">
      <c r="B399" s="1"/>
    </row>
    <row r="400" spans="2:2" x14ac:dyDescent="0.15">
      <c r="B400" s="1"/>
    </row>
    <row r="401" spans="2:2" x14ac:dyDescent="0.15">
      <c r="B401" s="1"/>
    </row>
    <row r="402" spans="2:2" x14ac:dyDescent="0.15">
      <c r="B402" s="1"/>
    </row>
    <row r="403" spans="2:2" x14ac:dyDescent="0.15">
      <c r="B403" s="1"/>
    </row>
    <row r="404" spans="2:2" x14ac:dyDescent="0.15">
      <c r="B404" s="1"/>
    </row>
    <row r="405" spans="2:2" x14ac:dyDescent="0.15">
      <c r="B405" s="1"/>
    </row>
    <row r="406" spans="2:2" x14ac:dyDescent="0.15">
      <c r="B406" s="1"/>
    </row>
    <row r="407" spans="2:2" x14ac:dyDescent="0.15">
      <c r="B407" s="1"/>
    </row>
    <row r="408" spans="2:2" x14ac:dyDescent="0.15">
      <c r="B408" s="1"/>
    </row>
    <row r="409" spans="2:2" x14ac:dyDescent="0.15">
      <c r="B409" s="1"/>
    </row>
    <row r="410" spans="2:2" x14ac:dyDescent="0.15">
      <c r="B410" s="1"/>
    </row>
    <row r="411" spans="2:2" x14ac:dyDescent="0.15">
      <c r="B411" s="1"/>
    </row>
    <row r="412" spans="2:2" x14ac:dyDescent="0.15">
      <c r="B412" s="1"/>
    </row>
    <row r="413" spans="2:2" x14ac:dyDescent="0.15">
      <c r="B413" s="1"/>
    </row>
    <row r="414" spans="2:2" x14ac:dyDescent="0.15">
      <c r="B414" s="1"/>
    </row>
    <row r="415" spans="2:2" x14ac:dyDescent="0.15">
      <c r="B415" s="1"/>
    </row>
    <row r="416" spans="2:2" x14ac:dyDescent="0.15">
      <c r="B416" s="1"/>
    </row>
    <row r="417" spans="2:2" x14ac:dyDescent="0.15">
      <c r="B417" s="1"/>
    </row>
    <row r="418" spans="2:2" x14ac:dyDescent="0.15">
      <c r="B418" s="1"/>
    </row>
    <row r="419" spans="2:2" x14ac:dyDescent="0.15">
      <c r="B419" s="1"/>
    </row>
    <row r="420" spans="2:2" x14ac:dyDescent="0.15">
      <c r="B420" s="1"/>
    </row>
    <row r="421" spans="2:2" x14ac:dyDescent="0.15">
      <c r="B421" s="1"/>
    </row>
    <row r="422" spans="2:2" x14ac:dyDescent="0.15">
      <c r="B422" s="1"/>
    </row>
    <row r="423" spans="2:2" x14ac:dyDescent="0.15">
      <c r="B423" s="1"/>
    </row>
    <row r="424" spans="2:2" x14ac:dyDescent="0.15">
      <c r="B424" s="1"/>
    </row>
    <row r="425" spans="2:2" x14ac:dyDescent="0.15">
      <c r="B425" s="1"/>
    </row>
    <row r="426" spans="2:2" x14ac:dyDescent="0.15">
      <c r="B426" s="1"/>
    </row>
    <row r="427" spans="2:2" x14ac:dyDescent="0.15">
      <c r="B427" s="1"/>
    </row>
    <row r="428" spans="2:2" x14ac:dyDescent="0.15">
      <c r="B428" s="1"/>
    </row>
    <row r="429" spans="2:2" x14ac:dyDescent="0.15">
      <c r="B429" s="1"/>
    </row>
    <row r="430" spans="2:2" x14ac:dyDescent="0.15">
      <c r="B430" s="1"/>
    </row>
    <row r="431" spans="2:2" x14ac:dyDescent="0.15">
      <c r="B431" s="1"/>
    </row>
    <row r="432" spans="2:2" x14ac:dyDescent="0.15">
      <c r="B432" s="1"/>
    </row>
    <row r="433" spans="2:2" x14ac:dyDescent="0.15">
      <c r="B433" s="1"/>
    </row>
    <row r="434" spans="2:2" x14ac:dyDescent="0.15">
      <c r="B434" s="1"/>
    </row>
    <row r="435" spans="2:2" x14ac:dyDescent="0.15">
      <c r="B435" s="1"/>
    </row>
    <row r="436" spans="2:2" x14ac:dyDescent="0.15">
      <c r="B436" s="1"/>
    </row>
    <row r="437" spans="2:2" x14ac:dyDescent="0.15">
      <c r="B437" s="1"/>
    </row>
    <row r="438" spans="2:2" x14ac:dyDescent="0.15">
      <c r="B438" s="1"/>
    </row>
    <row r="439" spans="2:2" x14ac:dyDescent="0.15">
      <c r="B439" s="1"/>
    </row>
    <row r="440" spans="2:2" x14ac:dyDescent="0.15">
      <c r="B440" s="1"/>
    </row>
    <row r="441" spans="2:2" x14ac:dyDescent="0.15">
      <c r="B441" s="1"/>
    </row>
    <row r="442" spans="2:2" x14ac:dyDescent="0.15">
      <c r="B442" s="1"/>
    </row>
    <row r="443" spans="2:2" x14ac:dyDescent="0.15">
      <c r="B443" s="1"/>
    </row>
    <row r="444" spans="2:2" x14ac:dyDescent="0.15">
      <c r="B444" s="1"/>
    </row>
    <row r="445" spans="2:2" x14ac:dyDescent="0.15">
      <c r="B445" s="1"/>
    </row>
    <row r="446" spans="2:2" x14ac:dyDescent="0.15">
      <c r="B446" s="1"/>
    </row>
    <row r="447" spans="2:2" x14ac:dyDescent="0.15">
      <c r="B447" s="1"/>
    </row>
    <row r="448" spans="2:2" x14ac:dyDescent="0.15">
      <c r="B448" s="1"/>
    </row>
    <row r="449" spans="2:2" x14ac:dyDescent="0.15">
      <c r="B449" s="1"/>
    </row>
    <row r="450" spans="2:2" x14ac:dyDescent="0.15">
      <c r="B450" s="1"/>
    </row>
    <row r="451" spans="2:2" x14ac:dyDescent="0.15">
      <c r="B451" s="1"/>
    </row>
    <row r="452" spans="2:2" x14ac:dyDescent="0.15">
      <c r="B452" s="1"/>
    </row>
    <row r="453" spans="2:2" x14ac:dyDescent="0.15">
      <c r="B453" s="1"/>
    </row>
    <row r="454" spans="2:2" x14ac:dyDescent="0.15">
      <c r="B454" s="1"/>
    </row>
    <row r="455" spans="2:2" x14ac:dyDescent="0.15">
      <c r="B455" s="1"/>
    </row>
    <row r="456" spans="2:2" x14ac:dyDescent="0.15">
      <c r="B456" s="1"/>
    </row>
    <row r="457" spans="2:2" x14ac:dyDescent="0.15">
      <c r="B457" s="1"/>
    </row>
    <row r="458" spans="2:2" x14ac:dyDescent="0.15">
      <c r="B458" s="1"/>
    </row>
    <row r="459" spans="2:2" x14ac:dyDescent="0.15">
      <c r="B459" s="1"/>
    </row>
    <row r="460" spans="2:2" x14ac:dyDescent="0.15">
      <c r="B460" s="1"/>
    </row>
    <row r="461" spans="2:2" x14ac:dyDescent="0.15">
      <c r="B461" s="1"/>
    </row>
    <row r="462" spans="2:2" x14ac:dyDescent="0.15">
      <c r="B462" s="1"/>
    </row>
    <row r="463" spans="2:2" x14ac:dyDescent="0.15">
      <c r="B463" s="1"/>
    </row>
    <row r="464" spans="2:2" x14ac:dyDescent="0.15">
      <c r="B464" s="1"/>
    </row>
    <row r="465" spans="2:2" x14ac:dyDescent="0.15">
      <c r="B465" s="1"/>
    </row>
    <row r="466" spans="2:2" x14ac:dyDescent="0.15">
      <c r="B466" s="1"/>
    </row>
    <row r="467" spans="2:2" x14ac:dyDescent="0.15">
      <c r="B467" s="1"/>
    </row>
    <row r="468" spans="2:2" x14ac:dyDescent="0.15">
      <c r="B468" s="1"/>
    </row>
    <row r="469" spans="2:2" x14ac:dyDescent="0.15">
      <c r="B469" s="1"/>
    </row>
    <row r="470" spans="2:2" x14ac:dyDescent="0.15">
      <c r="B470" s="1"/>
    </row>
    <row r="471" spans="2:2" x14ac:dyDescent="0.15">
      <c r="B471" s="1"/>
    </row>
    <row r="472" spans="2:2" x14ac:dyDescent="0.15">
      <c r="B472" s="1"/>
    </row>
    <row r="473" spans="2:2" x14ac:dyDescent="0.15">
      <c r="B473" s="1"/>
    </row>
    <row r="474" spans="2:2" x14ac:dyDescent="0.15">
      <c r="B474" s="1"/>
    </row>
    <row r="475" spans="2:2" x14ac:dyDescent="0.15">
      <c r="B475" s="1"/>
    </row>
    <row r="476" spans="2:2" x14ac:dyDescent="0.15">
      <c r="B476" s="1"/>
    </row>
    <row r="477" spans="2:2" x14ac:dyDescent="0.15">
      <c r="B477" s="1"/>
    </row>
    <row r="478" spans="2:2" x14ac:dyDescent="0.15">
      <c r="B478" s="1"/>
    </row>
    <row r="479" spans="2:2" x14ac:dyDescent="0.15">
      <c r="B479" s="1"/>
    </row>
    <row r="480" spans="2:2" x14ac:dyDescent="0.15">
      <c r="B480" s="1"/>
    </row>
    <row r="481" spans="2:2" x14ac:dyDescent="0.15">
      <c r="B481" s="1"/>
    </row>
    <row r="482" spans="2:2" x14ac:dyDescent="0.15">
      <c r="B482" s="1"/>
    </row>
    <row r="483" spans="2:2" x14ac:dyDescent="0.15">
      <c r="B483" s="1"/>
    </row>
    <row r="484" spans="2:2" x14ac:dyDescent="0.15">
      <c r="B484" s="1"/>
    </row>
    <row r="485" spans="2:2" x14ac:dyDescent="0.15">
      <c r="B485" s="1"/>
    </row>
    <row r="486" spans="2:2" x14ac:dyDescent="0.15">
      <c r="B486" s="1"/>
    </row>
    <row r="487" spans="2:2" x14ac:dyDescent="0.15">
      <c r="B487" s="1"/>
    </row>
    <row r="488" spans="2:2" x14ac:dyDescent="0.15">
      <c r="B488" s="1"/>
    </row>
    <row r="489" spans="2:2" x14ac:dyDescent="0.15">
      <c r="B489" s="1"/>
    </row>
    <row r="490" spans="2:2" x14ac:dyDescent="0.15">
      <c r="B490" s="1"/>
    </row>
    <row r="491" spans="2:2" x14ac:dyDescent="0.15">
      <c r="B491" s="1"/>
    </row>
    <row r="492" spans="2:2" x14ac:dyDescent="0.15">
      <c r="B492" s="1"/>
    </row>
    <row r="493" spans="2:2" x14ac:dyDescent="0.15">
      <c r="B493" s="1"/>
    </row>
    <row r="494" spans="2:2" x14ac:dyDescent="0.15">
      <c r="B494" s="1"/>
    </row>
    <row r="495" spans="2:2" x14ac:dyDescent="0.15">
      <c r="B495" s="1"/>
    </row>
    <row r="496" spans="2:2" x14ac:dyDescent="0.15">
      <c r="B496" s="1"/>
    </row>
    <row r="497" spans="2:2" x14ac:dyDescent="0.15">
      <c r="B497" s="1"/>
    </row>
    <row r="498" spans="2:2" x14ac:dyDescent="0.15">
      <c r="B498" s="1"/>
    </row>
    <row r="499" spans="2:2" x14ac:dyDescent="0.15">
      <c r="B499" s="1"/>
    </row>
    <row r="500" spans="2:2" x14ac:dyDescent="0.15">
      <c r="B500" s="1"/>
    </row>
    <row r="501" spans="2:2" x14ac:dyDescent="0.15">
      <c r="B501" s="1"/>
    </row>
    <row r="502" spans="2:2" x14ac:dyDescent="0.15">
      <c r="B502" s="1"/>
    </row>
    <row r="503" spans="2:2" x14ac:dyDescent="0.15">
      <c r="B503" s="1"/>
    </row>
    <row r="504" spans="2:2" x14ac:dyDescent="0.15">
      <c r="B504" s="1"/>
    </row>
    <row r="505" spans="2:2" x14ac:dyDescent="0.15">
      <c r="B505" s="1"/>
    </row>
    <row r="506" spans="2:2" x14ac:dyDescent="0.15">
      <c r="B506" s="1"/>
    </row>
    <row r="507" spans="2:2" x14ac:dyDescent="0.15">
      <c r="B507" s="1"/>
    </row>
    <row r="508" spans="2:2" x14ac:dyDescent="0.15">
      <c r="B508" s="1"/>
    </row>
    <row r="509" spans="2:2" x14ac:dyDescent="0.15">
      <c r="B509" s="1"/>
    </row>
    <row r="510" spans="2:2" x14ac:dyDescent="0.15">
      <c r="B510" s="1"/>
    </row>
    <row r="511" spans="2:2" x14ac:dyDescent="0.15">
      <c r="B511" s="1"/>
    </row>
    <row r="512" spans="2:2" x14ac:dyDescent="0.15">
      <c r="B512" s="1"/>
    </row>
    <row r="513" spans="2:2" x14ac:dyDescent="0.15">
      <c r="B513" s="1"/>
    </row>
    <row r="514" spans="2:2" x14ac:dyDescent="0.15">
      <c r="B514" s="1"/>
    </row>
    <row r="515" spans="2:2" x14ac:dyDescent="0.15">
      <c r="B515" s="1"/>
    </row>
    <row r="516" spans="2:2" x14ac:dyDescent="0.15">
      <c r="B516" s="1"/>
    </row>
    <row r="517" spans="2:2" x14ac:dyDescent="0.15">
      <c r="B517" s="1"/>
    </row>
    <row r="518" spans="2:2" x14ac:dyDescent="0.15">
      <c r="B518" s="1"/>
    </row>
    <row r="519" spans="2:2" x14ac:dyDescent="0.15">
      <c r="B519" s="1"/>
    </row>
    <row r="520" spans="2:2" x14ac:dyDescent="0.15">
      <c r="B520" s="1"/>
    </row>
    <row r="521" spans="2:2" x14ac:dyDescent="0.15">
      <c r="B521" s="1"/>
    </row>
    <row r="522" spans="2:2" x14ac:dyDescent="0.15">
      <c r="B522" s="1"/>
    </row>
    <row r="523" spans="2:2" x14ac:dyDescent="0.15">
      <c r="B523" s="1"/>
    </row>
    <row r="524" spans="2:2" x14ac:dyDescent="0.15">
      <c r="B524" s="1"/>
    </row>
    <row r="525" spans="2:2" x14ac:dyDescent="0.15">
      <c r="B525" s="1"/>
    </row>
    <row r="526" spans="2:2" x14ac:dyDescent="0.15">
      <c r="B526" s="1"/>
    </row>
    <row r="527" spans="2:2" x14ac:dyDescent="0.15">
      <c r="B527" s="1"/>
    </row>
    <row r="528" spans="2:2" x14ac:dyDescent="0.15">
      <c r="B528" s="1"/>
    </row>
    <row r="529" spans="2:2" x14ac:dyDescent="0.15">
      <c r="B529" s="1"/>
    </row>
    <row r="530" spans="2:2" x14ac:dyDescent="0.15">
      <c r="B530" s="1"/>
    </row>
    <row r="531" spans="2:2" x14ac:dyDescent="0.15">
      <c r="B531" s="1"/>
    </row>
    <row r="532" spans="2:2" x14ac:dyDescent="0.15">
      <c r="B532" s="1"/>
    </row>
    <row r="533" spans="2:2" x14ac:dyDescent="0.15">
      <c r="B533" s="1"/>
    </row>
    <row r="534" spans="2:2" x14ac:dyDescent="0.15">
      <c r="B534" s="1"/>
    </row>
    <row r="535" spans="2:2" x14ac:dyDescent="0.15">
      <c r="B535" s="1"/>
    </row>
    <row r="536" spans="2:2" x14ac:dyDescent="0.15">
      <c r="B536" s="1"/>
    </row>
    <row r="537" spans="2:2" x14ac:dyDescent="0.15">
      <c r="B537" s="1"/>
    </row>
    <row r="538" spans="2:2" x14ac:dyDescent="0.15">
      <c r="B538" s="1"/>
    </row>
    <row r="539" spans="2:2" x14ac:dyDescent="0.15">
      <c r="B539" s="1"/>
    </row>
    <row r="540" spans="2:2" x14ac:dyDescent="0.15">
      <c r="B540" s="1"/>
    </row>
    <row r="541" spans="2:2" x14ac:dyDescent="0.15">
      <c r="B541" s="1"/>
    </row>
    <row r="542" spans="2:2" x14ac:dyDescent="0.15">
      <c r="B542" s="1"/>
    </row>
    <row r="543" spans="2:2" x14ac:dyDescent="0.15">
      <c r="B543" s="1"/>
    </row>
    <row r="544" spans="2:2" x14ac:dyDescent="0.15">
      <c r="B544" s="1"/>
    </row>
    <row r="545" spans="2:2" x14ac:dyDescent="0.15">
      <c r="B545" s="1"/>
    </row>
    <row r="546" spans="2:2" x14ac:dyDescent="0.15">
      <c r="B546" s="1"/>
    </row>
    <row r="547" spans="2:2" x14ac:dyDescent="0.15">
      <c r="B547" s="1"/>
    </row>
    <row r="548" spans="2:2" x14ac:dyDescent="0.15">
      <c r="B548" s="1"/>
    </row>
    <row r="549" spans="2:2" x14ac:dyDescent="0.15">
      <c r="B549" s="1"/>
    </row>
    <row r="550" spans="2:2" x14ac:dyDescent="0.15">
      <c r="B550" s="1"/>
    </row>
    <row r="551" spans="2:2" x14ac:dyDescent="0.15">
      <c r="B551" s="1"/>
    </row>
    <row r="552" spans="2:2" x14ac:dyDescent="0.15">
      <c r="B552" s="1"/>
    </row>
    <row r="553" spans="2:2" x14ac:dyDescent="0.15">
      <c r="B553" s="1"/>
    </row>
    <row r="554" spans="2:2" x14ac:dyDescent="0.15">
      <c r="B554" s="1"/>
    </row>
    <row r="555" spans="2:2" x14ac:dyDescent="0.15">
      <c r="B555" s="1"/>
    </row>
    <row r="556" spans="2:2" x14ac:dyDescent="0.15">
      <c r="B556" s="1"/>
    </row>
    <row r="557" spans="2:2" x14ac:dyDescent="0.15">
      <c r="B557" s="1"/>
    </row>
    <row r="558" spans="2:2" x14ac:dyDescent="0.15">
      <c r="B558" s="1"/>
    </row>
    <row r="559" spans="2:2" x14ac:dyDescent="0.15">
      <c r="B559" s="1"/>
    </row>
    <row r="560" spans="2:2" x14ac:dyDescent="0.15">
      <c r="B560" s="1"/>
    </row>
    <row r="561" spans="2:2" x14ac:dyDescent="0.15">
      <c r="B561" s="1"/>
    </row>
    <row r="562" spans="2:2" x14ac:dyDescent="0.15">
      <c r="B562" s="1"/>
    </row>
    <row r="563" spans="2:2" x14ac:dyDescent="0.15">
      <c r="B563" s="1"/>
    </row>
    <row r="564" spans="2:2" x14ac:dyDescent="0.15">
      <c r="B564" s="1"/>
    </row>
    <row r="565" spans="2:2" x14ac:dyDescent="0.15">
      <c r="B565" s="1"/>
    </row>
    <row r="566" spans="2:2" x14ac:dyDescent="0.15">
      <c r="B566" s="1"/>
    </row>
    <row r="567" spans="2:2" x14ac:dyDescent="0.15">
      <c r="B567" s="1"/>
    </row>
    <row r="568" spans="2:2" x14ac:dyDescent="0.15">
      <c r="B568" s="1"/>
    </row>
    <row r="569" spans="2:2" x14ac:dyDescent="0.15">
      <c r="B569" s="1"/>
    </row>
    <row r="570" spans="2:2" x14ac:dyDescent="0.15">
      <c r="B570" s="1"/>
    </row>
    <row r="571" spans="2:2" x14ac:dyDescent="0.15">
      <c r="B571" s="1"/>
    </row>
    <row r="572" spans="2:2" x14ac:dyDescent="0.15">
      <c r="B572" s="1"/>
    </row>
    <row r="573" spans="2:2" x14ac:dyDescent="0.15">
      <c r="B573" s="1"/>
    </row>
    <row r="574" spans="2:2" x14ac:dyDescent="0.15">
      <c r="B574" s="1"/>
    </row>
    <row r="575" spans="2:2" x14ac:dyDescent="0.15">
      <c r="B575" s="1"/>
    </row>
    <row r="576" spans="2:2" x14ac:dyDescent="0.15">
      <c r="B576" s="1"/>
    </row>
    <row r="577" spans="2:2" x14ac:dyDescent="0.15">
      <c r="B577" s="1"/>
    </row>
    <row r="578" spans="2:2" x14ac:dyDescent="0.15">
      <c r="B578" s="1"/>
    </row>
    <row r="579" spans="2:2" x14ac:dyDescent="0.15">
      <c r="B579" s="1"/>
    </row>
    <row r="580" spans="2:2" x14ac:dyDescent="0.15">
      <c r="B580" s="1"/>
    </row>
    <row r="581" spans="2:2" x14ac:dyDescent="0.15">
      <c r="B581" s="1"/>
    </row>
    <row r="582" spans="2:2" x14ac:dyDescent="0.15">
      <c r="B582" s="1"/>
    </row>
    <row r="583" spans="2:2" x14ac:dyDescent="0.15">
      <c r="B583" s="1"/>
    </row>
    <row r="584" spans="2:2" x14ac:dyDescent="0.15">
      <c r="B584" s="1"/>
    </row>
    <row r="585" spans="2:2" x14ac:dyDescent="0.15">
      <c r="B585" s="1"/>
    </row>
    <row r="586" spans="2:2" x14ac:dyDescent="0.15">
      <c r="B586" s="1"/>
    </row>
    <row r="587" spans="2:2" x14ac:dyDescent="0.15">
      <c r="B587" s="1"/>
    </row>
    <row r="588" spans="2:2" x14ac:dyDescent="0.15">
      <c r="B588" s="1"/>
    </row>
    <row r="589" spans="2:2" x14ac:dyDescent="0.15">
      <c r="B589" s="1"/>
    </row>
    <row r="590" spans="2:2" x14ac:dyDescent="0.15">
      <c r="B590" s="1"/>
    </row>
    <row r="591" spans="2:2" x14ac:dyDescent="0.15">
      <c r="B591" s="1"/>
    </row>
    <row r="592" spans="2:2" x14ac:dyDescent="0.15">
      <c r="B592" s="1"/>
    </row>
    <row r="593" spans="2:2" x14ac:dyDescent="0.15">
      <c r="B593" s="1"/>
    </row>
    <row r="594" spans="2:2" x14ac:dyDescent="0.15">
      <c r="B594" s="1"/>
    </row>
    <row r="595" spans="2:2" x14ac:dyDescent="0.15">
      <c r="B595" s="1"/>
    </row>
    <row r="596" spans="2:2" x14ac:dyDescent="0.15">
      <c r="B596" s="1"/>
    </row>
    <row r="597" spans="2:2" x14ac:dyDescent="0.15">
      <c r="B597" s="1"/>
    </row>
    <row r="598" spans="2:2" x14ac:dyDescent="0.15">
      <c r="B598" s="1"/>
    </row>
    <row r="599" spans="2:2" x14ac:dyDescent="0.15">
      <c r="B599" s="1"/>
    </row>
    <row r="600" spans="2:2" x14ac:dyDescent="0.15">
      <c r="B600" s="1"/>
    </row>
    <row r="601" spans="2:2" x14ac:dyDescent="0.15">
      <c r="B601" s="1"/>
    </row>
    <row r="602" spans="2:2" x14ac:dyDescent="0.15">
      <c r="B602" s="1"/>
    </row>
    <row r="603" spans="2:2" x14ac:dyDescent="0.15">
      <c r="B603" s="1"/>
    </row>
    <row r="604" spans="2:2" x14ac:dyDescent="0.15">
      <c r="B604" s="1"/>
    </row>
    <row r="605" spans="2:2" x14ac:dyDescent="0.15">
      <c r="B605" s="1"/>
    </row>
    <row r="606" spans="2:2" x14ac:dyDescent="0.15">
      <c r="B606" s="1"/>
    </row>
    <row r="607" spans="2:2" x14ac:dyDescent="0.15">
      <c r="B607" s="1"/>
    </row>
    <row r="608" spans="2:2" x14ac:dyDescent="0.15">
      <c r="B608" s="1"/>
    </row>
    <row r="609" spans="2:2" x14ac:dyDescent="0.15">
      <c r="B609" s="1"/>
    </row>
    <row r="610" spans="2:2" x14ac:dyDescent="0.15">
      <c r="B610" s="1"/>
    </row>
    <row r="611" spans="2:2" x14ac:dyDescent="0.15">
      <c r="B611" s="1"/>
    </row>
    <row r="612" spans="2:2" x14ac:dyDescent="0.15">
      <c r="B612" s="1"/>
    </row>
    <row r="613" spans="2:2" x14ac:dyDescent="0.15">
      <c r="B613" s="1"/>
    </row>
    <row r="614" spans="2:2" x14ac:dyDescent="0.15">
      <c r="B614" s="1"/>
    </row>
    <row r="615" spans="2:2" x14ac:dyDescent="0.15">
      <c r="B615" s="1"/>
    </row>
    <row r="616" spans="2:2" x14ac:dyDescent="0.15">
      <c r="B616" s="1"/>
    </row>
    <row r="617" spans="2:2" x14ac:dyDescent="0.15">
      <c r="B617" s="1"/>
    </row>
    <row r="618" spans="2:2" x14ac:dyDescent="0.15">
      <c r="B618" s="1"/>
    </row>
    <row r="619" spans="2:2" x14ac:dyDescent="0.15">
      <c r="B619" s="1"/>
    </row>
    <row r="620" spans="2:2" x14ac:dyDescent="0.15">
      <c r="B620" s="1"/>
    </row>
    <row r="621" spans="2:2" x14ac:dyDescent="0.15">
      <c r="B621" s="1"/>
    </row>
    <row r="622" spans="2:2" x14ac:dyDescent="0.15">
      <c r="B622" s="1"/>
    </row>
    <row r="623" spans="2:2" x14ac:dyDescent="0.15">
      <c r="B623" s="1"/>
    </row>
    <row r="624" spans="2:2" x14ac:dyDescent="0.15">
      <c r="B624" s="1"/>
    </row>
    <row r="625" spans="2:2" x14ac:dyDescent="0.15">
      <c r="B625" s="1"/>
    </row>
    <row r="626" spans="2:2" x14ac:dyDescent="0.15">
      <c r="B626" s="1"/>
    </row>
    <row r="627" spans="2:2" x14ac:dyDescent="0.15">
      <c r="B627" s="1"/>
    </row>
    <row r="628" spans="2:2" x14ac:dyDescent="0.15">
      <c r="B628" s="1"/>
    </row>
    <row r="629" spans="2:2" x14ac:dyDescent="0.15">
      <c r="B629" s="1"/>
    </row>
    <row r="630" spans="2:2" x14ac:dyDescent="0.15">
      <c r="B630" s="1"/>
    </row>
    <row r="631" spans="2:2" x14ac:dyDescent="0.15">
      <c r="B631" s="1"/>
    </row>
    <row r="632" spans="2:2" x14ac:dyDescent="0.15">
      <c r="B632" s="1"/>
    </row>
    <row r="633" spans="2:2" x14ac:dyDescent="0.15">
      <c r="B633" s="1"/>
    </row>
    <row r="634" spans="2:2" x14ac:dyDescent="0.15">
      <c r="B634" s="1"/>
    </row>
    <row r="635" spans="2:2" x14ac:dyDescent="0.15">
      <c r="B635" s="1"/>
    </row>
    <row r="636" spans="2:2" x14ac:dyDescent="0.15">
      <c r="B636" s="1"/>
    </row>
    <row r="637" spans="2:2" x14ac:dyDescent="0.15">
      <c r="B637" s="1"/>
    </row>
    <row r="638" spans="2:2" x14ac:dyDescent="0.15">
      <c r="B638" s="1"/>
    </row>
    <row r="639" spans="2:2" x14ac:dyDescent="0.15">
      <c r="B639" s="1"/>
    </row>
    <row r="640" spans="2:2" x14ac:dyDescent="0.15">
      <c r="B640" s="1"/>
    </row>
    <row r="641" spans="2:2" x14ac:dyDescent="0.15">
      <c r="B641" s="1"/>
    </row>
    <row r="642" spans="2:2" x14ac:dyDescent="0.15">
      <c r="B642" s="1"/>
    </row>
    <row r="643" spans="2:2" x14ac:dyDescent="0.15">
      <c r="B643" s="1"/>
    </row>
    <row r="644" spans="2:2" x14ac:dyDescent="0.15">
      <c r="B644" s="1"/>
    </row>
    <row r="645" spans="2:2" x14ac:dyDescent="0.15">
      <c r="B645" s="1"/>
    </row>
    <row r="646" spans="2:2" x14ac:dyDescent="0.15">
      <c r="B646" s="1"/>
    </row>
    <row r="647" spans="2:2" x14ac:dyDescent="0.15">
      <c r="B647" s="1"/>
    </row>
    <row r="648" spans="2:2" x14ac:dyDescent="0.15">
      <c r="B648" s="1"/>
    </row>
    <row r="649" spans="2:2" x14ac:dyDescent="0.15">
      <c r="B649" s="1"/>
    </row>
    <row r="650" spans="2:2" x14ac:dyDescent="0.15">
      <c r="B650" s="1"/>
    </row>
    <row r="651" spans="2:2" x14ac:dyDescent="0.15">
      <c r="B651" s="1"/>
    </row>
    <row r="652" spans="2:2" x14ac:dyDescent="0.15">
      <c r="B652" s="1"/>
    </row>
    <row r="653" spans="2:2" x14ac:dyDescent="0.15">
      <c r="B653" s="1"/>
    </row>
    <row r="654" spans="2:2" x14ac:dyDescent="0.15">
      <c r="B654" s="1"/>
    </row>
    <row r="655" spans="2:2" x14ac:dyDescent="0.15">
      <c r="B655" s="1"/>
    </row>
    <row r="656" spans="2:2" x14ac:dyDescent="0.15">
      <c r="B656" s="1"/>
    </row>
    <row r="657" spans="2:2" x14ac:dyDescent="0.15">
      <c r="B657" s="1"/>
    </row>
    <row r="658" spans="2:2" x14ac:dyDescent="0.15">
      <c r="B658" s="1"/>
    </row>
    <row r="659" spans="2:2" x14ac:dyDescent="0.15">
      <c r="B659" s="1"/>
    </row>
    <row r="660" spans="2:2" x14ac:dyDescent="0.15">
      <c r="B660" s="1"/>
    </row>
    <row r="661" spans="2:2" x14ac:dyDescent="0.15">
      <c r="B661" s="1"/>
    </row>
    <row r="662" spans="2:2" x14ac:dyDescent="0.15">
      <c r="B662" s="1"/>
    </row>
    <row r="663" spans="2:2" x14ac:dyDescent="0.15">
      <c r="B663" s="1"/>
    </row>
    <row r="664" spans="2:2" x14ac:dyDescent="0.15">
      <c r="B664" s="1"/>
    </row>
    <row r="665" spans="2:2" x14ac:dyDescent="0.15">
      <c r="B665" s="1"/>
    </row>
    <row r="666" spans="2:2" x14ac:dyDescent="0.15">
      <c r="B666" s="1"/>
    </row>
    <row r="667" spans="2:2" x14ac:dyDescent="0.15">
      <c r="B667" s="1"/>
    </row>
    <row r="668" spans="2:2" x14ac:dyDescent="0.15">
      <c r="B668" s="1"/>
    </row>
    <row r="669" spans="2:2" x14ac:dyDescent="0.15">
      <c r="B669" s="1"/>
    </row>
    <row r="670" spans="2:2" x14ac:dyDescent="0.15">
      <c r="B670" s="1"/>
    </row>
    <row r="671" spans="2:2" x14ac:dyDescent="0.15">
      <c r="B671" s="1"/>
    </row>
    <row r="672" spans="2:2" x14ac:dyDescent="0.15">
      <c r="B672" s="1"/>
    </row>
    <row r="673" spans="2:2" x14ac:dyDescent="0.15">
      <c r="B673" s="1"/>
    </row>
    <row r="674" spans="2:2" x14ac:dyDescent="0.15">
      <c r="B674" s="1"/>
    </row>
    <row r="675" spans="2:2" x14ac:dyDescent="0.15">
      <c r="B675" s="1"/>
    </row>
    <row r="676" spans="2:2" x14ac:dyDescent="0.15">
      <c r="B676" s="1"/>
    </row>
    <row r="677" spans="2:2" x14ac:dyDescent="0.15">
      <c r="B677" s="1"/>
    </row>
    <row r="678" spans="2:2" x14ac:dyDescent="0.15">
      <c r="B678" s="1"/>
    </row>
    <row r="679" spans="2:2" x14ac:dyDescent="0.15">
      <c r="B679" s="1"/>
    </row>
    <row r="680" spans="2:2" x14ac:dyDescent="0.15">
      <c r="B680" s="1"/>
    </row>
    <row r="681" spans="2:2" x14ac:dyDescent="0.15">
      <c r="B681" s="1"/>
    </row>
    <row r="682" spans="2:2" x14ac:dyDescent="0.15">
      <c r="B682" s="1"/>
    </row>
    <row r="683" spans="2:2" x14ac:dyDescent="0.15">
      <c r="B683" s="1"/>
    </row>
    <row r="684" spans="2:2" x14ac:dyDescent="0.15">
      <c r="B684" s="1"/>
    </row>
    <row r="685" spans="2:2" x14ac:dyDescent="0.15">
      <c r="B685" s="1"/>
    </row>
    <row r="686" spans="2:2" x14ac:dyDescent="0.15">
      <c r="B686" s="1"/>
    </row>
    <row r="687" spans="2:2" x14ac:dyDescent="0.15">
      <c r="B687" s="1"/>
    </row>
    <row r="688" spans="2:2" x14ac:dyDescent="0.15">
      <c r="B688" s="1"/>
    </row>
    <row r="689" spans="2:2" x14ac:dyDescent="0.15">
      <c r="B689" s="1"/>
    </row>
    <row r="690" spans="2:2" x14ac:dyDescent="0.15">
      <c r="B690" s="1"/>
    </row>
    <row r="691" spans="2:2" x14ac:dyDescent="0.15">
      <c r="B691" s="1"/>
    </row>
    <row r="692" spans="2:2" x14ac:dyDescent="0.15">
      <c r="B692" s="1"/>
    </row>
    <row r="693" spans="2:2" x14ac:dyDescent="0.15">
      <c r="B693" s="1"/>
    </row>
    <row r="694" spans="2:2" x14ac:dyDescent="0.15">
      <c r="B694" s="1"/>
    </row>
    <row r="695" spans="2:2" x14ac:dyDescent="0.15">
      <c r="B695" s="1"/>
    </row>
    <row r="696" spans="2:2" x14ac:dyDescent="0.15">
      <c r="B696" s="1"/>
    </row>
    <row r="697" spans="2:2" x14ac:dyDescent="0.15">
      <c r="B697" s="1"/>
    </row>
    <row r="698" spans="2:2" x14ac:dyDescent="0.15">
      <c r="B698" s="1"/>
    </row>
    <row r="699" spans="2:2" x14ac:dyDescent="0.15">
      <c r="B699" s="1"/>
    </row>
    <row r="700" spans="2:2" x14ac:dyDescent="0.15">
      <c r="B700" s="1"/>
    </row>
    <row r="701" spans="2:2" x14ac:dyDescent="0.15">
      <c r="B701" s="1"/>
    </row>
    <row r="702" spans="2:2" x14ac:dyDescent="0.15">
      <c r="B702" s="1"/>
    </row>
    <row r="703" spans="2:2" x14ac:dyDescent="0.15">
      <c r="B703" s="1"/>
    </row>
    <row r="704" spans="2:2" x14ac:dyDescent="0.15">
      <c r="B704" s="1"/>
    </row>
    <row r="705" spans="2:2" x14ac:dyDescent="0.15">
      <c r="B705" s="1"/>
    </row>
    <row r="706" spans="2:2" x14ac:dyDescent="0.15">
      <c r="B706" s="1"/>
    </row>
    <row r="707" spans="2:2" x14ac:dyDescent="0.15">
      <c r="B707" s="1"/>
    </row>
    <row r="708" spans="2:2" x14ac:dyDescent="0.15">
      <c r="B708" s="1"/>
    </row>
    <row r="709" spans="2:2" x14ac:dyDescent="0.15">
      <c r="B709" s="1"/>
    </row>
    <row r="710" spans="2:2" x14ac:dyDescent="0.15">
      <c r="B710" s="1"/>
    </row>
    <row r="711" spans="2:2" x14ac:dyDescent="0.15">
      <c r="B711" s="1"/>
    </row>
    <row r="712" spans="2:2" x14ac:dyDescent="0.15">
      <c r="B712" s="1"/>
    </row>
    <row r="713" spans="2:2" x14ac:dyDescent="0.15">
      <c r="B713" s="1"/>
    </row>
    <row r="714" spans="2:2" x14ac:dyDescent="0.15">
      <c r="B714" s="1"/>
    </row>
    <row r="715" spans="2:2" x14ac:dyDescent="0.15">
      <c r="B715" s="1"/>
    </row>
    <row r="716" spans="2:2" x14ac:dyDescent="0.15">
      <c r="B716" s="1"/>
    </row>
    <row r="717" spans="2:2" x14ac:dyDescent="0.15">
      <c r="B717" s="1"/>
    </row>
    <row r="718" spans="2:2" x14ac:dyDescent="0.15">
      <c r="B718" s="1"/>
    </row>
    <row r="719" spans="2:2" x14ac:dyDescent="0.15">
      <c r="B719" s="1"/>
    </row>
    <row r="720" spans="2:2" x14ac:dyDescent="0.15">
      <c r="B720" s="1"/>
    </row>
    <row r="721" spans="2:2" x14ac:dyDescent="0.15">
      <c r="B721" s="1"/>
    </row>
    <row r="722" spans="2:2" x14ac:dyDescent="0.15">
      <c r="B722" s="1"/>
    </row>
    <row r="723" spans="2:2" x14ac:dyDescent="0.15">
      <c r="B723" s="1"/>
    </row>
    <row r="724" spans="2:2" x14ac:dyDescent="0.15">
      <c r="B724" s="1"/>
    </row>
    <row r="725" spans="2:2" x14ac:dyDescent="0.15">
      <c r="B725" s="1"/>
    </row>
    <row r="726" spans="2:2" x14ac:dyDescent="0.15">
      <c r="B726" s="1"/>
    </row>
    <row r="727" spans="2:2" x14ac:dyDescent="0.15">
      <c r="B727" s="1"/>
    </row>
    <row r="728" spans="2:2" x14ac:dyDescent="0.15">
      <c r="B728" s="1"/>
    </row>
    <row r="729" spans="2:2" x14ac:dyDescent="0.15">
      <c r="B729" s="1"/>
    </row>
    <row r="730" spans="2:2" x14ac:dyDescent="0.15">
      <c r="B730" s="1"/>
    </row>
    <row r="731" spans="2:2" x14ac:dyDescent="0.15">
      <c r="B731" s="1"/>
    </row>
    <row r="732" spans="2:2" x14ac:dyDescent="0.15">
      <c r="B732" s="1"/>
    </row>
    <row r="733" spans="2:2" x14ac:dyDescent="0.15">
      <c r="B733" s="1"/>
    </row>
    <row r="734" spans="2:2" x14ac:dyDescent="0.15">
      <c r="B734" s="1"/>
    </row>
    <row r="735" spans="2:2" x14ac:dyDescent="0.15">
      <c r="B735" s="1"/>
    </row>
    <row r="736" spans="2:2" x14ac:dyDescent="0.15">
      <c r="B736" s="1"/>
    </row>
    <row r="737" spans="2:2" x14ac:dyDescent="0.15">
      <c r="B737" s="1"/>
    </row>
    <row r="738" spans="2:2" x14ac:dyDescent="0.15">
      <c r="B738" s="1"/>
    </row>
    <row r="739" spans="2:2" x14ac:dyDescent="0.15">
      <c r="B739" s="1"/>
    </row>
    <row r="740" spans="2:2" x14ac:dyDescent="0.15">
      <c r="B740" s="1"/>
    </row>
    <row r="741" spans="2:2" x14ac:dyDescent="0.15">
      <c r="B741" s="1"/>
    </row>
    <row r="742" spans="2:2" x14ac:dyDescent="0.15">
      <c r="B742" s="1"/>
    </row>
    <row r="743" spans="2:2" x14ac:dyDescent="0.15">
      <c r="B743" s="1"/>
    </row>
    <row r="744" spans="2:2" x14ac:dyDescent="0.15">
      <c r="B744" s="1"/>
    </row>
    <row r="745" spans="2:2" x14ac:dyDescent="0.15">
      <c r="B745" s="1"/>
    </row>
    <row r="746" spans="2:2" x14ac:dyDescent="0.15">
      <c r="B746" s="1"/>
    </row>
    <row r="747" spans="2:2" x14ac:dyDescent="0.15">
      <c r="B747" s="1"/>
    </row>
    <row r="748" spans="2:2" x14ac:dyDescent="0.15">
      <c r="B748" s="1"/>
    </row>
    <row r="749" spans="2:2" x14ac:dyDescent="0.15">
      <c r="B749" s="1"/>
    </row>
    <row r="750" spans="2:2" x14ac:dyDescent="0.15">
      <c r="B750" s="1"/>
    </row>
    <row r="751" spans="2:2" x14ac:dyDescent="0.15">
      <c r="B751" s="1"/>
    </row>
    <row r="752" spans="2:2" x14ac:dyDescent="0.15">
      <c r="B752" s="1"/>
    </row>
    <row r="753" spans="2:2" x14ac:dyDescent="0.15">
      <c r="B753" s="1"/>
    </row>
    <row r="754" spans="2:2" x14ac:dyDescent="0.15">
      <c r="B754" s="1"/>
    </row>
    <row r="755" spans="2:2" x14ac:dyDescent="0.15">
      <c r="B755" s="1"/>
    </row>
    <row r="756" spans="2:2" x14ac:dyDescent="0.15">
      <c r="B756" s="1"/>
    </row>
    <row r="757" spans="2:2" x14ac:dyDescent="0.15">
      <c r="B757" s="1"/>
    </row>
    <row r="758" spans="2:2" x14ac:dyDescent="0.15">
      <c r="B758" s="1"/>
    </row>
    <row r="759" spans="2:2" x14ac:dyDescent="0.15">
      <c r="B759" s="1"/>
    </row>
    <row r="760" spans="2:2" x14ac:dyDescent="0.15">
      <c r="B760" s="1"/>
    </row>
    <row r="761" spans="2:2" x14ac:dyDescent="0.15">
      <c r="B761" s="1"/>
    </row>
    <row r="762" spans="2:2" x14ac:dyDescent="0.15">
      <c r="B762" s="1"/>
    </row>
    <row r="763" spans="2:2" x14ac:dyDescent="0.15">
      <c r="B763" s="1"/>
    </row>
    <row r="764" spans="2:2" x14ac:dyDescent="0.15">
      <c r="B764" s="1"/>
    </row>
    <row r="765" spans="2:2" x14ac:dyDescent="0.15">
      <c r="B765" s="1"/>
    </row>
    <row r="766" spans="2:2" x14ac:dyDescent="0.15">
      <c r="B766" s="1"/>
    </row>
    <row r="767" spans="2:2" x14ac:dyDescent="0.15">
      <c r="B767" s="1"/>
    </row>
    <row r="768" spans="2:2" x14ac:dyDescent="0.15">
      <c r="B768" s="1"/>
    </row>
    <row r="769" spans="2:2" x14ac:dyDescent="0.15">
      <c r="B769" s="1"/>
    </row>
    <row r="770" spans="2:2" x14ac:dyDescent="0.15">
      <c r="B770" s="1"/>
    </row>
    <row r="771" spans="2:2" x14ac:dyDescent="0.15">
      <c r="B771" s="1"/>
    </row>
    <row r="772" spans="2:2" x14ac:dyDescent="0.15">
      <c r="B772" s="1"/>
    </row>
    <row r="773" spans="2:2" x14ac:dyDescent="0.15">
      <c r="B773" s="1"/>
    </row>
    <row r="774" spans="2:2" x14ac:dyDescent="0.15">
      <c r="B774" s="1"/>
    </row>
    <row r="775" spans="2:2" x14ac:dyDescent="0.15">
      <c r="B775" s="1"/>
    </row>
    <row r="776" spans="2:2" x14ac:dyDescent="0.15">
      <c r="B776" s="1"/>
    </row>
    <row r="777" spans="2:2" x14ac:dyDescent="0.15">
      <c r="B777" s="1"/>
    </row>
    <row r="778" spans="2:2" x14ac:dyDescent="0.15">
      <c r="B778" s="1"/>
    </row>
    <row r="779" spans="2:2" x14ac:dyDescent="0.15">
      <c r="B779" s="1"/>
    </row>
    <row r="780" spans="2:2" x14ac:dyDescent="0.15">
      <c r="B780" s="1"/>
    </row>
    <row r="781" spans="2:2" x14ac:dyDescent="0.15">
      <c r="B781" s="1"/>
    </row>
    <row r="782" spans="2:2" x14ac:dyDescent="0.15">
      <c r="B782" s="1"/>
    </row>
    <row r="783" spans="2:2" x14ac:dyDescent="0.15">
      <c r="B783" s="1"/>
    </row>
    <row r="784" spans="2:2" x14ac:dyDescent="0.15">
      <c r="B784" s="1"/>
    </row>
    <row r="785" spans="2:2" x14ac:dyDescent="0.15">
      <c r="B785" s="1"/>
    </row>
    <row r="786" spans="2:2" x14ac:dyDescent="0.15">
      <c r="B786" s="1"/>
    </row>
    <row r="787" spans="2:2" x14ac:dyDescent="0.15">
      <c r="B787" s="1"/>
    </row>
    <row r="788" spans="2:2" x14ac:dyDescent="0.15">
      <c r="B788" s="1"/>
    </row>
    <row r="789" spans="2:2" x14ac:dyDescent="0.15">
      <c r="B789" s="1"/>
    </row>
    <row r="790" spans="2:2" x14ac:dyDescent="0.15">
      <c r="B790" s="1"/>
    </row>
    <row r="791" spans="2:2" x14ac:dyDescent="0.15">
      <c r="B791" s="1"/>
    </row>
    <row r="792" spans="2:2" x14ac:dyDescent="0.15">
      <c r="B792" s="1"/>
    </row>
    <row r="793" spans="2:2" x14ac:dyDescent="0.15">
      <c r="B793" s="1"/>
    </row>
    <row r="794" spans="2:2" x14ac:dyDescent="0.15">
      <c r="B794" s="1"/>
    </row>
    <row r="795" spans="2:2" x14ac:dyDescent="0.15">
      <c r="B795" s="1"/>
    </row>
    <row r="796" spans="2:2" x14ac:dyDescent="0.15">
      <c r="B796" s="1"/>
    </row>
    <row r="797" spans="2:2" x14ac:dyDescent="0.15">
      <c r="B797" s="1"/>
    </row>
    <row r="798" spans="2:2" x14ac:dyDescent="0.15">
      <c r="B798" s="1"/>
    </row>
    <row r="799" spans="2:2" x14ac:dyDescent="0.15">
      <c r="B799" s="1"/>
    </row>
    <row r="800" spans="2:2" x14ac:dyDescent="0.15">
      <c r="B800" s="1"/>
    </row>
    <row r="801" spans="2:2" x14ac:dyDescent="0.15">
      <c r="B801" s="1"/>
    </row>
    <row r="802" spans="2:2" x14ac:dyDescent="0.15">
      <c r="B802" s="1"/>
    </row>
    <row r="803" spans="2:2" x14ac:dyDescent="0.15">
      <c r="B803" s="1"/>
    </row>
    <row r="804" spans="2:2" x14ac:dyDescent="0.15">
      <c r="B804" s="1"/>
    </row>
    <row r="805" spans="2:2" x14ac:dyDescent="0.15">
      <c r="B805" s="1"/>
    </row>
    <row r="806" spans="2:2" x14ac:dyDescent="0.15">
      <c r="B806" s="1"/>
    </row>
    <row r="807" spans="2:2" x14ac:dyDescent="0.15">
      <c r="B807" s="1"/>
    </row>
    <row r="808" spans="2:2" x14ac:dyDescent="0.15">
      <c r="B808" s="1"/>
    </row>
    <row r="809" spans="2:2" x14ac:dyDescent="0.15">
      <c r="B809" s="1"/>
    </row>
    <row r="810" spans="2:2" x14ac:dyDescent="0.15">
      <c r="B810" s="1"/>
    </row>
    <row r="811" spans="2:2" x14ac:dyDescent="0.15">
      <c r="B811" s="1"/>
    </row>
    <row r="812" spans="2:2" x14ac:dyDescent="0.15">
      <c r="B812" s="1"/>
    </row>
    <row r="813" spans="2:2" x14ac:dyDescent="0.15">
      <c r="B813" s="1"/>
    </row>
    <row r="814" spans="2:2" x14ac:dyDescent="0.15">
      <c r="B814" s="1"/>
    </row>
    <row r="815" spans="2:2" x14ac:dyDescent="0.15">
      <c r="B815" s="1"/>
    </row>
    <row r="816" spans="2:2" x14ac:dyDescent="0.15">
      <c r="B816" s="1"/>
    </row>
    <row r="817" spans="2:2" x14ac:dyDescent="0.15">
      <c r="B817" s="1"/>
    </row>
    <row r="818" spans="2:2" x14ac:dyDescent="0.15">
      <c r="B818" s="1"/>
    </row>
    <row r="819" spans="2:2" x14ac:dyDescent="0.15">
      <c r="B819" s="1"/>
    </row>
    <row r="820" spans="2:2" x14ac:dyDescent="0.15">
      <c r="B820" s="1"/>
    </row>
    <row r="821" spans="2:2" x14ac:dyDescent="0.15">
      <c r="B821" s="1"/>
    </row>
    <row r="822" spans="2:2" x14ac:dyDescent="0.15">
      <c r="B822" s="1"/>
    </row>
    <row r="823" spans="2:2" x14ac:dyDescent="0.15">
      <c r="B823" s="1"/>
    </row>
    <row r="824" spans="2:2" x14ac:dyDescent="0.15">
      <c r="B824" s="1"/>
    </row>
    <row r="825" spans="2:2" x14ac:dyDescent="0.15">
      <c r="B825" s="1"/>
    </row>
    <row r="826" spans="2:2" x14ac:dyDescent="0.15">
      <c r="B826" s="1"/>
    </row>
    <row r="827" spans="2:2" x14ac:dyDescent="0.15">
      <c r="B827" s="1"/>
    </row>
    <row r="828" spans="2:2" x14ac:dyDescent="0.15">
      <c r="B828" s="1"/>
    </row>
    <row r="829" spans="2:2" x14ac:dyDescent="0.15">
      <c r="B829" s="1"/>
    </row>
    <row r="830" spans="2:2" x14ac:dyDescent="0.15">
      <c r="B830" s="1"/>
    </row>
    <row r="831" spans="2:2" x14ac:dyDescent="0.15">
      <c r="B831" s="1"/>
    </row>
    <row r="832" spans="2:2" x14ac:dyDescent="0.15">
      <c r="B832" s="1"/>
    </row>
    <row r="833" spans="2:2" x14ac:dyDescent="0.15">
      <c r="B833" s="1"/>
    </row>
    <row r="834" spans="2:2" x14ac:dyDescent="0.15">
      <c r="B834" s="1"/>
    </row>
    <row r="835" spans="2:2" x14ac:dyDescent="0.15">
      <c r="B835" s="1"/>
    </row>
    <row r="836" spans="2:2" x14ac:dyDescent="0.15">
      <c r="B836" s="1"/>
    </row>
    <row r="837" spans="2:2" x14ac:dyDescent="0.15">
      <c r="B837" s="1"/>
    </row>
    <row r="838" spans="2:2" x14ac:dyDescent="0.15">
      <c r="B838" s="1"/>
    </row>
    <row r="839" spans="2:2" x14ac:dyDescent="0.15">
      <c r="B839" s="1"/>
    </row>
    <row r="840" spans="2:2" x14ac:dyDescent="0.15">
      <c r="B840" s="1"/>
    </row>
    <row r="841" spans="2:2" x14ac:dyDescent="0.15">
      <c r="B841" s="1"/>
    </row>
    <row r="842" spans="2:2" x14ac:dyDescent="0.15">
      <c r="B842" s="1"/>
    </row>
    <row r="843" spans="2:2" x14ac:dyDescent="0.15">
      <c r="B843" s="1"/>
    </row>
    <row r="844" spans="2:2" x14ac:dyDescent="0.15">
      <c r="B844" s="1"/>
    </row>
    <row r="845" spans="2:2" x14ac:dyDescent="0.15">
      <c r="B845" s="1"/>
    </row>
    <row r="846" spans="2:2" x14ac:dyDescent="0.15">
      <c r="B846" s="1"/>
    </row>
    <row r="847" spans="2:2" x14ac:dyDescent="0.15">
      <c r="B847" s="1"/>
    </row>
    <row r="848" spans="2:2" x14ac:dyDescent="0.15">
      <c r="B848" s="1"/>
    </row>
    <row r="849" spans="2:2" x14ac:dyDescent="0.15">
      <c r="B849" s="1"/>
    </row>
    <row r="850" spans="2:2" x14ac:dyDescent="0.15">
      <c r="B850" s="1"/>
    </row>
    <row r="851" spans="2:2" x14ac:dyDescent="0.15">
      <c r="B851" s="1"/>
    </row>
    <row r="852" spans="2:2" x14ac:dyDescent="0.15">
      <c r="B852" s="1"/>
    </row>
    <row r="853" spans="2:2" x14ac:dyDescent="0.15">
      <c r="B853" s="1"/>
    </row>
    <row r="854" spans="2:2" x14ac:dyDescent="0.15">
      <c r="B854" s="1"/>
    </row>
    <row r="855" spans="2:2" x14ac:dyDescent="0.15">
      <c r="B855" s="1"/>
    </row>
    <row r="856" spans="2:2" x14ac:dyDescent="0.15">
      <c r="B856" s="1"/>
    </row>
    <row r="857" spans="2:2" x14ac:dyDescent="0.15">
      <c r="B857" s="1"/>
    </row>
    <row r="858" spans="2:2" x14ac:dyDescent="0.15">
      <c r="B858" s="1"/>
    </row>
    <row r="859" spans="2:2" x14ac:dyDescent="0.15">
      <c r="B859" s="1"/>
    </row>
    <row r="860" spans="2:2" x14ac:dyDescent="0.15">
      <c r="B860" s="1"/>
    </row>
    <row r="861" spans="2:2" x14ac:dyDescent="0.15">
      <c r="B861" s="1"/>
    </row>
    <row r="862" spans="2:2" x14ac:dyDescent="0.15">
      <c r="B862" s="1"/>
    </row>
    <row r="863" spans="2:2" x14ac:dyDescent="0.15">
      <c r="B863" s="1"/>
    </row>
    <row r="864" spans="2:2" x14ac:dyDescent="0.15">
      <c r="B864" s="1"/>
    </row>
    <row r="865" spans="2:2" x14ac:dyDescent="0.15">
      <c r="B865" s="1"/>
    </row>
    <row r="866" spans="2:2" x14ac:dyDescent="0.15">
      <c r="B866" s="1"/>
    </row>
    <row r="867" spans="2:2" x14ac:dyDescent="0.15">
      <c r="B867" s="1"/>
    </row>
    <row r="868" spans="2:2" x14ac:dyDescent="0.15">
      <c r="B868" s="1"/>
    </row>
    <row r="869" spans="2:2" x14ac:dyDescent="0.15">
      <c r="B869" s="1"/>
    </row>
    <row r="870" spans="2:2" x14ac:dyDescent="0.15">
      <c r="B870" s="1"/>
    </row>
    <row r="871" spans="2:2" x14ac:dyDescent="0.15">
      <c r="B871" s="1"/>
    </row>
    <row r="872" spans="2:2" x14ac:dyDescent="0.15">
      <c r="B872" s="1"/>
    </row>
    <row r="873" spans="2:2" x14ac:dyDescent="0.15">
      <c r="B873" s="1"/>
    </row>
    <row r="874" spans="2:2" x14ac:dyDescent="0.15">
      <c r="B874" s="1"/>
    </row>
    <row r="875" spans="2:2" x14ac:dyDescent="0.15">
      <c r="B875" s="1"/>
    </row>
    <row r="876" spans="2:2" x14ac:dyDescent="0.15">
      <c r="B876" s="1"/>
    </row>
    <row r="877" spans="2:2" x14ac:dyDescent="0.15">
      <c r="B877" s="1"/>
    </row>
    <row r="878" spans="2:2" x14ac:dyDescent="0.15">
      <c r="B878" s="1"/>
    </row>
    <row r="879" spans="2:2" x14ac:dyDescent="0.15">
      <c r="B879" s="1"/>
    </row>
    <row r="880" spans="2:2" x14ac:dyDescent="0.15">
      <c r="B880" s="1"/>
    </row>
    <row r="881" spans="2:2" x14ac:dyDescent="0.15">
      <c r="B881" s="1"/>
    </row>
    <row r="882" spans="2:2" x14ac:dyDescent="0.15">
      <c r="B882" s="1"/>
    </row>
    <row r="883" spans="2:2" x14ac:dyDescent="0.15">
      <c r="B883" s="1"/>
    </row>
    <row r="884" spans="2:2" x14ac:dyDescent="0.15">
      <c r="B884" s="1"/>
    </row>
    <row r="885" spans="2:2" x14ac:dyDescent="0.15">
      <c r="B885" s="1"/>
    </row>
    <row r="886" spans="2:2" x14ac:dyDescent="0.15">
      <c r="B886" s="1"/>
    </row>
    <row r="887" spans="2:2" x14ac:dyDescent="0.15">
      <c r="B887" s="1"/>
    </row>
    <row r="888" spans="2:2" x14ac:dyDescent="0.15">
      <c r="B888" s="1"/>
    </row>
    <row r="889" spans="2:2" x14ac:dyDescent="0.15">
      <c r="B889" s="1"/>
    </row>
    <row r="890" spans="2:2" x14ac:dyDescent="0.15">
      <c r="B890" s="1"/>
    </row>
    <row r="891" spans="2:2" x14ac:dyDescent="0.15">
      <c r="B891" s="1"/>
    </row>
    <row r="892" spans="2:2" x14ac:dyDescent="0.15">
      <c r="B892" s="1"/>
    </row>
    <row r="893" spans="2:2" x14ac:dyDescent="0.15">
      <c r="B893" s="1"/>
    </row>
    <row r="894" spans="2:2" x14ac:dyDescent="0.15">
      <c r="B894" s="1"/>
    </row>
    <row r="895" spans="2:2" x14ac:dyDescent="0.15">
      <c r="B895" s="1"/>
    </row>
    <row r="896" spans="2:2" x14ac:dyDescent="0.15">
      <c r="B896" s="1"/>
    </row>
    <row r="897" spans="2:2" x14ac:dyDescent="0.15">
      <c r="B897" s="1"/>
    </row>
    <row r="898" spans="2:2" x14ac:dyDescent="0.15">
      <c r="B898" s="1"/>
    </row>
    <row r="899" spans="2:2" x14ac:dyDescent="0.15">
      <c r="B899" s="1"/>
    </row>
    <row r="900" spans="2:2" x14ac:dyDescent="0.15">
      <c r="B900" s="1"/>
    </row>
    <row r="901" spans="2:2" x14ac:dyDescent="0.15">
      <c r="B901" s="1"/>
    </row>
    <row r="902" spans="2:2" x14ac:dyDescent="0.15">
      <c r="B902" s="1"/>
    </row>
    <row r="903" spans="2:2" x14ac:dyDescent="0.15">
      <c r="B903" s="1"/>
    </row>
    <row r="904" spans="2:2" x14ac:dyDescent="0.15">
      <c r="B904" s="1"/>
    </row>
    <row r="905" spans="2:2" x14ac:dyDescent="0.15">
      <c r="B905" s="1"/>
    </row>
    <row r="906" spans="2:2" x14ac:dyDescent="0.15">
      <c r="B906" s="1"/>
    </row>
    <row r="907" spans="2:2" x14ac:dyDescent="0.15">
      <c r="B907" s="1"/>
    </row>
    <row r="908" spans="2:2" x14ac:dyDescent="0.15">
      <c r="B908" s="1"/>
    </row>
    <row r="909" spans="2:2" x14ac:dyDescent="0.15">
      <c r="B909" s="1"/>
    </row>
    <row r="910" spans="2:2" x14ac:dyDescent="0.15">
      <c r="B910" s="1"/>
    </row>
    <row r="911" spans="2:2" x14ac:dyDescent="0.15">
      <c r="B911" s="1"/>
    </row>
    <row r="912" spans="2:2" x14ac:dyDescent="0.15">
      <c r="B912" s="1"/>
    </row>
    <row r="913" spans="2:2" x14ac:dyDescent="0.15">
      <c r="B913" s="1"/>
    </row>
    <row r="914" spans="2:2" x14ac:dyDescent="0.15">
      <c r="B914" s="1"/>
    </row>
    <row r="915" spans="2:2" x14ac:dyDescent="0.15">
      <c r="B915" s="1"/>
    </row>
    <row r="916" spans="2:2" x14ac:dyDescent="0.15">
      <c r="B916" s="1"/>
    </row>
    <row r="917" spans="2:2" x14ac:dyDescent="0.15">
      <c r="B917" s="1"/>
    </row>
    <row r="918" spans="2:2" x14ac:dyDescent="0.15">
      <c r="B918" s="1"/>
    </row>
    <row r="919" spans="2:2" x14ac:dyDescent="0.15">
      <c r="B919" s="1"/>
    </row>
    <row r="920" spans="2:2" x14ac:dyDescent="0.15">
      <c r="B920" s="1"/>
    </row>
    <row r="921" spans="2:2" x14ac:dyDescent="0.15">
      <c r="B921" s="1"/>
    </row>
    <row r="922" spans="2:2" x14ac:dyDescent="0.15">
      <c r="B922" s="1"/>
    </row>
    <row r="923" spans="2:2" x14ac:dyDescent="0.15">
      <c r="B923" s="1"/>
    </row>
    <row r="924" spans="2:2" x14ac:dyDescent="0.15">
      <c r="B924" s="1"/>
    </row>
    <row r="925" spans="2:2" x14ac:dyDescent="0.15">
      <c r="B925" s="1"/>
    </row>
    <row r="926" spans="2:2" x14ac:dyDescent="0.15">
      <c r="B926" s="1"/>
    </row>
    <row r="927" spans="2:2" x14ac:dyDescent="0.15">
      <c r="B927" s="1"/>
    </row>
    <row r="928" spans="2:2" x14ac:dyDescent="0.15">
      <c r="B928" s="1"/>
    </row>
    <row r="929" spans="2:2" x14ac:dyDescent="0.15">
      <c r="B929" s="1"/>
    </row>
    <row r="930" spans="2:2" x14ac:dyDescent="0.15">
      <c r="B930" s="1"/>
    </row>
    <row r="931" spans="2:2" x14ac:dyDescent="0.15">
      <c r="B931" s="1"/>
    </row>
    <row r="932" spans="2:2" x14ac:dyDescent="0.15">
      <c r="B932" s="1"/>
    </row>
    <row r="933" spans="2:2" x14ac:dyDescent="0.15">
      <c r="B933" s="1"/>
    </row>
    <row r="934" spans="2:2" x14ac:dyDescent="0.15">
      <c r="B934" s="1"/>
    </row>
    <row r="935" spans="2:2" x14ac:dyDescent="0.15">
      <c r="B935" s="1"/>
    </row>
    <row r="936" spans="2:2" x14ac:dyDescent="0.15">
      <c r="B936" s="1"/>
    </row>
    <row r="937" spans="2:2" x14ac:dyDescent="0.15">
      <c r="B937" s="1"/>
    </row>
    <row r="938" spans="2:2" x14ac:dyDescent="0.15">
      <c r="B938" s="1"/>
    </row>
    <row r="939" spans="2:2" x14ac:dyDescent="0.15">
      <c r="B939" s="1"/>
    </row>
    <row r="940" spans="2:2" x14ac:dyDescent="0.15">
      <c r="B940" s="1"/>
    </row>
    <row r="941" spans="2:2" x14ac:dyDescent="0.15">
      <c r="B941" s="1"/>
    </row>
    <row r="942" spans="2:2" x14ac:dyDescent="0.15">
      <c r="B942" s="1"/>
    </row>
    <row r="943" spans="2:2" x14ac:dyDescent="0.15">
      <c r="B943" s="1"/>
    </row>
    <row r="944" spans="2:2" x14ac:dyDescent="0.15">
      <c r="B944" s="1"/>
    </row>
    <row r="945" spans="2:2" x14ac:dyDescent="0.15">
      <c r="B945" s="1"/>
    </row>
    <row r="946" spans="2:2" x14ac:dyDescent="0.15">
      <c r="B946" s="1"/>
    </row>
    <row r="947" spans="2:2" x14ac:dyDescent="0.15">
      <c r="B947" s="1"/>
    </row>
    <row r="948" spans="2:2" x14ac:dyDescent="0.15">
      <c r="B948" s="1"/>
    </row>
    <row r="949" spans="2:2" x14ac:dyDescent="0.15">
      <c r="B949" s="1"/>
    </row>
    <row r="950" spans="2:2" x14ac:dyDescent="0.15">
      <c r="B950" s="1"/>
    </row>
    <row r="951" spans="2:2" x14ac:dyDescent="0.15">
      <c r="B951" s="1"/>
    </row>
    <row r="952" spans="2:2" x14ac:dyDescent="0.15">
      <c r="B952" s="1"/>
    </row>
    <row r="953" spans="2:2" x14ac:dyDescent="0.15">
      <c r="B953" s="1"/>
    </row>
    <row r="954" spans="2:2" x14ac:dyDescent="0.15">
      <c r="B954" s="1"/>
    </row>
    <row r="955" spans="2:2" x14ac:dyDescent="0.15">
      <c r="B955" s="1"/>
    </row>
    <row r="956" spans="2:2" x14ac:dyDescent="0.15">
      <c r="B956" s="1"/>
    </row>
    <row r="957" spans="2:2" x14ac:dyDescent="0.15">
      <c r="B957" s="1"/>
    </row>
    <row r="958" spans="2:2" x14ac:dyDescent="0.15">
      <c r="B958" s="1"/>
    </row>
    <row r="959" spans="2:2" x14ac:dyDescent="0.15">
      <c r="B959" s="1"/>
    </row>
    <row r="960" spans="2:2" x14ac:dyDescent="0.15">
      <c r="B960" s="1"/>
    </row>
    <row r="961" spans="2:2" x14ac:dyDescent="0.15">
      <c r="B961" s="1"/>
    </row>
    <row r="962" spans="2:2" x14ac:dyDescent="0.15">
      <c r="B962" s="1"/>
    </row>
    <row r="963" spans="2:2" x14ac:dyDescent="0.15">
      <c r="B963" s="1"/>
    </row>
    <row r="964" spans="2:2" x14ac:dyDescent="0.15">
      <c r="B964" s="1"/>
    </row>
    <row r="965" spans="2:2" x14ac:dyDescent="0.15">
      <c r="B965" s="1"/>
    </row>
    <row r="966" spans="2:2" x14ac:dyDescent="0.15">
      <c r="B966" s="1"/>
    </row>
    <row r="967" spans="2:2" x14ac:dyDescent="0.15">
      <c r="B967" s="1"/>
    </row>
    <row r="968" spans="2:2" x14ac:dyDescent="0.15">
      <c r="B968" s="1"/>
    </row>
    <row r="969" spans="2:2" x14ac:dyDescent="0.15">
      <c r="B969" s="1"/>
    </row>
    <row r="970" spans="2:2" x14ac:dyDescent="0.15">
      <c r="B970" s="1"/>
    </row>
    <row r="971" spans="2:2" x14ac:dyDescent="0.15">
      <c r="B971" s="1"/>
    </row>
    <row r="972" spans="2:2" x14ac:dyDescent="0.15">
      <c r="B972" s="1"/>
    </row>
    <row r="973" spans="2:2" x14ac:dyDescent="0.15">
      <c r="B973" s="1"/>
    </row>
    <row r="974" spans="2:2" x14ac:dyDescent="0.15">
      <c r="B974" s="1"/>
    </row>
    <row r="975" spans="2:2" x14ac:dyDescent="0.15">
      <c r="B975" s="1"/>
    </row>
    <row r="976" spans="2:2" x14ac:dyDescent="0.15">
      <c r="B976" s="1"/>
    </row>
    <row r="977" spans="2:2" x14ac:dyDescent="0.15">
      <c r="B977" s="1"/>
    </row>
    <row r="978" spans="2:2" x14ac:dyDescent="0.15">
      <c r="B978" s="1"/>
    </row>
    <row r="979" spans="2:2" x14ac:dyDescent="0.15">
      <c r="B979" s="1"/>
    </row>
    <row r="980" spans="2:2" x14ac:dyDescent="0.15">
      <c r="B980" s="1"/>
    </row>
    <row r="981" spans="2:2" x14ac:dyDescent="0.15">
      <c r="B981" s="1"/>
    </row>
    <row r="982" spans="2:2" x14ac:dyDescent="0.15">
      <c r="B982" s="1"/>
    </row>
    <row r="983" spans="2:2" x14ac:dyDescent="0.15">
      <c r="B983" s="1"/>
    </row>
    <row r="984" spans="2:2" x14ac:dyDescent="0.15">
      <c r="B984" s="1"/>
    </row>
    <row r="985" spans="2:2" x14ac:dyDescent="0.15">
      <c r="B985" s="1"/>
    </row>
    <row r="986" spans="2:2" x14ac:dyDescent="0.15">
      <c r="B986" s="1"/>
    </row>
    <row r="987" spans="2:2" x14ac:dyDescent="0.15">
      <c r="B987" s="1"/>
    </row>
    <row r="988" spans="2:2" x14ac:dyDescent="0.15">
      <c r="B988" s="1"/>
    </row>
    <row r="989" spans="2:2" x14ac:dyDescent="0.15">
      <c r="B989" s="1"/>
    </row>
    <row r="990" spans="2:2" x14ac:dyDescent="0.15">
      <c r="B990" s="1"/>
    </row>
    <row r="991" spans="2:2" x14ac:dyDescent="0.15">
      <c r="B991" s="1"/>
    </row>
    <row r="992" spans="2:2" x14ac:dyDescent="0.15">
      <c r="B992" s="1"/>
    </row>
    <row r="993" spans="2:2" x14ac:dyDescent="0.15">
      <c r="B993" s="1"/>
    </row>
    <row r="994" spans="2:2" x14ac:dyDescent="0.15">
      <c r="B994" s="1"/>
    </row>
    <row r="995" spans="2:2" x14ac:dyDescent="0.15">
      <c r="B995" s="1"/>
    </row>
    <row r="996" spans="2:2" x14ac:dyDescent="0.15">
      <c r="B996" s="1"/>
    </row>
    <row r="997" spans="2:2" x14ac:dyDescent="0.15">
      <c r="B997" s="1"/>
    </row>
    <row r="998" spans="2:2" x14ac:dyDescent="0.15">
      <c r="B998" s="1"/>
    </row>
    <row r="999" spans="2:2" x14ac:dyDescent="0.15">
      <c r="B999" s="1"/>
    </row>
    <row r="1000" spans="2:2" x14ac:dyDescent="0.15">
      <c r="B1000" s="1"/>
    </row>
    <row r="1001" spans="2:2" x14ac:dyDescent="0.15">
      <c r="B1001" s="1"/>
    </row>
    <row r="1002" spans="2:2" x14ac:dyDescent="0.15">
      <c r="B1002" s="1"/>
    </row>
    <row r="1003" spans="2:2" x14ac:dyDescent="0.15">
      <c r="B1003" s="1"/>
    </row>
    <row r="1004" spans="2:2" x14ac:dyDescent="0.15">
      <c r="B1004" s="1"/>
    </row>
    <row r="1005" spans="2:2" x14ac:dyDescent="0.15">
      <c r="B1005" s="1"/>
    </row>
    <row r="1006" spans="2:2" x14ac:dyDescent="0.15">
      <c r="B1006" s="1"/>
    </row>
    <row r="1007" spans="2:2" x14ac:dyDescent="0.15">
      <c r="B1007" s="1"/>
    </row>
    <row r="1008" spans="2:2" x14ac:dyDescent="0.15">
      <c r="B1008" s="1"/>
    </row>
    <row r="1009" spans="2:2" x14ac:dyDescent="0.15">
      <c r="B1009" s="1"/>
    </row>
    <row r="1010" spans="2:2" x14ac:dyDescent="0.15">
      <c r="B1010" s="1"/>
    </row>
    <row r="1011" spans="2:2" x14ac:dyDescent="0.15">
      <c r="B1011" s="1"/>
    </row>
    <row r="1012" spans="2:2" x14ac:dyDescent="0.15">
      <c r="B1012" s="1"/>
    </row>
    <row r="1013" spans="2:2" x14ac:dyDescent="0.15">
      <c r="B1013" s="1"/>
    </row>
    <row r="1014" spans="2:2" x14ac:dyDescent="0.15">
      <c r="B1014" s="1"/>
    </row>
    <row r="1015" spans="2:2" x14ac:dyDescent="0.15">
      <c r="B1015" s="1"/>
    </row>
    <row r="1016" spans="2:2" x14ac:dyDescent="0.15">
      <c r="B1016" s="1"/>
    </row>
    <row r="1017" spans="2:2" x14ac:dyDescent="0.15">
      <c r="B1017" s="1"/>
    </row>
    <row r="1018" spans="2:2" x14ac:dyDescent="0.15">
      <c r="B1018" s="1"/>
    </row>
    <row r="1019" spans="2:2" x14ac:dyDescent="0.15">
      <c r="B1019" s="1"/>
    </row>
    <row r="1020" spans="2:2" x14ac:dyDescent="0.15">
      <c r="B1020" s="1"/>
    </row>
    <row r="1021" spans="2:2" x14ac:dyDescent="0.15">
      <c r="B1021" s="1"/>
    </row>
    <row r="1022" spans="2:2" x14ac:dyDescent="0.15">
      <c r="B1022" s="1"/>
    </row>
    <row r="1023" spans="2:2" x14ac:dyDescent="0.15">
      <c r="B1023" s="1"/>
    </row>
    <row r="1024" spans="2:2" x14ac:dyDescent="0.15">
      <c r="B1024" s="1"/>
    </row>
    <row r="1025" spans="2:2" x14ac:dyDescent="0.15">
      <c r="B1025" s="1"/>
    </row>
    <row r="1026" spans="2:2" x14ac:dyDescent="0.15">
      <c r="B1026" s="1"/>
    </row>
    <row r="1027" spans="2:2" x14ac:dyDescent="0.15">
      <c r="B1027" s="1"/>
    </row>
    <row r="1028" spans="2:2" x14ac:dyDescent="0.15">
      <c r="B1028" s="1"/>
    </row>
    <row r="1029" spans="2:2" x14ac:dyDescent="0.15">
      <c r="B1029" s="1"/>
    </row>
    <row r="1030" spans="2:2" x14ac:dyDescent="0.15">
      <c r="B1030" s="1"/>
    </row>
    <row r="1031" spans="2:2" x14ac:dyDescent="0.15">
      <c r="B1031" s="1"/>
    </row>
    <row r="1032" spans="2:2" x14ac:dyDescent="0.15">
      <c r="B1032" s="1"/>
    </row>
    <row r="1033" spans="2:2" x14ac:dyDescent="0.15">
      <c r="B1033" s="1"/>
    </row>
    <row r="1034" spans="2:2" x14ac:dyDescent="0.15">
      <c r="B1034" s="1"/>
    </row>
    <row r="1035" spans="2:2" x14ac:dyDescent="0.15">
      <c r="B1035" s="1"/>
    </row>
    <row r="1036" spans="2:2" x14ac:dyDescent="0.15">
      <c r="B1036" s="1"/>
    </row>
    <row r="1037" spans="2:2" x14ac:dyDescent="0.15">
      <c r="B1037" s="1"/>
    </row>
    <row r="1038" spans="2:2" x14ac:dyDescent="0.15">
      <c r="B1038" s="1"/>
    </row>
    <row r="1039" spans="2:2" x14ac:dyDescent="0.15">
      <c r="B1039" s="1"/>
    </row>
    <row r="1040" spans="2:2" x14ac:dyDescent="0.15">
      <c r="B1040" s="1"/>
    </row>
    <row r="1041" spans="2:2" x14ac:dyDescent="0.15">
      <c r="B1041" s="1"/>
    </row>
    <row r="1042" spans="2:2" x14ac:dyDescent="0.15">
      <c r="B1042" s="1"/>
    </row>
    <row r="1043" spans="2:2" x14ac:dyDescent="0.15">
      <c r="B1043" s="1"/>
    </row>
    <row r="1044" spans="2:2" x14ac:dyDescent="0.15">
      <c r="B1044" s="1"/>
    </row>
    <row r="1045" spans="2:2" x14ac:dyDescent="0.15">
      <c r="B1045" s="1"/>
    </row>
    <row r="1046" spans="2:2" x14ac:dyDescent="0.15">
      <c r="B1046" s="1"/>
    </row>
    <row r="1047" spans="2:2" x14ac:dyDescent="0.15">
      <c r="B1047" s="1"/>
    </row>
    <row r="1048" spans="2:2" x14ac:dyDescent="0.15">
      <c r="B1048" s="1"/>
    </row>
    <row r="1049" spans="2:2" x14ac:dyDescent="0.15">
      <c r="B1049" s="1"/>
    </row>
    <row r="1050" spans="2:2" x14ac:dyDescent="0.15">
      <c r="B1050" s="1"/>
    </row>
    <row r="1051" spans="2:2" x14ac:dyDescent="0.15">
      <c r="B1051" s="1"/>
    </row>
    <row r="1052" spans="2:2" x14ac:dyDescent="0.15">
      <c r="B1052" s="1"/>
    </row>
    <row r="1053" spans="2:2" x14ac:dyDescent="0.15">
      <c r="B1053" s="1"/>
    </row>
    <row r="1054" spans="2:2" x14ac:dyDescent="0.15">
      <c r="B1054" s="1"/>
    </row>
    <row r="1055" spans="2:2" x14ac:dyDescent="0.15">
      <c r="B1055" s="1"/>
    </row>
    <row r="1056" spans="2:2" x14ac:dyDescent="0.15">
      <c r="B1056" s="1"/>
    </row>
    <row r="1057" spans="2:2" x14ac:dyDescent="0.15">
      <c r="B1057" s="1"/>
    </row>
    <row r="1058" spans="2:2" x14ac:dyDescent="0.15">
      <c r="B1058" s="1"/>
    </row>
    <row r="1059" spans="2:2" x14ac:dyDescent="0.15">
      <c r="B1059" s="1"/>
    </row>
    <row r="1060" spans="2:2" x14ac:dyDescent="0.15">
      <c r="B1060" s="1"/>
    </row>
    <row r="1061" spans="2:2" x14ac:dyDescent="0.15">
      <c r="B1061" s="1"/>
    </row>
    <row r="1062" spans="2:2" x14ac:dyDescent="0.15">
      <c r="B1062" s="1"/>
    </row>
    <row r="1063" spans="2:2" x14ac:dyDescent="0.15">
      <c r="B1063" s="1"/>
    </row>
    <row r="1064" spans="2:2" x14ac:dyDescent="0.15">
      <c r="B1064" s="1"/>
    </row>
    <row r="1065" spans="2:2" x14ac:dyDescent="0.15">
      <c r="B1065" s="1"/>
    </row>
    <row r="1066" spans="2:2" x14ac:dyDescent="0.15">
      <c r="B1066" s="1"/>
    </row>
    <row r="1067" spans="2:2" x14ac:dyDescent="0.15">
      <c r="B1067" s="1"/>
    </row>
    <row r="1068" spans="2:2" x14ac:dyDescent="0.15">
      <c r="B1068" s="1"/>
    </row>
    <row r="1069" spans="2:2" x14ac:dyDescent="0.15">
      <c r="B1069" s="1"/>
    </row>
    <row r="1070" spans="2:2" x14ac:dyDescent="0.15">
      <c r="B1070" s="1"/>
    </row>
    <row r="1071" spans="2:2" x14ac:dyDescent="0.15">
      <c r="B1071" s="1"/>
    </row>
    <row r="1072" spans="2:2" x14ac:dyDescent="0.15">
      <c r="B1072" s="1"/>
    </row>
    <row r="1073" spans="2:2" x14ac:dyDescent="0.15">
      <c r="B1073" s="1"/>
    </row>
    <row r="1074" spans="2:2" x14ac:dyDescent="0.15">
      <c r="B1074" s="1"/>
    </row>
    <row r="1075" spans="2:2" x14ac:dyDescent="0.15">
      <c r="B1075" s="1"/>
    </row>
    <row r="1076" spans="2:2" x14ac:dyDescent="0.15">
      <c r="B1076" s="1"/>
    </row>
    <row r="1077" spans="2:2" x14ac:dyDescent="0.15">
      <c r="B1077" s="1"/>
    </row>
    <row r="1078" spans="2:2" x14ac:dyDescent="0.15">
      <c r="B1078" s="1"/>
    </row>
    <row r="1079" spans="2:2" x14ac:dyDescent="0.15">
      <c r="B1079" s="1"/>
    </row>
    <row r="1080" spans="2:2" x14ac:dyDescent="0.15">
      <c r="B1080" s="1"/>
    </row>
    <row r="1081" spans="2:2" x14ac:dyDescent="0.15">
      <c r="B1081" s="1"/>
    </row>
    <row r="1082" spans="2:2" x14ac:dyDescent="0.15">
      <c r="B1082" s="1"/>
    </row>
    <row r="1083" spans="2:2" x14ac:dyDescent="0.15">
      <c r="B1083" s="1"/>
    </row>
    <row r="1084" spans="2:2" x14ac:dyDescent="0.15">
      <c r="B1084" s="1"/>
    </row>
    <row r="1085" spans="2:2" x14ac:dyDescent="0.15">
      <c r="B1085" s="1"/>
    </row>
    <row r="1086" spans="2:2" x14ac:dyDescent="0.15">
      <c r="B1086" s="1"/>
    </row>
    <row r="1087" spans="2:2" x14ac:dyDescent="0.15">
      <c r="B1087" s="1"/>
    </row>
    <row r="1088" spans="2:2" x14ac:dyDescent="0.15">
      <c r="B1088" s="1"/>
    </row>
    <row r="1089" spans="2:2" x14ac:dyDescent="0.15">
      <c r="B1089" s="1"/>
    </row>
    <row r="1090" spans="2:2" x14ac:dyDescent="0.15">
      <c r="B1090" s="1"/>
    </row>
    <row r="1091" spans="2:2" x14ac:dyDescent="0.15">
      <c r="B1091" s="1"/>
    </row>
    <row r="1092" spans="2:2" x14ac:dyDescent="0.15">
      <c r="B1092" s="1"/>
    </row>
    <row r="1093" spans="2:2" x14ac:dyDescent="0.15">
      <c r="B1093" s="1"/>
    </row>
    <row r="1094" spans="2:2" x14ac:dyDescent="0.15">
      <c r="B1094" s="1"/>
    </row>
    <row r="1095" spans="2:2" x14ac:dyDescent="0.15">
      <c r="B1095" s="1"/>
    </row>
    <row r="1096" spans="2:2" x14ac:dyDescent="0.15">
      <c r="B1096" s="1"/>
    </row>
    <row r="1097" spans="2:2" x14ac:dyDescent="0.15">
      <c r="B1097" s="1"/>
    </row>
    <row r="1098" spans="2:2" x14ac:dyDescent="0.15">
      <c r="B1098" s="1"/>
    </row>
    <row r="1099" spans="2:2" x14ac:dyDescent="0.15">
      <c r="B1099" s="1"/>
    </row>
    <row r="1100" spans="2:2" x14ac:dyDescent="0.15">
      <c r="B1100" s="1"/>
    </row>
    <row r="1101" spans="2:2" x14ac:dyDescent="0.15">
      <c r="B1101" s="1"/>
    </row>
    <row r="1102" spans="2:2" x14ac:dyDescent="0.15">
      <c r="B1102" s="1"/>
    </row>
    <row r="1103" spans="2:2" x14ac:dyDescent="0.15">
      <c r="B1103" s="1"/>
    </row>
    <row r="1104" spans="2:2" x14ac:dyDescent="0.15">
      <c r="B1104" s="1"/>
    </row>
    <row r="1105" spans="2:2" x14ac:dyDescent="0.15">
      <c r="B1105" s="1"/>
    </row>
    <row r="1106" spans="2:2" x14ac:dyDescent="0.15">
      <c r="B1106" s="1"/>
    </row>
    <row r="1107" spans="2:2" x14ac:dyDescent="0.15">
      <c r="B1107" s="1"/>
    </row>
    <row r="1108" spans="2:2" x14ac:dyDescent="0.15">
      <c r="B1108" s="1"/>
    </row>
    <row r="1109" spans="2:2" x14ac:dyDescent="0.15">
      <c r="B1109" s="1"/>
    </row>
    <row r="1110" spans="2:2" x14ac:dyDescent="0.15">
      <c r="B1110" s="1"/>
    </row>
    <row r="1111" spans="2:2" x14ac:dyDescent="0.15">
      <c r="B1111" s="1"/>
    </row>
  </sheetData>
  <mergeCells count="6">
    <mergeCell ref="B34:X35"/>
    <mergeCell ref="B4:AC5"/>
    <mergeCell ref="B9:AI10"/>
    <mergeCell ref="B23:AH24"/>
    <mergeCell ref="B21:AH22"/>
    <mergeCell ref="B28:AH29"/>
  </mergeCells>
  <phoneticPr fontId="2"/>
  <pageMargins left="0.59055118110236227" right="0.39370078740157483" top="0.78" bottom="0.59055118110236227" header="0.43307086614173229" footer="0.5118110236220472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使用方法</vt:lpstr>
      <vt:lpstr>判別法</vt:lpstr>
      <vt:lpstr>様式－１</vt:lpstr>
      <vt:lpstr>様式－２</vt:lpstr>
      <vt:lpstr>様式－３</vt:lpstr>
      <vt:lpstr>様式－４</vt:lpstr>
      <vt:lpstr>様式－５</vt:lpstr>
      <vt:lpstr>（様式－６作成要領）</vt:lpstr>
      <vt:lpstr>浸透施設諸元算出表</vt:lpstr>
      <vt:lpstr>様式ー６</vt:lpstr>
      <vt:lpstr>'（様式－６作成要領）'!Print_Area</vt:lpstr>
      <vt:lpstr>はじめに!Print_Area</vt:lpstr>
      <vt:lpstr>使用方法!Print_Area</vt:lpstr>
      <vt:lpstr>浸透施設諸元算出表!Print_Area</vt:lpstr>
      <vt:lpstr>判別法!Print_Area</vt:lpstr>
      <vt:lpstr>様式ー６!Print_Area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野村 茜</cp:lastModifiedBy>
  <cp:lastPrinted>2026-03-04T00:48:40Z</cp:lastPrinted>
  <dcterms:created xsi:type="dcterms:W3CDTF">2005-06-06T06:49:09Z</dcterms:created>
  <dcterms:modified xsi:type="dcterms:W3CDTF">2026-03-05T04:22:36Z</dcterms:modified>
</cp:coreProperties>
</file>