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860" yWindow="1860" windowWidth="27970" windowHeight="16040"/>
  </bookViews>
  <sheets>
    <sheet name="【B票】" sheetId="13" r:id="rId1"/>
    <sheet name="【Ｃ票】" sheetId="11" r:id="rId2"/>
  </sheets>
  <definedNames>
    <definedName name="e_【住宅型】有料老人ホーム">'【B票】'!$AD$97:$AD$98</definedName>
    <definedName name="a・特別養護老人ホーム">'【B票】'!$BL$87:$BL$88</definedName>
    <definedName name="山形県">#REF!</definedName>
    <definedName name="b・介護老人保健施設">'【B票】'!$BL$89</definedName>
    <definedName name="鹿児島県">#REF!</definedName>
    <definedName name="c・介護医療院・介護療養型医療施設">'【B票】'!$BL$90:$BL$91</definedName>
    <definedName name="g_小規模多機能型居宅介護等">'【B票】'!$AD$101:$AD$103</definedName>
    <definedName name="d・認知症対応型共同生活介護">'【B票】'!$BL$92</definedName>
    <definedName name="n・その他">'【B票】'!$BN$94:$BN$97</definedName>
    <definedName name="e・【住宅型】有料老人ホーム">'【B票】'!$BL$93</definedName>
    <definedName name="徳島県">#REF!</definedName>
    <definedName name="熊本県">#REF!</definedName>
    <definedName name="m_居宅介護支援等">'【B票】'!$AF$94:$AF$97</definedName>
    <definedName name="f_【介護付き】有料老人ホーム">'【B票】'!$AD$99:$AD$100</definedName>
    <definedName name="g・小規模多機能型居宅介護等">'【B票】'!$BL$95:$BL$96</definedName>
    <definedName name="京都府">#REF!</definedName>
    <definedName name="沖縄県">#REF!</definedName>
    <definedName name="埼玉県">#REF!</definedName>
    <definedName name="h_軽費老人ホーム">'【B票】'!$AD$104:$AD$105</definedName>
    <definedName name="三重県">#REF!</definedName>
    <definedName name="h・軽費老人ホーム">'【B票】'!$BL$97</definedName>
    <definedName name="千葉県">#REF!</definedName>
    <definedName name="山口県">#REF!</definedName>
    <definedName name="i_養護老人ホーム">'【B票】'!$AE$87:$AE$88</definedName>
    <definedName name="秋田県">#REF!</definedName>
    <definedName name="i・養護老人ホーム">'【B票】'!$BL$98</definedName>
    <definedName name="島根県">#REF!</definedName>
    <definedName name="広島県">#REF!</definedName>
    <definedName name="j_短期入所施設">'【B票】'!$AE$89:$AE$91</definedName>
    <definedName name="j・短期入所施設">'【B票】'!$BL$99:$BL$100</definedName>
    <definedName name="栃木県">#REF!</definedName>
    <definedName name="鳥取県">#REF!</definedName>
    <definedName name="k_訪問介護等">'【B票】'!$AE$92:$AE$103</definedName>
    <definedName name="k・訪問介護等">'【B票】'!$BM$87:$BM$97</definedName>
    <definedName name="l_通所介護等">'【B票】'!$AF$87:$AF$93</definedName>
    <definedName name="愛媛県">#REF!</definedName>
    <definedName name="l・通所介護等">'【B票】'!$BM$98:$BM$103</definedName>
    <definedName name="m・居宅介護支援等">'【B票】'!$BN$91:$BN$93</definedName>
    <definedName name="n_その他">'【B票】'!$AF$98:$AF$102</definedName>
    <definedName name="岩手県">#REF!</definedName>
    <definedName name="愛知県">#REF!</definedName>
    <definedName name="茨城県">#REF!</definedName>
    <definedName name="富山県">#REF!</definedName>
    <definedName name="岡山県">#REF!</definedName>
    <definedName name="東京都">#REF!</definedName>
    <definedName name="岐阜県">#REF!</definedName>
    <definedName name="宮崎県">#REF!</definedName>
    <definedName name="宮城県">#REF!</definedName>
    <definedName name="群馬県">#REF!</definedName>
    <definedName name="大分県">#REF!</definedName>
    <definedName name="香川県">#REF!</definedName>
    <definedName name="高知県">#REF!</definedName>
    <definedName name="佐賀県">#REF!</definedName>
    <definedName name="青森県">#REF!</definedName>
    <definedName name="山梨県">#REF!</definedName>
    <definedName name="滋賀県">#REF!</definedName>
    <definedName name="新潟県">#REF!</definedName>
    <definedName name="神奈川県">#REF!</definedName>
    <definedName name="静岡県">#REF!</definedName>
    <definedName name="石川県">#REF!</definedName>
    <definedName name="大阪府">#REF!</definedName>
    <definedName name="長崎県">#REF!</definedName>
    <definedName name="長野県">#REF!</definedName>
    <definedName name="奈良県">#REF!</definedName>
    <definedName name="福井県">#REF!</definedName>
    <definedName name="福岡県">#REF!</definedName>
    <definedName name="福島県">#REF!</definedName>
    <definedName name="兵庫県">#REF!</definedName>
    <definedName name="北海道">#REF!</definedName>
    <definedName name="和歌山県">#REF!</definedName>
    <definedName name="a_特別養護老人ホーム" localSheetId="0">'【B票】'!$AD$87:$AD$89</definedName>
    <definedName name="b_介護老人保健施設" localSheetId="0">'【B票】'!$AD$90:$AD$91</definedName>
    <definedName name="c_介護医療院・介護療養型医療施設" localSheetId="0">'【B票】'!$AD$92:$AD$94</definedName>
    <definedName name="d_認知症対応型共同生活介護" localSheetId="0">'【B票】'!$AD$95:$AD$96</definedName>
    <definedName name="f・【介護付き】有料老人ホーム" localSheetId="0">'【B票】'!$BL$94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<sst xmlns="http://schemas.openxmlformats.org/spreadsheetml/2006/main" xmlns:r="http://schemas.openxmlformats.org/officeDocument/2006/relationships" count="897" uniqueCount="897">
  <si>
    <t>問1　相談通報受理日・時期・自治体</t>
    <rPh sb="0" eb="1">
      <t>トイ</t>
    </rPh>
    <phoneticPr fontId="5"/>
  </si>
  <si>
    <t>3) 1)もしくは2)で事実確認を行った場合の形態</t>
    <rPh sb="12" eb="14">
      <t>ジジツ</t>
    </rPh>
    <rPh sb="14" eb="16">
      <t>カクニン</t>
    </rPh>
    <rPh sb="17" eb="18">
      <t>オコナ</t>
    </rPh>
    <rPh sb="20" eb="22">
      <t>バアイ</t>
    </rPh>
    <rPh sb="23" eb="25">
      <t>ケイタイ</t>
    </rPh>
    <phoneticPr fontId="5"/>
  </si>
  <si>
    <r>
      <rPr>
        <b/>
        <sz val="8"/>
        <color indexed="8"/>
        <rFont val="ＭＳ Ｐゴシック"/>
      </rPr>
      <t>＊続柄その他・不明時</t>
    </r>
    <r>
      <rPr>
        <sz val="10"/>
        <color indexed="8"/>
        <rFont val="ＭＳ Ｐゴシック"/>
      </rPr>
      <t xml:space="preserve">
</t>
    </r>
    <r>
      <rPr>
        <sz val="9"/>
        <color indexed="8"/>
        <rFont val="ＭＳ Ｐゴシック"/>
      </rPr>
      <t>その他内容/不明理由(記入)</t>
    </r>
    <rPh sb="1" eb="3">
      <t>ゾクガラ</t>
    </rPh>
    <rPh sb="5" eb="6">
      <t>タ</t>
    </rPh>
    <rPh sb="7" eb="9">
      <t>フメイ</t>
    </rPh>
    <rPh sb="9" eb="10">
      <t>ジ</t>
    </rPh>
    <rPh sb="13" eb="14">
      <t>タ</t>
    </rPh>
    <rPh sb="14" eb="16">
      <t>ナイヨウ</t>
    </rPh>
    <rPh sb="17" eb="19">
      <t>フメイ</t>
    </rPh>
    <rPh sb="19" eb="21">
      <t>リユウ</t>
    </rPh>
    <rPh sb="22" eb="24">
      <t>キニュウ</t>
    </rPh>
    <phoneticPr fontId="5"/>
  </si>
  <si>
    <t>c)対象年度以前に通報受理・事実確認した虐待事例で、対応が対象年度となった事例</t>
  </si>
  <si>
    <r>
      <t>具体的内容2</t>
    </r>
    <r>
      <rPr>
        <sz val="10"/>
        <color indexed="8"/>
        <rFont val="ＭＳ Ｐゴシック"/>
      </rPr>
      <t>(記入)</t>
    </r>
    <rPh sb="0" eb="2">
      <t>グタイ</t>
    </rPh>
    <rPh sb="2" eb="3">
      <t>テキ</t>
    </rPh>
    <rPh sb="3" eb="5">
      <t>ナイヨウ</t>
    </rPh>
    <phoneticPr fontId="5"/>
  </si>
  <si>
    <t>エラーチェック</t>
  </si>
  <si>
    <t>不明</t>
  </si>
  <si>
    <t>単独か１人目</t>
    <rPh sb="0" eb="2">
      <t>タンドク</t>
    </rPh>
    <rPh sb="3" eb="6">
      <t>ヒトリメ</t>
    </rPh>
    <phoneticPr fontId="5"/>
  </si>
  <si>
    <t>（1）事実確認調査の有の結果と無の理由）</t>
    <rPh sb="3" eb="5">
      <t>ジジツ</t>
    </rPh>
    <rPh sb="5" eb="7">
      <t>カクニン</t>
    </rPh>
    <rPh sb="7" eb="9">
      <t>チョウサ</t>
    </rPh>
    <rPh sb="10" eb="11">
      <t>タモツ</t>
    </rPh>
    <rPh sb="12" eb="14">
      <t>ケッカ</t>
    </rPh>
    <rPh sb="15" eb="16">
      <t>ナシ</t>
    </rPh>
    <rPh sb="17" eb="19">
      <t>リユウ</t>
    </rPh>
    <phoneticPr fontId="5"/>
  </si>
  <si>
    <t>確認調査の開始日</t>
    <rPh sb="0" eb="2">
      <t>カクニン</t>
    </rPh>
    <rPh sb="2" eb="4">
      <t>チョウサ</t>
    </rPh>
    <rPh sb="5" eb="8">
      <t>カイシビ</t>
    </rPh>
    <phoneticPr fontId="5"/>
  </si>
  <si>
    <t>問8～問9</t>
    <rPh sb="0" eb="1">
      <t>トイ</t>
    </rPh>
    <rPh sb="3" eb="4">
      <t>トイ</t>
    </rPh>
    <phoneticPr fontId="5"/>
  </si>
  <si>
    <t>a)本調査対象年度内に通報等を受理した事例</t>
  </si>
  <si>
    <t>b)対象年度以前に通報等を受理し事実確認調査が対象年度となった事例</t>
  </si>
  <si>
    <t>b)被虐待者と虐待者を分離していない事例</t>
    <rPh sb="11" eb="13">
      <t>ブンリ</t>
    </rPh>
    <rPh sb="18" eb="20">
      <t>ジレイ</t>
    </rPh>
    <phoneticPr fontId="5"/>
  </si>
  <si>
    <t>問6エラーチェック</t>
    <rPh sb="0" eb="1">
      <t>トイ</t>
    </rPh>
    <phoneticPr fontId="5"/>
  </si>
  <si>
    <r>
      <t>問2　相談・通報者</t>
    </r>
    <r>
      <rPr>
        <sz val="10"/>
        <color indexed="8"/>
        <rFont val="ＭＳ Ｐゴシック"/>
      </rPr>
      <t>(重複可)</t>
    </r>
    <rPh sb="0" eb="1">
      <t>トイ</t>
    </rPh>
    <phoneticPr fontId="5"/>
  </si>
  <si>
    <t>その他</t>
  </si>
  <si>
    <t>問７</t>
    <rPh sb="0" eb="1">
      <t>トイ</t>
    </rPh>
    <phoneticPr fontId="5"/>
  </si>
  <si>
    <r>
      <rPr>
        <b/>
        <sz val="10"/>
        <color indexed="8"/>
        <rFont val="ＭＳ Ｐゴシック"/>
      </rPr>
      <t>【虐待者３】</t>
    </r>
    <r>
      <rPr>
        <sz val="10"/>
        <color indexed="8"/>
        <rFont val="ＭＳ Ｐゴシック"/>
      </rPr>
      <t xml:space="preserve"> a-3)
</t>
    </r>
    <r>
      <rPr>
        <sz val="9"/>
        <color indexed="8"/>
        <rFont val="ＭＳ Ｐゴシック"/>
      </rPr>
      <t>被虐待者から見た続柄</t>
    </r>
    <rPh sb="1" eb="3">
      <t>ギャクタイ</t>
    </rPh>
    <rPh sb="3" eb="4">
      <t>シャ</t>
    </rPh>
    <rPh sb="12" eb="13">
      <t>ヒ</t>
    </rPh>
    <rPh sb="13" eb="15">
      <t>ギャクタイ</t>
    </rPh>
    <rPh sb="15" eb="16">
      <t>シャ</t>
    </rPh>
    <rPh sb="18" eb="19">
      <t>ミ</t>
    </rPh>
    <rPh sb="20" eb="22">
      <t>ゾクガラ</t>
    </rPh>
    <phoneticPr fontId="5"/>
  </si>
  <si>
    <t>b)虐待ではないと判断した事例</t>
    <rPh sb="2" eb="4">
      <t>ギャクタイ</t>
    </rPh>
    <rPh sb="9" eb="11">
      <t>ハンダン</t>
    </rPh>
    <rPh sb="13" eb="15">
      <t>ジレイ</t>
    </rPh>
    <phoneticPr fontId="5"/>
  </si>
  <si>
    <t>b)虐待の事実が認められなかった</t>
    <rPh sb="2" eb="4">
      <t>ギャクタイ</t>
    </rPh>
    <rPh sb="5" eb="7">
      <t>ジジツ</t>
    </rPh>
    <rPh sb="8" eb="9">
      <t>ミト</t>
    </rPh>
    <phoneticPr fontId="5"/>
  </si>
  <si>
    <t>問1～問9</t>
    <rPh sb="0" eb="1">
      <t>トイ</t>
    </rPh>
    <rPh sb="3" eb="4">
      <t>トイ</t>
    </rPh>
    <phoneticPr fontId="5"/>
  </si>
  <si>
    <t>虐待の深刻度</t>
    <rPh sb="0" eb="2">
      <t>ギャクタイ</t>
    </rPh>
    <rPh sb="3" eb="6">
      <t>シンコクド</t>
    </rPh>
    <phoneticPr fontId="5"/>
  </si>
  <si>
    <t>2023年</t>
    <rPh sb="4" eb="5">
      <t>ネン</t>
    </rPh>
    <phoneticPr fontId="5"/>
  </si>
  <si>
    <t>4_5)　被虐待高齢者の状況</t>
    <rPh sb="5" eb="8">
      <t>ヒギャクタイ</t>
    </rPh>
    <rPh sb="8" eb="11">
      <t>コウレイシャ</t>
    </rPh>
    <rPh sb="12" eb="14">
      <t>ジョウキョウ</t>
    </rPh>
    <phoneticPr fontId="5"/>
  </si>
  <si>
    <r>
      <t>j</t>
    </r>
    <r>
      <rPr>
        <sz val="10"/>
        <color indexed="8"/>
        <rFont val="ＭＳ Ｐゴシック"/>
      </rPr>
      <t>)警察</t>
    </r>
    <rPh sb="2" eb="4">
      <t>ケイサツ</t>
    </rPh>
    <phoneticPr fontId="5"/>
  </si>
  <si>
    <t>単独か1人目</t>
    <rPh sb="0" eb="2">
      <t>タンドク</t>
    </rPh>
    <rPh sb="3" eb="6">
      <t>ヒトリメ</t>
    </rPh>
    <phoneticPr fontId="5"/>
  </si>
  <si>
    <t>d)医療機関への一時入院</t>
  </si>
  <si>
    <t>(記入漏れ）</t>
    <rPh sb="1" eb="3">
      <t>キニュウ</t>
    </rPh>
    <rPh sb="3" eb="4">
      <t>モ</t>
    </rPh>
    <phoneticPr fontId="5"/>
  </si>
  <si>
    <t>問3エラーチェック</t>
    <rPh sb="0" eb="1">
      <t>トイ</t>
    </rPh>
    <phoneticPr fontId="5"/>
  </si>
  <si>
    <t>i)不明</t>
    <rPh sb="2" eb="4">
      <t>フメイ</t>
    </rPh>
    <phoneticPr fontId="5"/>
  </si>
  <si>
    <r>
      <t>e</t>
    </r>
    <r>
      <rPr>
        <sz val="10"/>
        <color indexed="8"/>
        <rFont val="ＭＳ Ｐゴシック"/>
      </rPr>
      <t>)民生委員</t>
    </r>
    <rPh sb="2" eb="4">
      <t>ミンセイ</t>
    </rPh>
    <rPh sb="4" eb="6">
      <t>イイン</t>
    </rPh>
    <phoneticPr fontId="5"/>
  </si>
  <si>
    <t>85～89歳</t>
    <rPh sb="5" eb="6">
      <t>サイ</t>
    </rPh>
    <phoneticPr fontId="5"/>
  </si>
  <si>
    <t>問2</t>
    <rPh sb="0" eb="1">
      <t>トイ</t>
    </rPh>
    <phoneticPr fontId="5"/>
  </si>
  <si>
    <r>
      <t>d)配偶者と離別・死別等した子と同居（</t>
    </r>
    <r>
      <rPr>
        <b/>
        <sz val="9"/>
        <color rgb="FFFF0000"/>
        <rFont val="ＭＳ ゴシック"/>
      </rPr>
      <t>※孫や高齢者本人の配偶者、他の親族も同居している場合や、子が別居中の場合を含む</t>
    </r>
    <r>
      <rPr>
        <sz val="9"/>
        <color auto="1"/>
        <rFont val="ＭＳ ゴシック"/>
      </rPr>
      <t>）</t>
    </r>
    <rPh sb="47" eb="48">
      <t>コ</t>
    </rPh>
    <rPh sb="48" eb="49">
      <t>カイシ</t>
    </rPh>
    <rPh sb="49" eb="51">
      <t>ベッキョ</t>
    </rPh>
    <rPh sb="51" eb="52">
      <t>チュウ</t>
    </rPh>
    <rPh sb="53" eb="55">
      <t>バアイ</t>
    </rPh>
    <phoneticPr fontId="5"/>
  </si>
  <si>
    <t>b)対象年度以前に通報等を受理し、事実確認調査が対象年度となった事例</t>
  </si>
  <si>
    <t>c)チームケア体制・連携体制が不十分</t>
    <rPh sb="7" eb="9">
      <t>タイセイ</t>
    </rPh>
    <rPh sb="10" eb="12">
      <t>レンケイ</t>
    </rPh>
    <rPh sb="12" eb="14">
      <t>タイセイ</t>
    </rPh>
    <rPh sb="15" eb="18">
      <t>フジュウブン</t>
    </rPh>
    <phoneticPr fontId="5"/>
  </si>
  <si>
    <t>※「その他」の具体的内容(記入)</t>
    <rPh sb="4" eb="5">
      <t>タ</t>
    </rPh>
    <rPh sb="7" eb="10">
      <t>グタイテキ</t>
    </rPh>
    <rPh sb="10" eb="12">
      <t>ナイヨウ</t>
    </rPh>
    <phoneticPr fontId="5"/>
  </si>
  <si>
    <t>k7:居宅療養管理指導</t>
  </si>
  <si>
    <t>問9　養護者の虐待等による死亡事例への該当</t>
    <rPh sb="0" eb="1">
      <t>トイ</t>
    </rPh>
    <rPh sb="3" eb="5">
      <t>ヨウゴ</t>
    </rPh>
    <rPh sb="5" eb="6">
      <t>シャ</t>
    </rPh>
    <rPh sb="7" eb="10">
      <t>ギャクタイトウ</t>
    </rPh>
    <rPh sb="13" eb="15">
      <t>シボウ</t>
    </rPh>
    <rPh sb="15" eb="17">
      <t>ジレイ</t>
    </rPh>
    <rPh sb="19" eb="21">
      <t>ガイトウ</t>
    </rPh>
    <phoneticPr fontId="5"/>
  </si>
  <si>
    <t>自立</t>
    <rPh sb="0" eb="2">
      <t>ジリツ</t>
    </rPh>
    <phoneticPr fontId="5"/>
  </si>
  <si>
    <t>整理番号(参考)</t>
    <rPh sb="0" eb="2">
      <t>セイリ</t>
    </rPh>
    <rPh sb="2" eb="4">
      <t>バンゴウ</t>
    </rPh>
    <rPh sb="5" eb="7">
      <t>サンコウ</t>
    </rPh>
    <phoneticPr fontId="5"/>
  </si>
  <si>
    <t>40-49歳</t>
  </si>
  <si>
    <t>(記入漏れ)
(立入調査時の警察の同行)</t>
    <rPh sb="1" eb="3">
      <t>キニュウ</t>
    </rPh>
    <rPh sb="3" eb="4">
      <t>モ</t>
    </rPh>
    <rPh sb="8" eb="9">
      <t>タ</t>
    </rPh>
    <rPh sb="9" eb="10">
      <t>イ</t>
    </rPh>
    <rPh sb="10" eb="12">
      <t>チョウサ</t>
    </rPh>
    <rPh sb="12" eb="13">
      <t>ジ</t>
    </rPh>
    <rPh sb="14" eb="16">
      <t>ケイサツ</t>
    </rPh>
    <rPh sb="17" eb="19">
      <t>ドウコウ</t>
    </rPh>
    <phoneticPr fontId="5"/>
  </si>
  <si>
    <t>問6　被虐待者・虐待者の状況</t>
  </si>
  <si>
    <t>c) その他</t>
  </si>
  <si>
    <t>c)虐待の判断に至らなかった事例</t>
    <rPh sb="2" eb="4">
      <t>ギャクタイ</t>
    </rPh>
    <rPh sb="5" eb="7">
      <t>ハンダン</t>
    </rPh>
    <rPh sb="8" eb="9">
      <t>イタ</t>
    </rPh>
    <rPh sb="14" eb="16">
      <t>ジレイ</t>
    </rPh>
    <phoneticPr fontId="5"/>
  </si>
  <si>
    <r>
      <t>3-1)市町村と</t>
    </r>
    <r>
      <rPr>
        <b/>
        <sz val="10"/>
        <color indexed="10"/>
        <rFont val="ＭＳ Ｐゴシック"/>
      </rPr>
      <t>共同</t>
    </r>
    <rPh sb="4" eb="7">
      <t>シチョウソン</t>
    </rPh>
    <rPh sb="8" eb="10">
      <t>キョウドウ</t>
    </rPh>
    <phoneticPr fontId="5"/>
  </si>
  <si>
    <t>問2エラーチェック</t>
    <rPh sb="0" eb="1">
      <t>トイ</t>
    </rPh>
    <phoneticPr fontId="5"/>
  </si>
  <si>
    <t>h)介護相談員</t>
    <rPh sb="4" eb="7">
      <t>ソウダンイン</t>
    </rPh>
    <phoneticPr fontId="5"/>
  </si>
  <si>
    <t>虐待者及び他家族と同居</t>
  </si>
  <si>
    <r>
      <t>※</t>
    </r>
    <r>
      <rPr>
        <sz val="10"/>
        <color indexed="8"/>
        <rFont val="ＭＳ Ｐゴシック"/>
      </rPr>
      <t>「その他」の具体的内容(記入)</t>
    </r>
    <rPh sb="4" eb="5">
      <t>タ</t>
    </rPh>
    <rPh sb="7" eb="10">
      <t>グタイテキ</t>
    </rPh>
    <rPh sb="10" eb="12">
      <t>ナイヨウ</t>
    </rPh>
    <phoneticPr fontId="5"/>
  </si>
  <si>
    <t>問3</t>
    <rPh sb="0" eb="1">
      <t>トイ</t>
    </rPh>
    <phoneticPr fontId="5"/>
  </si>
  <si>
    <t>c)対象年度以前に通報受理・事実確認調査した虐待事例で、対応が対象年度となった事例</t>
    <rPh sb="18" eb="20">
      <t>チョウサ</t>
    </rPh>
    <phoneticPr fontId="5"/>
  </si>
  <si>
    <r>
      <rPr>
        <sz val="8"/>
        <color auto="1"/>
        <rFont val="ＭＳ Ｐゴシック"/>
      </rPr>
      <t>1)</t>
    </r>
    <r>
      <rPr>
        <b/>
        <sz val="8"/>
        <color indexed="10"/>
        <rFont val="ＭＳ Ｐゴシック"/>
      </rPr>
      <t>市町村から「都道府県と共同して事実確認を行う必要がある」とした</t>
    </r>
    <r>
      <rPr>
        <sz val="8"/>
        <color auto="1"/>
        <rFont val="ＭＳ Ｐゴシック"/>
      </rPr>
      <t>事例</t>
    </r>
    <rPh sb="2" eb="5">
      <t>シチョウソン</t>
    </rPh>
    <rPh sb="8" eb="12">
      <t>トドウフケン</t>
    </rPh>
    <rPh sb="13" eb="15">
      <t>キョウドウ</t>
    </rPh>
    <rPh sb="17" eb="19">
      <t>ジジツ</t>
    </rPh>
    <rPh sb="19" eb="21">
      <t>カクニン</t>
    </rPh>
    <rPh sb="22" eb="23">
      <t>オコナ</t>
    </rPh>
    <rPh sb="24" eb="26">
      <t>ヒツヨウ</t>
    </rPh>
    <rPh sb="33" eb="35">
      <t>ジレイ</t>
    </rPh>
    <phoneticPr fontId="5"/>
  </si>
  <si>
    <t>女性</t>
    <rPh sb="0" eb="2">
      <t>ジョセイ</t>
    </rPh>
    <phoneticPr fontId="5"/>
  </si>
  <si>
    <t>都道府県が直接受理</t>
    <rPh sb="0" eb="4">
      <t>トドウフケン</t>
    </rPh>
    <rPh sb="5" eb="7">
      <t>チョクセツ</t>
    </rPh>
    <rPh sb="7" eb="9">
      <t>ジュリ</t>
    </rPh>
    <phoneticPr fontId="5"/>
  </si>
  <si>
    <t>6_3)虐待防止委員会の設置</t>
    <rPh sb="4" eb="6">
      <t>ギャクタイ</t>
    </rPh>
    <rPh sb="6" eb="8">
      <t>ボウシ</t>
    </rPh>
    <rPh sb="8" eb="11">
      <t>イインカイ</t>
    </rPh>
    <rPh sb="12" eb="14">
      <t>セッチ</t>
    </rPh>
    <phoneticPr fontId="52"/>
  </si>
  <si>
    <r>
      <rPr>
        <b/>
        <sz val="8"/>
        <color indexed="8"/>
        <rFont val="ＭＳ Ｐゴシック"/>
      </rPr>
      <t>＊続柄その他・不明時</t>
    </r>
    <r>
      <rPr>
        <sz val="10"/>
        <color indexed="8"/>
        <rFont val="ＭＳ Ｐゴシック"/>
      </rPr>
      <t xml:space="preserve">
</t>
    </r>
    <r>
      <rPr>
        <sz val="9"/>
        <color indexed="8"/>
        <rFont val="ＭＳ Ｐゴシック"/>
      </rPr>
      <t>その他内容/不明理由(記入)</t>
    </r>
    <rPh sb="1" eb="3">
      <t>ゾクガラ</t>
    </rPh>
    <rPh sb="5" eb="6">
      <t>タ</t>
    </rPh>
    <rPh sb="7" eb="9">
      <t>フメイ</t>
    </rPh>
    <rPh sb="9" eb="10">
      <t>ジ</t>
    </rPh>
    <rPh sb="13" eb="14">
      <t>タ</t>
    </rPh>
    <rPh sb="14" eb="16">
      <t>ナイヨウ</t>
    </rPh>
    <rPh sb="17" eb="19">
      <t>フメイ</t>
    </rPh>
    <rPh sb="19" eb="21">
      <t>リユウ</t>
    </rPh>
    <phoneticPr fontId="5"/>
  </si>
  <si>
    <t>権利擁護対応日</t>
    <rPh sb="0" eb="2">
      <t>ケンリ</t>
    </rPh>
    <rPh sb="2" eb="4">
      <t>ヨウゴ</t>
    </rPh>
    <rPh sb="4" eb="6">
      <t>タイオウ</t>
    </rPh>
    <rPh sb="6" eb="7">
      <t>ビ</t>
    </rPh>
    <phoneticPr fontId="5"/>
  </si>
  <si>
    <t>具体的内容1(記入)</t>
    <rPh sb="0" eb="2">
      <t>グタイ</t>
    </rPh>
    <rPh sb="2" eb="3">
      <t>テキ</t>
    </rPh>
    <rPh sb="3" eb="5">
      <t>ナイヨウ</t>
    </rPh>
    <rPh sb="7" eb="9">
      <t>キニュウ</t>
    </rPh>
    <phoneticPr fontId="5"/>
  </si>
  <si>
    <r>
      <t xml:space="preserve">4-4)権利擁護対応開始日
</t>
    </r>
    <r>
      <rPr>
        <sz val="10"/>
        <color rgb="FFFF0000"/>
        <rFont val="ＭＳ Ｐゴシック"/>
      </rPr>
      <t>「調査対象年度」と整合しない場合、セルが橙色で表示されます</t>
    </r>
    <rPh sb="4" eb="6">
      <t>ケンリ</t>
    </rPh>
    <rPh sb="6" eb="8">
      <t>ヨウゴ</t>
    </rPh>
    <rPh sb="8" eb="10">
      <t>タイオウ</t>
    </rPh>
    <rPh sb="10" eb="13">
      <t>カイシビ</t>
    </rPh>
    <phoneticPr fontId="5"/>
  </si>
  <si>
    <r>
      <t>具体的内容3</t>
    </r>
    <r>
      <rPr>
        <sz val="10"/>
        <color indexed="8"/>
        <rFont val="ＭＳ Ｐゴシック"/>
      </rPr>
      <t>(記入)</t>
    </r>
    <rPh sb="0" eb="2">
      <t>グタイ</t>
    </rPh>
    <rPh sb="2" eb="3">
      <t>テキ</t>
    </rPh>
    <rPh sb="3" eb="5">
      <t>ナイヨウ</t>
    </rPh>
    <phoneticPr fontId="5"/>
  </si>
  <si>
    <t>b) 家庭内の経済的利害関係（財産、相続）</t>
  </si>
  <si>
    <t>問9エラーチェック</t>
    <rPh sb="0" eb="1">
      <t>トイ</t>
    </rPh>
    <phoneticPr fontId="5"/>
  </si>
  <si>
    <r>
      <t>具体的内容1</t>
    </r>
    <r>
      <rPr>
        <sz val="10"/>
        <color indexed="8"/>
        <rFont val="ＭＳ Ｐゴシック"/>
      </rPr>
      <t>(記入)</t>
    </r>
    <rPh sb="0" eb="2">
      <t>グタイ</t>
    </rPh>
    <rPh sb="2" eb="3">
      <t>テキ</t>
    </rPh>
    <rPh sb="3" eb="5">
      <t>ナイヨウ</t>
    </rPh>
    <phoneticPr fontId="5"/>
  </si>
  <si>
    <t>※　その他の具体的内容(記入)</t>
    <rPh sb="4" eb="5">
      <t>タ</t>
    </rPh>
    <rPh sb="6" eb="9">
      <t>グタイテキ</t>
    </rPh>
    <rPh sb="9" eb="11">
      <t>ナイヨウ</t>
    </rPh>
    <phoneticPr fontId="5"/>
  </si>
  <si>
    <t>(虐待事例の場合のみ回答)</t>
    <rPh sb="1" eb="3">
      <t>ギャクタイ</t>
    </rPh>
    <rPh sb="3" eb="5">
      <t>ジレイ</t>
    </rPh>
    <rPh sb="6" eb="8">
      <t>バアイ</t>
    </rPh>
    <rPh sb="10" eb="12">
      <t>カイトウ</t>
    </rPh>
    <phoneticPr fontId="5"/>
  </si>
  <si>
    <r>
      <t>d</t>
    </r>
    <r>
      <rPr>
        <sz val="10"/>
        <color indexed="8"/>
        <rFont val="ＭＳ Ｐゴシック"/>
      </rPr>
      <t>)近隣住民・知人</t>
    </r>
    <rPh sb="2" eb="4">
      <t>キンリン</t>
    </rPh>
    <rPh sb="4" eb="6">
      <t>ジュウミン</t>
    </rPh>
    <rPh sb="7" eb="9">
      <t>チジン</t>
    </rPh>
    <phoneticPr fontId="5"/>
  </si>
  <si>
    <t>且つ面会制限あり</t>
    <rPh sb="0" eb="1">
      <t>カ</t>
    </rPh>
    <rPh sb="2" eb="4">
      <t>メンカイ</t>
    </rPh>
    <rPh sb="4" eb="6">
      <t>セイゲン</t>
    </rPh>
    <phoneticPr fontId="5"/>
  </si>
  <si>
    <t>自立度Ｍ</t>
    <rPh sb="0" eb="3">
      <t>ジリツド</t>
    </rPh>
    <phoneticPr fontId="5"/>
  </si>
  <si>
    <t>c) 身体的自立度の低さ</t>
  </si>
  <si>
    <t>※その他の場合具体的内容(記入)</t>
  </si>
  <si>
    <t>4_2)a)経営層の倫理観・理念の欠如</t>
    <rPh sb="6" eb="9">
      <t>ケイエイソウ</t>
    </rPh>
    <rPh sb="10" eb="13">
      <t>リンリカン</t>
    </rPh>
    <rPh sb="14" eb="16">
      <t>リネン</t>
    </rPh>
    <rPh sb="17" eb="19">
      <t>ケツジョ</t>
    </rPh>
    <phoneticPr fontId="52"/>
  </si>
  <si>
    <t xml:space="preserve">5)現在対応中 </t>
  </si>
  <si>
    <t>n) 他者との関係のとりづらさ・資源への繋がりづらさ</t>
    <rPh sb="3" eb="5">
      <t>タシャ</t>
    </rPh>
    <rPh sb="7" eb="9">
      <t>カンケイ</t>
    </rPh>
    <rPh sb="16" eb="18">
      <t>シゲン</t>
    </rPh>
    <rPh sb="20" eb="21">
      <t>ツナ</t>
    </rPh>
    <phoneticPr fontId="5"/>
  </si>
  <si>
    <t>a)被虐待者の保護として虐待者からの分離を行った事例</t>
    <rPh sb="21" eb="22">
      <t>オコナ</t>
    </rPh>
    <rPh sb="24" eb="26">
      <t>ジレイ</t>
    </rPh>
    <phoneticPr fontId="5"/>
  </si>
  <si>
    <t>a)契約による介護保険サービスの利用</t>
  </si>
  <si>
    <r>
      <t>⇒これ以降の設問は、</t>
    </r>
    <r>
      <rPr>
        <b/>
        <sz val="11"/>
        <color indexed="10"/>
        <rFont val="ＭＳ Ｐゴシック"/>
      </rPr>
      <t>通報等の受理主体、</t>
    </r>
    <r>
      <rPr>
        <b/>
        <sz val="11"/>
        <color auto="1"/>
        <rFont val="ＭＳ Ｐゴシック"/>
      </rPr>
      <t>事実確認の</t>
    </r>
    <r>
      <rPr>
        <b/>
        <sz val="11"/>
        <color indexed="10"/>
        <rFont val="ＭＳ Ｐゴシック"/>
      </rPr>
      <t>実施主体に関わらず</t>
    </r>
    <r>
      <rPr>
        <b/>
        <sz val="11"/>
        <color auto="1"/>
        <rFont val="ＭＳ Ｐゴシック"/>
      </rPr>
      <t xml:space="preserve">、
</t>
    </r>
    <r>
      <rPr>
        <b/>
        <sz val="11"/>
        <color indexed="10"/>
        <rFont val="ＭＳ Ｐゴシック"/>
      </rPr>
      <t>虐待の事実が認められた事例のみ</t>
    </r>
    <r>
      <rPr>
        <b/>
        <sz val="11"/>
        <color auto="1"/>
        <rFont val="ＭＳ Ｐゴシック"/>
      </rPr>
      <t>回答</t>
    </r>
    <rPh sb="3" eb="5">
      <t>イコウ</t>
    </rPh>
    <rPh sb="6" eb="8">
      <t>セツモン</t>
    </rPh>
    <rPh sb="10" eb="12">
      <t>ツウホウ</t>
    </rPh>
    <rPh sb="12" eb="13">
      <t>トウ</t>
    </rPh>
    <rPh sb="14" eb="16">
      <t>ジュリ</t>
    </rPh>
    <rPh sb="16" eb="18">
      <t>シュタイ</t>
    </rPh>
    <rPh sb="19" eb="21">
      <t>ジジツ</t>
    </rPh>
    <rPh sb="21" eb="23">
      <t>カクニン</t>
    </rPh>
    <rPh sb="24" eb="26">
      <t>ジッシ</t>
    </rPh>
    <rPh sb="26" eb="28">
      <t>シュタイ</t>
    </rPh>
    <rPh sb="29" eb="30">
      <t>カカ</t>
    </rPh>
    <rPh sb="35" eb="37">
      <t>ギャクタイ</t>
    </rPh>
    <rPh sb="38" eb="40">
      <t>ジジツ</t>
    </rPh>
    <rPh sb="41" eb="42">
      <t>ミト</t>
    </rPh>
    <rPh sb="46" eb="48">
      <t>ジレイ</t>
    </rPh>
    <rPh sb="50" eb="52">
      <t>カイトウ</t>
    </rPh>
    <phoneticPr fontId="5"/>
  </si>
  <si>
    <t>市町村における高齢者虐待防止法に基づく対応状況等に関する調査票（Ｃ票）　～養護者による虐待について～</t>
    <rPh sb="30" eb="31">
      <t>ヒョウ</t>
    </rPh>
    <rPh sb="37" eb="39">
      <t>ヨウゴ</t>
    </rPh>
    <rPh sb="39" eb="40">
      <t>シャ</t>
    </rPh>
    <rPh sb="43" eb="45">
      <t>ギャクタイ</t>
    </rPh>
    <phoneticPr fontId="5"/>
  </si>
  <si>
    <t>（　2-1）の回答）</t>
    <rPh sb="7" eb="9">
      <t>カイトウ</t>
    </rPh>
    <phoneticPr fontId="5"/>
  </si>
  <si>
    <t>問1～4エラーチェック</t>
    <rPh sb="0" eb="1">
      <t>トイ</t>
    </rPh>
    <phoneticPr fontId="5"/>
  </si>
  <si>
    <r>
      <t>e</t>
    </r>
    <r>
      <rPr>
        <sz val="10"/>
        <color indexed="8"/>
        <rFont val="ＭＳ Ｐゴシック"/>
      </rPr>
      <t>)
経済的虐待</t>
    </r>
    <rPh sb="3" eb="5">
      <t>ケイザイ</t>
    </rPh>
    <phoneticPr fontId="5"/>
  </si>
  <si>
    <t>整理番号</t>
    <rPh sb="0" eb="2">
      <t>セイリ</t>
    </rPh>
    <rPh sb="2" eb="4">
      <t>バンゴウ</t>
    </rPh>
    <phoneticPr fontId="5"/>
  </si>
  <si>
    <t>要介護１</t>
    <rPh sb="0" eb="1">
      <t>ヨウ</t>
    </rPh>
    <rPh sb="1" eb="3">
      <t>カイゴ</t>
    </rPh>
    <phoneticPr fontId="5"/>
  </si>
  <si>
    <r>
      <t>1)虐待の事実が認められた事例
参考（問3_1-2)</t>
    </r>
    <r>
      <rPr>
        <sz val="10"/>
        <color indexed="8"/>
        <rFont val="ＭＳ Ｐゴシック"/>
      </rPr>
      <t>の回答）</t>
    </r>
    <rPh sb="2" eb="4">
      <t>ギャクタイ</t>
    </rPh>
    <rPh sb="5" eb="7">
      <t>ジジツ</t>
    </rPh>
    <rPh sb="8" eb="9">
      <t>ミト</t>
    </rPh>
    <rPh sb="13" eb="15">
      <t>ジレイ</t>
    </rPh>
    <phoneticPr fontId="5"/>
  </si>
  <si>
    <t xml:space="preserve">2)終結した場合はその理由、対応継続の場合は年度末日での状況（記入）
</t>
  </si>
  <si>
    <t>7)被虐待者・虐待者の特定</t>
    <rPh sb="2" eb="6">
      <t>ヒギャクタイシャ</t>
    </rPh>
    <rPh sb="7" eb="10">
      <t>ギャクタイシャ</t>
    </rPh>
    <rPh sb="11" eb="13">
      <t>トクテイ</t>
    </rPh>
    <phoneticPr fontId="5"/>
  </si>
  <si>
    <t>同一家庭における
複数の被虐待者の存在</t>
    <rPh sb="0" eb="2">
      <t>ドウイツ</t>
    </rPh>
    <rPh sb="2" eb="4">
      <t>カテイ</t>
    </rPh>
    <rPh sb="9" eb="11">
      <t>フクスウ</t>
    </rPh>
    <rPh sb="12" eb="13">
      <t>ヒ</t>
    </rPh>
    <rPh sb="13" eb="15">
      <t>ギャクタイ</t>
    </rPh>
    <rPh sb="15" eb="16">
      <t>シャ</t>
    </rPh>
    <rPh sb="17" eb="19">
      <t>ソンザイ</t>
    </rPh>
    <phoneticPr fontId="5"/>
  </si>
  <si>
    <t>e）相談・通報を受理し、後日、事実確認調査を予定しているまたは事実確認調査の要否を検討中の事例</t>
  </si>
  <si>
    <t>(事実確認の有無と
事実確認の結果)</t>
    <rPh sb="1" eb="3">
      <t>ジジツ</t>
    </rPh>
    <rPh sb="3" eb="5">
      <t>カクニン</t>
    </rPh>
    <rPh sb="6" eb="8">
      <t>ウム</t>
    </rPh>
    <rPh sb="10" eb="12">
      <t>ジジツ</t>
    </rPh>
    <rPh sb="12" eb="14">
      <t>カクニン</t>
    </rPh>
    <rPh sb="15" eb="17">
      <t>ケッカ</t>
    </rPh>
    <phoneticPr fontId="5"/>
  </si>
  <si>
    <t>(同一家庭における
複数の被虐待者の存在)</t>
    <rPh sb="1" eb="3">
      <t>ドウイツ</t>
    </rPh>
    <rPh sb="3" eb="5">
      <t>カテイ</t>
    </rPh>
    <rPh sb="10" eb="12">
      <t>フクスウ</t>
    </rPh>
    <rPh sb="13" eb="14">
      <t>ヒ</t>
    </rPh>
    <rPh sb="14" eb="16">
      <t>ギャクタイ</t>
    </rPh>
    <rPh sb="16" eb="17">
      <t>シャ</t>
    </rPh>
    <rPh sb="18" eb="20">
      <t>ソンザイ</t>
    </rPh>
    <phoneticPr fontId="5"/>
  </si>
  <si>
    <t>要確認事項</t>
  </si>
  <si>
    <t>b)事実確認調査により虐待ではないと判断した事例</t>
    <rPh sb="2" eb="4">
      <t>ジジツ</t>
    </rPh>
    <rPh sb="4" eb="6">
      <t>カクニン</t>
    </rPh>
    <rPh sb="6" eb="8">
      <t>チョウサ</t>
    </rPh>
    <rPh sb="11" eb="13">
      <t>ギャクタイ</t>
    </rPh>
    <rPh sb="18" eb="20">
      <t>ハンダン</t>
    </rPh>
    <rPh sb="22" eb="24">
      <t>ジレイ</t>
    </rPh>
    <phoneticPr fontId="5"/>
  </si>
  <si>
    <r>
      <rPr>
        <sz val="10"/>
        <color auto="1"/>
        <rFont val="ＭＳ Ｐゴシック"/>
      </rPr>
      <t>1)</t>
    </r>
    <r>
      <rPr>
        <b/>
        <sz val="10"/>
        <color indexed="10"/>
        <rFont val="ＭＳ Ｐゴシック"/>
      </rPr>
      <t>市町村から「都道府県と共同して事実確認を行う必要がある」と報告された</t>
    </r>
    <r>
      <rPr>
        <sz val="10"/>
        <color auto="1"/>
        <rFont val="ＭＳ Ｐゴシック"/>
      </rPr>
      <t>事例</t>
    </r>
    <rPh sb="2" eb="5">
      <t>シチョウソン</t>
    </rPh>
    <rPh sb="8" eb="12">
      <t>トドウフケン</t>
    </rPh>
    <rPh sb="13" eb="15">
      <t>キョウドウ</t>
    </rPh>
    <rPh sb="17" eb="19">
      <t>ジジツ</t>
    </rPh>
    <rPh sb="19" eb="21">
      <t>カクニン</t>
    </rPh>
    <rPh sb="22" eb="23">
      <t>オコナ</t>
    </rPh>
    <rPh sb="24" eb="26">
      <t>ヒツヨウ</t>
    </rPh>
    <rPh sb="31" eb="33">
      <t>ホウコク</t>
    </rPh>
    <rPh sb="36" eb="38">
      <t>ジレイ</t>
    </rPh>
    <phoneticPr fontId="5"/>
  </si>
  <si>
    <t>(介護施設の措置と期日、内容)</t>
    <rPh sb="1" eb="3">
      <t>カイゴ</t>
    </rPh>
    <rPh sb="3" eb="5">
      <t>シセツ</t>
    </rPh>
    <rPh sb="6" eb="8">
      <t>ソチ</t>
    </rPh>
    <rPh sb="9" eb="11">
      <t>キジツ</t>
    </rPh>
    <rPh sb="12" eb="14">
      <t>ナイヨウ</t>
    </rPh>
    <phoneticPr fontId="5"/>
  </si>
  <si>
    <t>（記入漏れ）
(虐待事例の場合のみ回答)</t>
    <rPh sb="1" eb="3">
      <t>キニュウ</t>
    </rPh>
    <rPh sb="3" eb="4">
      <t>モ</t>
    </rPh>
    <phoneticPr fontId="5"/>
  </si>
  <si>
    <t>問6　9)家族形態
注書きを確認のうえ
回答してください</t>
    <rPh sb="0" eb="1">
      <t>トイ</t>
    </rPh>
    <rPh sb="5" eb="7">
      <t>カゾク</t>
    </rPh>
    <rPh sb="7" eb="9">
      <t>ケイタイ</t>
    </rPh>
    <rPh sb="11" eb="12">
      <t>チュウ</t>
    </rPh>
    <rPh sb="12" eb="13">
      <t>ガ</t>
    </rPh>
    <rPh sb="15" eb="17">
      <t>カクニン</t>
    </rPh>
    <rPh sb="21" eb="23">
      <t>カイトウ</t>
    </rPh>
    <phoneticPr fontId="5"/>
  </si>
  <si>
    <t>1) 被虐待者性別</t>
  </si>
  <si>
    <t>経過観察以外対応</t>
    <rPh sb="0" eb="2">
      <t>ケイカ</t>
    </rPh>
    <rPh sb="2" eb="4">
      <t>カンサツ</t>
    </rPh>
    <rPh sb="4" eb="6">
      <t>イガイ</t>
    </rPh>
    <rPh sb="6" eb="8">
      <t>タイオウ</t>
    </rPh>
    <phoneticPr fontId="5"/>
  </si>
  <si>
    <t>4-1)成年後見制度利用の開始</t>
    <rPh sb="4" eb="6">
      <t>セイネン</t>
    </rPh>
    <rPh sb="6" eb="8">
      <t>コウケン</t>
    </rPh>
    <rPh sb="8" eb="10">
      <t>セイド</t>
    </rPh>
    <rPh sb="10" eb="12">
      <t>リヨウ</t>
    </rPh>
    <rPh sb="13" eb="15">
      <t>カイシ</t>
    </rPh>
    <phoneticPr fontId="5"/>
  </si>
  <si>
    <r>
      <t xml:space="preserve">
</t>
    </r>
    <r>
      <rPr>
        <b/>
        <sz val="11"/>
        <color auto="1"/>
        <rFont val="ＭＳ Ｐゴシック"/>
      </rPr>
      <t>被虐待者</t>
    </r>
    <r>
      <rPr>
        <sz val="11"/>
        <color auto="1"/>
        <rFont val="ＭＳ Ｐゴシック"/>
      </rPr>
      <t>または</t>
    </r>
    <r>
      <rPr>
        <b/>
        <sz val="11"/>
        <color auto="1"/>
        <rFont val="ＭＳ Ｐゴシック"/>
      </rPr>
      <t>虐待者</t>
    </r>
    <r>
      <rPr>
        <sz val="11"/>
        <color auto="1"/>
        <rFont val="ＭＳ Ｐゴシック"/>
      </rPr>
      <t xml:space="preserve">が
</t>
    </r>
    <r>
      <rPr>
        <b/>
        <sz val="11"/>
        <color indexed="10"/>
        <rFont val="ＭＳ Ｐゴシック"/>
      </rPr>
      <t>一部でも特定できている</t>
    </r>
    <r>
      <rPr>
        <sz val="11"/>
        <color auto="1"/>
        <rFont val="ＭＳ Ｐゴシック"/>
      </rPr>
      <t xml:space="preserve">場合、
</t>
    </r>
    <r>
      <rPr>
        <b/>
        <sz val="11"/>
        <color auto="1"/>
        <rFont val="ＭＳ Ｐゴシック"/>
      </rPr>
      <t>別シート(附B票)に詳細を回答</t>
    </r>
    <r>
      <rPr>
        <sz val="11"/>
        <color auto="1"/>
        <rFont val="ＭＳ Ｐゴシック"/>
      </rPr>
      <t>してください。
下の「附B票へ行く」ボタンをクリックし、該当箇所を回答してください。</t>
    </r>
    <rPh sb="1" eb="5">
      <t>ヒギャクタイシャ</t>
    </rPh>
    <rPh sb="13" eb="15">
      <t>イチブ</t>
    </rPh>
    <rPh sb="17" eb="19">
      <t>トクテイ</t>
    </rPh>
    <rPh sb="24" eb="26">
      <t>バアイ</t>
    </rPh>
    <rPh sb="28" eb="29">
      <t>ベツ</t>
    </rPh>
    <rPh sb="33" eb="34">
      <t>フ</t>
    </rPh>
    <rPh sb="35" eb="36">
      <t>ヒョウ</t>
    </rPh>
    <rPh sb="38" eb="40">
      <t>ショウサイ</t>
    </rPh>
    <rPh sb="41" eb="43">
      <t>カイトウ</t>
    </rPh>
    <rPh sb="51" eb="52">
      <t>シタ</t>
    </rPh>
    <rPh sb="54" eb="55">
      <t>フ</t>
    </rPh>
    <rPh sb="56" eb="57">
      <t>ヒョウ</t>
    </rPh>
    <rPh sb="58" eb="59">
      <t>イ</t>
    </rPh>
    <rPh sb="71" eb="73">
      <t>ガイトウ</t>
    </rPh>
    <rPh sb="73" eb="75">
      <t>カショ</t>
    </rPh>
    <rPh sb="76" eb="78">
      <t>カイトウ</t>
    </rPh>
    <phoneticPr fontId="5"/>
  </si>
  <si>
    <t>問6 都道府県と市町村の両者が
回答する設問です。</t>
    <rPh sb="0" eb="1">
      <t>トイ</t>
    </rPh>
    <rPh sb="3" eb="7">
      <t>トドウフケン</t>
    </rPh>
    <rPh sb="8" eb="11">
      <t>シチョウソン</t>
    </rPh>
    <rPh sb="12" eb="14">
      <t>リョウシャ</t>
    </rPh>
    <rPh sb="16" eb="18">
      <t>カイトウ</t>
    </rPh>
    <rPh sb="20" eb="22">
      <t>セツモン</t>
    </rPh>
    <phoneticPr fontId="5"/>
  </si>
  <si>
    <t>市町村長申立</t>
    <rPh sb="0" eb="3">
      <t>シチョウソン</t>
    </rPh>
    <rPh sb="3" eb="4">
      <t>チョウ</t>
    </rPh>
    <rPh sb="4" eb="6">
      <t>モウシタテ</t>
    </rPh>
    <phoneticPr fontId="5"/>
  </si>
  <si>
    <t>息子</t>
    <rPh sb="0" eb="2">
      <t>ムスコ</t>
    </rPh>
    <phoneticPr fontId="5"/>
  </si>
  <si>
    <t>問7 都道府県と市町村の両者が
回答する設問です。</t>
    <rPh sb="0" eb="1">
      <t>トイ</t>
    </rPh>
    <rPh sb="3" eb="7">
      <t>トドウフケン</t>
    </rPh>
    <rPh sb="8" eb="11">
      <t>シチョウソン</t>
    </rPh>
    <rPh sb="12" eb="14">
      <t>リョウシャ</t>
    </rPh>
    <rPh sb="16" eb="18">
      <t>カイトウ</t>
    </rPh>
    <rPh sb="20" eb="22">
      <t>セツモン</t>
    </rPh>
    <phoneticPr fontId="5"/>
  </si>
  <si>
    <t>申請中</t>
    <rPh sb="0" eb="3">
      <t>シンセイチュウ</t>
    </rPh>
    <phoneticPr fontId="5"/>
  </si>
  <si>
    <t>分離対応内容</t>
    <rPh sb="0" eb="2">
      <t>ブンリ</t>
    </rPh>
    <rPh sb="2" eb="4">
      <t>タイオウ</t>
    </rPh>
    <rPh sb="4" eb="6">
      <t>ナイヨウ</t>
    </rPh>
    <phoneticPr fontId="5"/>
  </si>
  <si>
    <t>問8 都道府県と市町村の両者が
回答する設問です。</t>
    <rPh sb="0" eb="1">
      <t>トイ</t>
    </rPh>
    <rPh sb="3" eb="7">
      <t>トドウフケン</t>
    </rPh>
    <rPh sb="8" eb="11">
      <t>シチョウソン</t>
    </rPh>
    <rPh sb="12" eb="14">
      <t>リョウシャ</t>
    </rPh>
    <rPh sb="16" eb="18">
      <t>カイトウ</t>
    </rPh>
    <rPh sb="20" eb="22">
      <t>セツモン</t>
    </rPh>
    <phoneticPr fontId="5"/>
  </si>
  <si>
    <r>
      <t>e)子夫婦と同居（</t>
    </r>
    <r>
      <rPr>
        <b/>
        <sz val="9"/>
        <color rgb="FFFF0000"/>
        <rFont val="ＭＳ ゴシック"/>
      </rPr>
      <t>※孫や高齢者本人の配偶者、他の親族も同居している場合を含む</t>
    </r>
    <r>
      <rPr>
        <sz val="9"/>
        <color auto="1"/>
        <rFont val="ＭＳ ゴシック"/>
      </rPr>
      <t>）</t>
    </r>
  </si>
  <si>
    <t>問9 都道府県と市町村の両者が
回答する設問です。</t>
    <rPh sb="0" eb="1">
      <t>トイ</t>
    </rPh>
    <rPh sb="3" eb="7">
      <t>トドウフケン</t>
    </rPh>
    <rPh sb="8" eb="11">
      <t>シチョウソン</t>
    </rPh>
    <rPh sb="12" eb="14">
      <t>リョウシャ</t>
    </rPh>
    <rPh sb="16" eb="18">
      <t>カイトウ</t>
    </rPh>
    <rPh sb="20" eb="22">
      <t>セツモン</t>
    </rPh>
    <phoneticPr fontId="5"/>
  </si>
  <si>
    <t>問10 都道府県と市町村の両者が
回答する設問です。</t>
    <rPh sb="0" eb="1">
      <t>トイ</t>
    </rPh>
    <rPh sb="4" eb="8">
      <t>トドウフケン</t>
    </rPh>
    <rPh sb="9" eb="12">
      <t>シチョウソン</t>
    </rPh>
    <rPh sb="13" eb="15">
      <t>リョウシャ</t>
    </rPh>
    <rPh sb="17" eb="19">
      <t>カイトウ</t>
    </rPh>
    <rPh sb="21" eb="23">
      <t>セツモン</t>
    </rPh>
    <phoneticPr fontId="5"/>
  </si>
  <si>
    <t>問5～問11　都道府県と市町村の両者が
回答する設問です。</t>
    <rPh sb="0" eb="1">
      <t>トイ</t>
    </rPh>
    <rPh sb="3" eb="4">
      <t>トイ</t>
    </rPh>
    <rPh sb="7" eb="11">
      <t>トドウフケン</t>
    </rPh>
    <rPh sb="12" eb="15">
      <t>シチョウソン</t>
    </rPh>
    <rPh sb="16" eb="18">
      <t>リョウシャ</t>
    </rPh>
    <rPh sb="20" eb="22">
      <t>カイトウ</t>
    </rPh>
    <rPh sb="24" eb="26">
      <t>セツモン</t>
    </rPh>
    <phoneticPr fontId="5"/>
  </si>
  <si>
    <r>
      <rPr>
        <b/>
        <sz val="10"/>
        <color auto="1"/>
        <rFont val="ＭＳ Ｐゴシック"/>
      </rPr>
      <t>調査対象年度内</t>
    </r>
    <r>
      <rPr>
        <sz val="10"/>
        <color indexed="8"/>
        <rFont val="ＭＳ Ｐゴシック"/>
      </rPr>
      <t>に成年後見制度利用</t>
    </r>
    <r>
      <rPr>
        <b/>
        <sz val="10"/>
        <color indexed="8"/>
        <rFont val="ＭＳ Ｐゴシック"/>
      </rPr>
      <t>開始済、手続き中</t>
    </r>
    <r>
      <rPr>
        <sz val="10"/>
        <color indexed="8"/>
        <rFont val="ＭＳ Ｐゴシック"/>
      </rPr>
      <t>のみ</t>
    </r>
    <rPh sb="0" eb="2">
      <t>チョウサ</t>
    </rPh>
    <rPh sb="2" eb="4">
      <t>タイショウ</t>
    </rPh>
    <rPh sb="4" eb="6">
      <t>ネンド</t>
    </rPh>
    <rPh sb="6" eb="7">
      <t>ナイ</t>
    </rPh>
    <rPh sb="16" eb="18">
      <t>カイシ</t>
    </rPh>
    <rPh sb="18" eb="19">
      <t>ズミ</t>
    </rPh>
    <rPh sb="20" eb="22">
      <t>テツヅ</t>
    </rPh>
    <rPh sb="23" eb="24">
      <t>チュウ</t>
    </rPh>
    <phoneticPr fontId="5"/>
  </si>
  <si>
    <t>続柄2その他不明</t>
    <rPh sb="0" eb="2">
      <t>ツヅキガラ</t>
    </rPh>
    <rPh sb="5" eb="6">
      <t>タ</t>
    </rPh>
    <rPh sb="6" eb="8">
      <t>フメイ</t>
    </rPh>
    <phoneticPr fontId="5"/>
  </si>
  <si>
    <t>d)その他※その他の場合、具体的内容を記入</t>
    <rPh sb="4" eb="5">
      <t>タ</t>
    </rPh>
    <rPh sb="8" eb="9">
      <t>タ</t>
    </rPh>
    <rPh sb="10" eb="12">
      <t>バアイ</t>
    </rPh>
    <rPh sb="13" eb="16">
      <t>グタイテキ</t>
    </rPh>
    <rPh sb="16" eb="18">
      <t>ナイヨウ</t>
    </rPh>
    <rPh sb="19" eb="21">
      <t>キニュウ</t>
    </rPh>
    <phoneticPr fontId="5"/>
  </si>
  <si>
    <t>5)指定の効力の全部又は一部停止</t>
  </si>
  <si>
    <t>g)その他②非親族と同居</t>
  </si>
  <si>
    <t>9) 家族形態</t>
    <rPh sb="3" eb="5">
      <t>カゾク</t>
    </rPh>
    <rPh sb="5" eb="7">
      <t>ケイタイ</t>
    </rPh>
    <phoneticPr fontId="5"/>
  </si>
  <si>
    <t>a)虐待を受けたまたは受けたと思われたと判断した事例</t>
    <rPh sb="2" eb="4">
      <t>ギャクタイ</t>
    </rPh>
    <rPh sb="5" eb="6">
      <t>ウ</t>
    </rPh>
    <rPh sb="11" eb="12">
      <t>ウ</t>
    </rPh>
    <rPh sb="15" eb="16">
      <t>オモ</t>
    </rPh>
    <rPh sb="20" eb="22">
      <t>ハンダン</t>
    </rPh>
    <rPh sb="24" eb="26">
      <t>ジレイ</t>
    </rPh>
    <phoneticPr fontId="5"/>
  </si>
  <si>
    <t>4_2)d)業務環境変化への対応取組が不十分</t>
    <rPh sb="6" eb="8">
      <t>ギョウム</t>
    </rPh>
    <rPh sb="8" eb="10">
      <t>カンキョウ</t>
    </rPh>
    <rPh sb="10" eb="12">
      <t>ヘンカ</t>
    </rPh>
    <rPh sb="14" eb="16">
      <t>タイオウ</t>
    </rPh>
    <rPh sb="16" eb="18">
      <t>トリクミ</t>
    </rPh>
    <rPh sb="19" eb="22">
      <t>フジュウブン</t>
    </rPh>
    <phoneticPr fontId="52"/>
  </si>
  <si>
    <t>*被虐待者が複数でも被虐待者に対してそれぞれに記入</t>
  </si>
  <si>
    <t>g) 障害疑い・疾病疑い</t>
  </si>
  <si>
    <t>3)通報受理自治体</t>
  </si>
  <si>
    <t>2)対応時期</t>
  </si>
  <si>
    <t>1)施設等からの改善計画の提出</t>
  </si>
  <si>
    <t>認知症あるが自立度は不明</t>
  </si>
  <si>
    <t>いずれかにエラーがあります。</t>
  </si>
  <si>
    <r>
      <t>b)</t>
    </r>
    <r>
      <rPr>
        <sz val="10"/>
        <color indexed="8"/>
        <rFont val="ＭＳ Ｐゴシック"/>
      </rPr>
      <t>介護・世話の
放棄、放任</t>
    </r>
    <rPh sb="2" eb="4">
      <t>カイゴ</t>
    </rPh>
    <rPh sb="5" eb="7">
      <t>セワ</t>
    </rPh>
    <rPh sb="9" eb="11">
      <t>ホウキ</t>
    </rPh>
    <rPh sb="12" eb="14">
      <t>ホウニン</t>
    </rPh>
    <phoneticPr fontId="5"/>
  </si>
  <si>
    <t>息子の配偶者（嫁）</t>
    <rPh sb="0" eb="2">
      <t>ムスコ</t>
    </rPh>
    <rPh sb="3" eb="6">
      <t>ハイグウシャ</t>
    </rPh>
    <rPh sb="7" eb="8">
      <t>ヨメ</t>
    </rPh>
    <phoneticPr fontId="5"/>
  </si>
  <si>
    <t xml:space="preserve">3)その他　
</t>
  </si>
  <si>
    <r>
      <rPr>
        <b/>
        <sz val="9"/>
        <color indexed="8"/>
        <rFont val="ＭＳ Ｐゴシック"/>
      </rPr>
      <t>＊立入調査実施時のみ＊</t>
    </r>
    <r>
      <rPr>
        <sz val="10"/>
        <color indexed="8"/>
        <rFont val="ＭＳ Ｐゴシック"/>
      </rPr>
      <t xml:space="preserve">
3) 警察の同行</t>
    </r>
    <rPh sb="1" eb="3">
      <t>タチイリ</t>
    </rPh>
    <rPh sb="3" eb="5">
      <t>チョウサ</t>
    </rPh>
    <rPh sb="5" eb="7">
      <t>ジッシ</t>
    </rPh>
    <rPh sb="7" eb="8">
      <t>ジ</t>
    </rPh>
    <rPh sb="15" eb="17">
      <t>ケイサツ</t>
    </rPh>
    <rPh sb="18" eb="20">
      <t>ドウコウ</t>
    </rPh>
    <phoneticPr fontId="5"/>
  </si>
  <si>
    <t>f)医療従事者</t>
  </si>
  <si>
    <t>（記入漏れ）</t>
    <rPh sb="1" eb="3">
      <t>キニュウ</t>
    </rPh>
    <rPh sb="3" eb="4">
      <t>モ</t>
    </rPh>
    <phoneticPr fontId="5"/>
  </si>
  <si>
    <t>単独、又は虐待ではない／判断に至らなかった事例</t>
  </si>
  <si>
    <t>無</t>
    <rPh sb="0" eb="1">
      <t>ム</t>
    </rPh>
    <phoneticPr fontId="5"/>
  </si>
  <si>
    <t>l) 被虐待者との虐待発生までの人間関係</t>
  </si>
  <si>
    <t>複数被虐待者がいるうち2人目以降</t>
  </si>
  <si>
    <t>4) 介護保険認定済者の要介護度</t>
  </si>
  <si>
    <t>5) 介護保険認定済者の認知症日常生活自立度</t>
  </si>
  <si>
    <t>6_4)虐待防止に関する指針の整備</t>
    <rPh sb="4" eb="6">
      <t>ギャクタイ</t>
    </rPh>
    <rPh sb="6" eb="8">
      <t>ボウシ</t>
    </rPh>
    <rPh sb="9" eb="10">
      <t>カン</t>
    </rPh>
    <rPh sb="12" eb="14">
      <t>シシン</t>
    </rPh>
    <rPh sb="15" eb="17">
      <t>セイビ</t>
    </rPh>
    <phoneticPr fontId="5"/>
  </si>
  <si>
    <t>自治体独自の</t>
    <rPh sb="0" eb="3">
      <t>ジチタイ</t>
    </rPh>
    <rPh sb="3" eb="5">
      <t>ドクジ</t>
    </rPh>
    <phoneticPr fontId="5"/>
  </si>
  <si>
    <t>4_3)h)職員の指導管理体制が不十分</t>
    <rPh sb="6" eb="8">
      <t>ショクイン</t>
    </rPh>
    <rPh sb="9" eb="11">
      <t>シドウ</t>
    </rPh>
    <rPh sb="11" eb="13">
      <t>カンリ</t>
    </rPh>
    <rPh sb="13" eb="15">
      <t>タイセイ</t>
    </rPh>
    <rPh sb="16" eb="19">
      <t>フジュウブン</t>
    </rPh>
    <phoneticPr fontId="52"/>
  </si>
  <si>
    <t>c)職員の高齢者介護や認知症ケア等に関する知識・技術不足</t>
    <rPh sb="2" eb="4">
      <t>ショクイン</t>
    </rPh>
    <rPh sb="5" eb="8">
      <t>コウレイシャ</t>
    </rPh>
    <rPh sb="8" eb="10">
      <t>カイゴ</t>
    </rPh>
    <rPh sb="11" eb="14">
      <t>ニンチショウ</t>
    </rPh>
    <rPh sb="16" eb="17">
      <t>トウ</t>
    </rPh>
    <rPh sb="18" eb="19">
      <t>カン</t>
    </rPh>
    <rPh sb="21" eb="23">
      <t>チシキ</t>
    </rPh>
    <rPh sb="24" eb="26">
      <t>ギジュツ</t>
    </rPh>
    <rPh sb="26" eb="28">
      <t>フソク</t>
    </rPh>
    <phoneticPr fontId="5"/>
  </si>
  <si>
    <t>７)被虐待者・虐待者の特定</t>
    <rPh sb="2" eb="6">
      <t>ヒギャクタイシャ</t>
    </rPh>
    <rPh sb="7" eb="10">
      <t>ギャクタイシャ</t>
    </rPh>
    <rPh sb="11" eb="13">
      <t>トクテイ</t>
    </rPh>
    <phoneticPr fontId="5"/>
  </si>
  <si>
    <r>
      <t>1</t>
    </r>
    <r>
      <rPr>
        <sz val="10"/>
        <color indexed="8"/>
        <rFont val="ＭＳ Ｐゴシック"/>
      </rPr>
      <t>)虐待の種別・類型</t>
    </r>
  </si>
  <si>
    <t>4)この事例での虐待者(養護者)の人数</t>
    <rPh sb="4" eb="6">
      <t>ジレイ</t>
    </rPh>
    <rPh sb="8" eb="11">
      <t>ギャクタイシャ</t>
    </rPh>
    <rPh sb="12" eb="15">
      <t>ヨウゴシャ</t>
    </rPh>
    <rPh sb="17" eb="19">
      <t>ニンズウ</t>
    </rPh>
    <phoneticPr fontId="5"/>
  </si>
  <si>
    <t>3)この事例での
被虐待者の人数</t>
    <rPh sb="4" eb="6">
      <t>ジレイ</t>
    </rPh>
    <rPh sb="9" eb="13">
      <t>ヒギャクタイシャ</t>
    </rPh>
    <rPh sb="14" eb="16">
      <t>ニンズウ</t>
    </rPh>
    <phoneticPr fontId="5"/>
  </si>
  <si>
    <t>その他の内容</t>
    <rPh sb="2" eb="3">
      <t>タ</t>
    </rPh>
    <rPh sb="4" eb="6">
      <t>ナイヨウ</t>
    </rPh>
    <phoneticPr fontId="5"/>
  </si>
  <si>
    <t>＊その他時記入＊</t>
  </si>
  <si>
    <r>
      <t>a)</t>
    </r>
    <r>
      <rPr>
        <sz val="9"/>
        <color indexed="8"/>
        <rFont val="ＭＳ Ｐゴシック"/>
      </rPr>
      <t>介護支援専門員
(ｹｱﾏﾈｼﾞｬｰ)</t>
    </r>
    <rPh sb="2" eb="4">
      <t>カイゴ</t>
    </rPh>
    <rPh sb="4" eb="6">
      <t>シエン</t>
    </rPh>
    <rPh sb="6" eb="9">
      <t>センモンイン</t>
    </rPh>
    <phoneticPr fontId="5"/>
  </si>
  <si>
    <r>
      <t>b)介護保険</t>
    </r>
    <r>
      <rPr>
        <sz val="9"/>
        <color indexed="8"/>
        <rFont val="ＭＳ Ｐゴシック"/>
      </rPr>
      <t>事業所職員</t>
    </r>
    <rPh sb="2" eb="4">
      <t>カイゴ</t>
    </rPh>
    <rPh sb="4" eb="6">
      <t>ホケン</t>
    </rPh>
    <rPh sb="6" eb="9">
      <t>ジギョウショ</t>
    </rPh>
    <rPh sb="9" eb="11">
      <t>ショクイン</t>
    </rPh>
    <phoneticPr fontId="5"/>
  </si>
  <si>
    <t>(分離を行った場合の対応内容)
(その他の具体的内容)</t>
    <rPh sb="1" eb="3">
      <t>ブンリ</t>
    </rPh>
    <rPh sb="4" eb="5">
      <t>オコナ</t>
    </rPh>
    <rPh sb="7" eb="9">
      <t>バアイ</t>
    </rPh>
    <rPh sb="10" eb="12">
      <t>タイオウ</t>
    </rPh>
    <rPh sb="12" eb="14">
      <t>ナイヨウ</t>
    </rPh>
    <rPh sb="19" eb="20">
      <t>タ</t>
    </rPh>
    <rPh sb="21" eb="24">
      <t>グタイテキ</t>
    </rPh>
    <rPh sb="24" eb="26">
      <t>ナイヨウ</t>
    </rPh>
    <phoneticPr fontId="5"/>
  </si>
  <si>
    <r>
      <t>ｃ)</t>
    </r>
    <r>
      <rPr>
        <sz val="9"/>
        <color indexed="8"/>
        <rFont val="ＭＳ Ｐゴシック"/>
      </rPr>
      <t>医療機関従事者</t>
    </r>
    <rPh sb="2" eb="4">
      <t>イリョウ</t>
    </rPh>
    <rPh sb="4" eb="6">
      <t>キカン</t>
    </rPh>
    <rPh sb="6" eb="9">
      <t>ジュウジシャ</t>
    </rPh>
    <phoneticPr fontId="5"/>
  </si>
  <si>
    <r>
      <t>f</t>
    </r>
    <r>
      <rPr>
        <sz val="10"/>
        <color indexed="8"/>
        <rFont val="ＭＳ Ｐゴシック"/>
      </rPr>
      <t>)被虐待者本人</t>
    </r>
    <rPh sb="2" eb="3">
      <t>ヒ</t>
    </rPh>
    <rPh sb="3" eb="5">
      <t>ギャクタイ</t>
    </rPh>
    <rPh sb="5" eb="6">
      <t>シャ</t>
    </rPh>
    <rPh sb="6" eb="8">
      <t>ホンニン</t>
    </rPh>
    <phoneticPr fontId="5"/>
  </si>
  <si>
    <t>b)老人福祉法に基づくやむを得ない事由等による措置</t>
    <rPh sb="2" eb="4">
      <t>ロウジン</t>
    </rPh>
    <rPh sb="4" eb="7">
      <t>フクシホウ</t>
    </rPh>
    <rPh sb="8" eb="9">
      <t>モト</t>
    </rPh>
    <phoneticPr fontId="5"/>
  </si>
  <si>
    <t>a）（立入調査のうち）警察が同行した事例</t>
    <rPh sb="3" eb="4">
      <t>タ</t>
    </rPh>
    <rPh sb="4" eb="5">
      <t>イ</t>
    </rPh>
    <rPh sb="5" eb="7">
      <t>チョウサ</t>
    </rPh>
    <rPh sb="11" eb="13">
      <t>ケイサツ</t>
    </rPh>
    <rPh sb="14" eb="16">
      <t>ドウコウ</t>
    </rPh>
    <rPh sb="18" eb="20">
      <t>ジレイ</t>
    </rPh>
    <phoneticPr fontId="5"/>
  </si>
  <si>
    <r>
      <t>g</t>
    </r>
    <r>
      <rPr>
        <sz val="10"/>
        <color indexed="8"/>
        <rFont val="ＭＳ Ｐゴシック"/>
      </rPr>
      <t>)家族・親族</t>
    </r>
    <rPh sb="2" eb="4">
      <t>カゾク</t>
    </rPh>
    <rPh sb="5" eb="7">
      <t>シンゾク</t>
    </rPh>
    <phoneticPr fontId="5"/>
  </si>
  <si>
    <t>b) ケアサービスのミスマッチ等マネジメントの問題</t>
    <rPh sb="15" eb="16">
      <t>トウ</t>
    </rPh>
    <rPh sb="23" eb="25">
      <t>モンダイ</t>
    </rPh>
    <phoneticPr fontId="5"/>
  </si>
  <si>
    <r>
      <t>h</t>
    </r>
    <r>
      <rPr>
        <sz val="10"/>
        <color indexed="8"/>
        <rFont val="ＭＳ Ｐゴシック"/>
      </rPr>
      <t>)虐待者自身</t>
    </r>
    <rPh sb="2" eb="4">
      <t>ギャクタイ</t>
    </rPh>
    <rPh sb="4" eb="5">
      <t>シャ</t>
    </rPh>
    <rPh sb="5" eb="7">
      <t>ジシン</t>
    </rPh>
    <phoneticPr fontId="5"/>
  </si>
  <si>
    <t>面会制限</t>
    <rPh sb="0" eb="2">
      <t>メンカイ</t>
    </rPh>
    <rPh sb="2" eb="4">
      <t>セイゲン</t>
    </rPh>
    <phoneticPr fontId="5"/>
  </si>
  <si>
    <r>
      <t>k</t>
    </r>
    <r>
      <rPr>
        <sz val="10"/>
        <color indexed="8"/>
        <rFont val="ＭＳ Ｐゴシック"/>
      </rPr>
      <t>)その他</t>
    </r>
    <rPh sb="4" eb="5">
      <t>タ</t>
    </rPh>
    <phoneticPr fontId="5"/>
  </si>
  <si>
    <r>
      <t>l</t>
    </r>
    <r>
      <rPr>
        <sz val="10"/>
        <color indexed="8"/>
        <rFont val="ＭＳ Ｐゴシック"/>
      </rPr>
      <t>)不明（匿名を含む）</t>
    </r>
    <rPh sb="2" eb="4">
      <t>フメイ</t>
    </rPh>
    <rPh sb="5" eb="7">
      <t>トクメイ</t>
    </rPh>
    <rPh sb="8" eb="9">
      <t>フク</t>
    </rPh>
    <phoneticPr fontId="5"/>
  </si>
  <si>
    <t>問3　事実確認の状況
1)調査の状況</t>
    <rPh sb="0" eb="1">
      <t>トイ</t>
    </rPh>
    <rPh sb="3" eb="5">
      <t>ジジツ</t>
    </rPh>
    <rPh sb="5" eb="7">
      <t>カクニン</t>
    </rPh>
    <rPh sb="8" eb="10">
      <t>ジョウキョウ</t>
    </rPh>
    <rPh sb="13" eb="15">
      <t>チョウサ</t>
    </rPh>
    <rPh sb="16" eb="18">
      <t>ジョウキョウ</t>
    </rPh>
    <phoneticPr fontId="5"/>
  </si>
  <si>
    <t>a)　訪問調査により事実確認を行った事例</t>
  </si>
  <si>
    <t>75～79歳</t>
    <rPh sb="5" eb="6">
      <t>サイ</t>
    </rPh>
    <phoneticPr fontId="5"/>
  </si>
  <si>
    <t>a)本調査対象年度内に通報等を受理した事例</t>
    <rPh sb="2" eb="5">
      <t>ホンチョウサ</t>
    </rPh>
    <rPh sb="5" eb="7">
      <t>タイショウ</t>
    </rPh>
    <rPh sb="7" eb="10">
      <t>ネンドナイ</t>
    </rPh>
    <rPh sb="11" eb="14">
      <t>ツウホウトウ</t>
    </rPh>
    <rPh sb="15" eb="17">
      <t>ジュリ</t>
    </rPh>
    <rPh sb="19" eb="21">
      <t>ジレイ</t>
    </rPh>
    <phoneticPr fontId="5"/>
  </si>
  <si>
    <t>a)本調査対象年度内に、通報等を受理した事例</t>
  </si>
  <si>
    <r>
      <t>2) 1)で</t>
    </r>
    <r>
      <rPr>
        <b/>
        <u/>
        <sz val="10"/>
        <color auto="1"/>
        <rFont val="ＭＳ Ｐゴシック"/>
      </rPr>
      <t>分離を行った場合</t>
    </r>
    <r>
      <rPr>
        <sz val="10"/>
        <color auto="1"/>
        <rFont val="ＭＳ Ｐゴシック"/>
      </rPr>
      <t>の対応内容　　（最初に行った対応）</t>
    </r>
  </si>
  <si>
    <t>i)当該市町村行政職員</t>
    <rPh sb="2" eb="4">
      <t>トウガイ</t>
    </rPh>
    <rPh sb="5" eb="7">
      <t>チョウソン</t>
    </rPh>
    <rPh sb="7" eb="9">
      <t>ギョウセイ</t>
    </rPh>
    <rPh sb="9" eb="11">
      <t>ショクイン</t>
    </rPh>
    <phoneticPr fontId="5"/>
  </si>
  <si>
    <t>※「該当」は【E票】へ
非該当は本問の回答不要</t>
    <rPh sb="2" eb="4">
      <t>ガイトウ</t>
    </rPh>
    <rPh sb="8" eb="9">
      <t>ヒョウ</t>
    </rPh>
    <rPh sb="12" eb="15">
      <t>ヒガイトウ</t>
    </rPh>
    <rPh sb="16" eb="18">
      <t>ホンモン</t>
    </rPh>
    <rPh sb="19" eb="21">
      <t>カイトウ</t>
    </rPh>
    <rPh sb="21" eb="23">
      <t>フヨウ</t>
    </rPh>
    <phoneticPr fontId="5"/>
  </si>
  <si>
    <t>問12 都道府県と市町村の両者が
回答する設問です。</t>
    <rPh sb="0" eb="1">
      <t>トイ</t>
    </rPh>
    <rPh sb="4" eb="8">
      <t>トドウフケン</t>
    </rPh>
    <rPh sb="9" eb="12">
      <t>シチョウソン</t>
    </rPh>
    <rPh sb="13" eb="15">
      <t>リョウシャ</t>
    </rPh>
    <rPh sb="17" eb="19">
      <t>カイトウ</t>
    </rPh>
    <rPh sb="21" eb="23">
      <t>セツモン</t>
    </rPh>
    <phoneticPr fontId="5"/>
  </si>
  <si>
    <t>※有の場合具体的内容(指導・権限行使・減算・苦情対応等)(記入)</t>
  </si>
  <si>
    <t>k・訪問介護等</t>
    <rPh sb="2" eb="4">
      <t>ホウモン</t>
    </rPh>
    <rPh sb="4" eb="6">
      <t>カイゴ</t>
    </rPh>
    <rPh sb="6" eb="7">
      <t>トウ</t>
    </rPh>
    <phoneticPr fontId="5"/>
  </si>
  <si>
    <t>50-59歳</t>
  </si>
  <si>
    <t>l・通所介護等</t>
    <rPh sb="2" eb="4">
      <t>ツウショ</t>
    </rPh>
    <rPh sb="4" eb="6">
      <t>カイゴ</t>
    </rPh>
    <rPh sb="6" eb="7">
      <t>トウ</t>
    </rPh>
    <phoneticPr fontId="5"/>
  </si>
  <si>
    <t>2)老人福祉法、介護保険法の規定に基づく勧告・命令等への対応</t>
  </si>
  <si>
    <t>4) 実施した場合の対応開始期日</t>
    <rPh sb="3" eb="5">
      <t>ジッシ</t>
    </rPh>
    <rPh sb="7" eb="9">
      <t>バアイ</t>
    </rPh>
    <rPh sb="10" eb="12">
      <t>タイオウ</t>
    </rPh>
    <rPh sb="12" eb="14">
      <t>カイシ</t>
    </rPh>
    <rPh sb="14" eb="16">
      <t>キジツ</t>
    </rPh>
    <phoneticPr fontId="5"/>
  </si>
  <si>
    <t>(その他の具体的内容)</t>
    <rPh sb="3" eb="4">
      <t>タ</t>
    </rPh>
    <rPh sb="5" eb="8">
      <t>グタイテキ</t>
    </rPh>
    <rPh sb="8" eb="10">
      <t>ナイヨウ</t>
    </rPh>
    <phoneticPr fontId="5"/>
  </si>
  <si>
    <t>放棄放任</t>
    <rPh sb="0" eb="2">
      <t>ホウキ</t>
    </rPh>
    <rPh sb="2" eb="4">
      <t>ホウニン</t>
    </rPh>
    <phoneticPr fontId="5"/>
  </si>
  <si>
    <r>
      <t>問4　都道府県への報告状況</t>
    </r>
    <r>
      <rPr>
        <b/>
        <sz val="10"/>
        <color indexed="10"/>
        <rFont val="ＭＳ Ｐゴシック"/>
      </rPr>
      <t>(市町村が回答)</t>
    </r>
    <rPh sb="0" eb="1">
      <t>トイ</t>
    </rPh>
    <rPh sb="9" eb="11">
      <t>ホウコク</t>
    </rPh>
    <rPh sb="14" eb="17">
      <t>シチョウソン</t>
    </rPh>
    <rPh sb="18" eb="20">
      <t>カイトウ</t>
    </rPh>
    <phoneticPr fontId="5"/>
  </si>
  <si>
    <t>b)被虐待者は特定できている</t>
    <rPh sb="2" eb="6">
      <t>ヒギャクタイシャ</t>
    </rPh>
    <rPh sb="7" eb="9">
      <t>トクテイ</t>
    </rPh>
    <phoneticPr fontId="5"/>
  </si>
  <si>
    <r>
      <rPr>
        <sz val="10"/>
        <color auto="1"/>
        <rFont val="ＭＳ Ｐゴシック"/>
      </rPr>
      <t>2)</t>
    </r>
    <r>
      <rPr>
        <b/>
        <sz val="10"/>
        <color indexed="10"/>
        <rFont val="ＭＳ Ｐゴシック"/>
      </rPr>
      <t>都道府県が直接相談・通報等を受理した</t>
    </r>
    <r>
      <rPr>
        <sz val="10"/>
        <color auto="1"/>
        <rFont val="ＭＳ Ｐゴシック"/>
      </rPr>
      <t>事例</t>
    </r>
    <rPh sb="2" eb="6">
      <t>トドウフケン</t>
    </rPh>
    <rPh sb="7" eb="9">
      <t>チョクセツ</t>
    </rPh>
    <rPh sb="9" eb="11">
      <t>ソウダン</t>
    </rPh>
    <rPh sb="12" eb="14">
      <t>ツウホウ</t>
    </rPh>
    <rPh sb="14" eb="15">
      <t>トウ</t>
    </rPh>
    <rPh sb="16" eb="18">
      <t>ジュリ</t>
    </rPh>
    <rPh sb="20" eb="22">
      <t>ジレイ</t>
    </rPh>
    <phoneticPr fontId="5"/>
  </si>
  <si>
    <t>※その他の場合具体的内容（記入）</t>
    <rPh sb="3" eb="4">
      <t>タ</t>
    </rPh>
    <rPh sb="5" eb="7">
      <t>バアイ</t>
    </rPh>
    <rPh sb="7" eb="10">
      <t>グタイテキ</t>
    </rPh>
    <rPh sb="10" eb="12">
      <t>ナイヨウ</t>
    </rPh>
    <rPh sb="13" eb="15">
      <t>キニュウ</t>
    </rPh>
    <phoneticPr fontId="5"/>
  </si>
  <si>
    <t>b)対象年度以前に通報等を受理し事実確認調査が対象年度となった事例</t>
    <rPh sb="2" eb="4">
      <t>タイショウ</t>
    </rPh>
    <rPh sb="4" eb="6">
      <t>ネンド</t>
    </rPh>
    <rPh sb="6" eb="8">
      <t>イゼン</t>
    </rPh>
    <rPh sb="9" eb="12">
      <t>ツウホウトウ</t>
    </rPh>
    <rPh sb="13" eb="15">
      <t>ジュリ</t>
    </rPh>
    <rPh sb="16" eb="18">
      <t>ジジツ</t>
    </rPh>
    <rPh sb="18" eb="20">
      <t>カクニン</t>
    </rPh>
    <rPh sb="20" eb="22">
      <t>チョウサ</t>
    </rPh>
    <rPh sb="23" eb="25">
      <t>タイショウ</t>
    </rPh>
    <rPh sb="25" eb="27">
      <t>ネンド</t>
    </rPh>
    <rPh sb="31" eb="33">
      <t>ジレイ</t>
    </rPh>
    <phoneticPr fontId="5"/>
  </si>
  <si>
    <t>3).事業の制限、停止、廃止</t>
  </si>
  <si>
    <r>
      <t>3-2)都道府県</t>
    </r>
    <r>
      <rPr>
        <b/>
        <sz val="10"/>
        <color indexed="10"/>
        <rFont val="ＭＳ Ｐゴシック"/>
      </rPr>
      <t>単独</t>
    </r>
    <rPh sb="4" eb="8">
      <t>トドウフケン</t>
    </rPh>
    <rPh sb="8" eb="10">
      <t>タンドク</t>
    </rPh>
    <phoneticPr fontId="5"/>
  </si>
  <si>
    <t>管理用番号</t>
    <rPh sb="0" eb="3">
      <t>カンリヨウ</t>
    </rPh>
    <rPh sb="3" eb="5">
      <t>バンゴウ</t>
    </rPh>
    <phoneticPr fontId="5"/>
  </si>
  <si>
    <t>認知症の有無が不明</t>
  </si>
  <si>
    <t>a)被虐待者・虐待者共に特定できている</t>
    <rPh sb="2" eb="6">
      <t>ヒギャクタイシャ</t>
    </rPh>
    <rPh sb="7" eb="10">
      <t>ギャクタイシャ</t>
    </rPh>
    <rPh sb="10" eb="11">
      <t>トモ</t>
    </rPh>
    <rPh sb="12" eb="14">
      <t>トクテイ</t>
    </rPh>
    <phoneticPr fontId="5"/>
  </si>
  <si>
    <t>c)現在対応について検討・調整中の事例</t>
    <rPh sb="2" eb="4">
      <t>ゲンザイ</t>
    </rPh>
    <rPh sb="4" eb="6">
      <t>タイオウ</t>
    </rPh>
    <rPh sb="10" eb="12">
      <t>ケントウ</t>
    </rPh>
    <rPh sb="13" eb="15">
      <t>チョウセイ</t>
    </rPh>
    <rPh sb="15" eb="16">
      <t>チュウ</t>
    </rPh>
    <rPh sb="17" eb="19">
      <t>ジレイ</t>
    </rPh>
    <phoneticPr fontId="5"/>
  </si>
  <si>
    <t>家族・親族</t>
    <rPh sb="0" eb="2">
      <t>カゾク</t>
    </rPh>
    <rPh sb="3" eb="5">
      <t>シンゾク</t>
    </rPh>
    <phoneticPr fontId="5"/>
  </si>
  <si>
    <t>問11</t>
    <rPh sb="0" eb="1">
      <t>トイ</t>
    </rPh>
    <phoneticPr fontId="5"/>
  </si>
  <si>
    <t>l) 被虐待者との虐待発生までの人間関係</t>
    <rPh sb="3" eb="7">
      <t>ヒギャクタイシャ</t>
    </rPh>
    <rPh sb="9" eb="11">
      <t>ギャクタイ</t>
    </rPh>
    <rPh sb="11" eb="13">
      <t>ハッセイ</t>
    </rPh>
    <rPh sb="16" eb="18">
      <t>ニンゲン</t>
    </rPh>
    <rPh sb="18" eb="20">
      <t>カンケイ</t>
    </rPh>
    <phoneticPr fontId="5"/>
  </si>
  <si>
    <t>6_3)虐待防止委員会の設置</t>
    <rPh sb="4" eb="6">
      <t>ギャクタイ</t>
    </rPh>
    <rPh sb="6" eb="8">
      <t>ボウシ</t>
    </rPh>
    <rPh sb="8" eb="11">
      <t>イインカイ</t>
    </rPh>
    <rPh sb="12" eb="14">
      <t>セッチ</t>
    </rPh>
    <phoneticPr fontId="5"/>
  </si>
  <si>
    <t>年齢3</t>
    <rPh sb="0" eb="2">
      <t>ネンレイ</t>
    </rPh>
    <phoneticPr fontId="5"/>
  </si>
  <si>
    <t>a)単独世帯</t>
    <rPh sb="2" eb="4">
      <t>タンドク</t>
    </rPh>
    <rPh sb="4" eb="6">
      <t>セタイ</t>
    </rPh>
    <phoneticPr fontId="5"/>
  </si>
  <si>
    <t>b)夫婦のみ世帯</t>
    <rPh sb="2" eb="4">
      <t>フウフ</t>
    </rPh>
    <rPh sb="6" eb="8">
      <t>セタイ</t>
    </rPh>
    <phoneticPr fontId="5"/>
  </si>
  <si>
    <t>要介護４</t>
    <rPh sb="0" eb="1">
      <t>ヨウ</t>
    </rPh>
    <rPh sb="1" eb="3">
      <t>カイゴ</t>
    </rPh>
    <phoneticPr fontId="5"/>
  </si>
  <si>
    <t>c)未婚（配偶者がいたことがない）の子と同居</t>
  </si>
  <si>
    <t>d)配偶者と離別・死別等した子と同居</t>
  </si>
  <si>
    <t>e)子夫婦と同居</t>
  </si>
  <si>
    <t>3-1)経過観察以外の対応を行ったかどうか</t>
    <rPh sb="4" eb="6">
      <t>ケイカ</t>
    </rPh>
    <rPh sb="6" eb="8">
      <t>カンサツ</t>
    </rPh>
    <rPh sb="8" eb="10">
      <t>イガイ</t>
    </rPh>
    <rPh sb="11" eb="13">
      <t>タイオウ</t>
    </rPh>
    <rPh sb="14" eb="15">
      <t>オコナ</t>
    </rPh>
    <phoneticPr fontId="5"/>
  </si>
  <si>
    <t xml:space="preserve">
※その他の場合具体的内容(記入)</t>
  </si>
  <si>
    <t>虐待者とのみ同居</t>
    <rPh sb="0" eb="3">
      <t>ギャクタイシャ</t>
    </rPh>
    <phoneticPr fontId="5"/>
  </si>
  <si>
    <t>h)その他</t>
    <rPh sb="4" eb="5">
      <t>タ</t>
    </rPh>
    <phoneticPr fontId="5"/>
  </si>
  <si>
    <t>2-2) 面会制限の有無</t>
    <rPh sb="5" eb="7">
      <t>メンカイ</t>
    </rPh>
    <rPh sb="7" eb="9">
      <t>セイゲン</t>
    </rPh>
    <rPh sb="10" eb="12">
      <t>ウム</t>
    </rPh>
    <phoneticPr fontId="5"/>
  </si>
  <si>
    <t>調査年度</t>
    <rPh sb="0" eb="2">
      <t>チョウサ</t>
    </rPh>
    <rPh sb="2" eb="3">
      <t>ネン</t>
    </rPh>
    <rPh sb="3" eb="4">
      <t>ド</t>
    </rPh>
    <phoneticPr fontId="5"/>
  </si>
  <si>
    <t>調査対象年度</t>
    <rPh sb="0" eb="2">
      <t>チョウサ</t>
    </rPh>
    <rPh sb="2" eb="4">
      <t>タイショウ</t>
    </rPh>
    <rPh sb="4" eb="6">
      <t>ネンド</t>
    </rPh>
    <phoneticPr fontId="5"/>
  </si>
  <si>
    <t>不明</t>
    <rPh sb="0" eb="2">
      <t>フメイ</t>
    </rPh>
    <phoneticPr fontId="5"/>
  </si>
  <si>
    <t>問8</t>
    <rPh sb="0" eb="1">
      <t>トイ</t>
    </rPh>
    <phoneticPr fontId="5"/>
  </si>
  <si>
    <t>自治体独自の管理用番号</t>
    <rPh sb="0" eb="3">
      <t>ジチタイ</t>
    </rPh>
    <rPh sb="3" eb="5">
      <t>ドクジ</t>
    </rPh>
    <rPh sb="6" eb="9">
      <t>カンリヨウ</t>
    </rPh>
    <rPh sb="9" eb="11">
      <t>バンゴウ</t>
    </rPh>
    <phoneticPr fontId="5"/>
  </si>
  <si>
    <t>f) 障害・疾病</t>
    <rPh sb="3" eb="5">
      <t>ショウガイ</t>
    </rPh>
    <rPh sb="6" eb="8">
      <t>シッペイ</t>
    </rPh>
    <phoneticPr fontId="5"/>
  </si>
  <si>
    <t>＊介護保険認定済者のみ</t>
  </si>
  <si>
    <t>終了、終結、年度末状況</t>
    <rPh sb="0" eb="2">
      <t>シュウリョウ</t>
    </rPh>
    <rPh sb="3" eb="5">
      <t>シュウケツ</t>
    </rPh>
    <rPh sb="6" eb="9">
      <t>ネンドマツ</t>
    </rPh>
    <rPh sb="9" eb="11">
      <t>ジョウキョウ</t>
    </rPh>
    <phoneticPr fontId="5"/>
  </si>
  <si>
    <t>(続柄、年齢)</t>
    <rPh sb="1" eb="3">
      <t>ツヅキガラ</t>
    </rPh>
    <rPh sb="4" eb="6">
      <t>ネンレイ</t>
    </rPh>
    <phoneticPr fontId="5"/>
  </si>
  <si>
    <t>状況が不明の理由</t>
    <rPh sb="0" eb="2">
      <t>ジョウキョウ</t>
    </rPh>
    <rPh sb="3" eb="5">
      <t>フメイ</t>
    </rPh>
    <rPh sb="6" eb="8">
      <t>リユウ</t>
    </rPh>
    <phoneticPr fontId="5"/>
  </si>
  <si>
    <t>h) 障害・疾病</t>
    <rPh sb="3" eb="5">
      <t>ショウガイ</t>
    </rPh>
    <rPh sb="6" eb="8">
      <t>シッペイ</t>
    </rPh>
    <phoneticPr fontId="5"/>
  </si>
  <si>
    <t>C</t>
  </si>
  <si>
    <t>(記入漏れ、
その他の具体的内容)</t>
    <rPh sb="1" eb="3">
      <t>キニュウ</t>
    </rPh>
    <rPh sb="3" eb="4">
      <t>モ</t>
    </rPh>
    <rPh sb="9" eb="10">
      <t>タ</t>
    </rPh>
    <rPh sb="11" eb="14">
      <t>グタイテキ</t>
    </rPh>
    <rPh sb="14" eb="16">
      <t>ナイヨウ</t>
    </rPh>
    <phoneticPr fontId="5"/>
  </si>
  <si>
    <t>※「c)虐待の判断に至らなかった」理由（記入）</t>
  </si>
  <si>
    <t>(分離していない場合の対応内容)</t>
    <rPh sb="1" eb="3">
      <t>ブンリ</t>
    </rPh>
    <rPh sb="8" eb="10">
      <t>バアイ</t>
    </rPh>
    <rPh sb="11" eb="13">
      <t>タイオウ</t>
    </rPh>
    <rPh sb="13" eb="15">
      <t>ナイヨウ</t>
    </rPh>
    <phoneticPr fontId="5"/>
  </si>
  <si>
    <t>(経過観察以外の対応)
（その他の具体的内容）</t>
    <rPh sb="1" eb="3">
      <t>ケイカ</t>
    </rPh>
    <rPh sb="3" eb="5">
      <t>カンサツ</t>
    </rPh>
    <rPh sb="5" eb="7">
      <t>イガイ</t>
    </rPh>
    <rPh sb="8" eb="10">
      <t>タイオウ</t>
    </rPh>
    <rPh sb="15" eb="16">
      <t>タ</t>
    </rPh>
    <rPh sb="17" eb="20">
      <t>グタイテキ</t>
    </rPh>
    <rPh sb="20" eb="22">
      <t>ナイヨウ</t>
    </rPh>
    <phoneticPr fontId="5"/>
  </si>
  <si>
    <t xml:space="preserve">6)_1虐待の発生要因(記入)
</t>
    <rPh sb="4" eb="6">
      <t>ギャクタイ</t>
    </rPh>
    <rPh sb="7" eb="9">
      <t>ハッセイ</t>
    </rPh>
    <rPh sb="9" eb="11">
      <t>ヨウイン</t>
    </rPh>
    <rPh sb="12" eb="14">
      <t>キニュウ</t>
    </rPh>
    <phoneticPr fontId="5"/>
  </si>
  <si>
    <t>整理番号
（この番号をE票に記入してください。）</t>
    <rPh sb="0" eb="2">
      <t>セイリ</t>
    </rPh>
    <rPh sb="2" eb="4">
      <t>バンゴウ</t>
    </rPh>
    <rPh sb="8" eb="10">
      <t>バンゴウ</t>
    </rPh>
    <rPh sb="12" eb="13">
      <t>ヒョウ</t>
    </rPh>
    <rPh sb="14" eb="16">
      <t>キニュウ</t>
    </rPh>
    <phoneticPr fontId="5"/>
  </si>
  <si>
    <t>整理番号【再掲】</t>
    <rPh sb="0" eb="2">
      <t>セイリ</t>
    </rPh>
    <rPh sb="2" eb="4">
      <t>バンゴウ</t>
    </rPh>
    <rPh sb="5" eb="7">
      <t>サイケイ</t>
    </rPh>
    <phoneticPr fontId="5"/>
  </si>
  <si>
    <t>d)当該元職員</t>
  </si>
  <si>
    <t>家族形態</t>
    <rPh sb="0" eb="2">
      <t>カゾク</t>
    </rPh>
    <rPh sb="2" eb="4">
      <t>ケイタイ</t>
    </rPh>
    <phoneticPr fontId="5"/>
  </si>
  <si>
    <t>(その他の記入）</t>
    <rPh sb="3" eb="4">
      <t>タ</t>
    </rPh>
    <rPh sb="5" eb="7">
      <t>キニュウ</t>
    </rPh>
    <phoneticPr fontId="5"/>
  </si>
  <si>
    <t>（回答漏れ）</t>
    <rPh sb="1" eb="3">
      <t>カイトウ</t>
    </rPh>
    <rPh sb="3" eb="4">
      <t>モ</t>
    </rPh>
    <phoneticPr fontId="5"/>
  </si>
  <si>
    <t>（その他→具体的内容）</t>
    <rPh sb="3" eb="4">
      <t>タ</t>
    </rPh>
    <rPh sb="5" eb="8">
      <t>グタイテキ</t>
    </rPh>
    <rPh sb="8" eb="10">
      <t>ナイヨウ</t>
    </rPh>
    <phoneticPr fontId="5"/>
  </si>
  <si>
    <t>h) その他</t>
  </si>
  <si>
    <t>虐待者と別居</t>
  </si>
  <si>
    <t>（都道府県による受理）</t>
    <rPh sb="1" eb="5">
      <t>トドウフケン</t>
    </rPh>
    <rPh sb="8" eb="10">
      <t>ジュリ</t>
    </rPh>
    <phoneticPr fontId="5"/>
  </si>
  <si>
    <t>（虐待の有無と記入の有無）</t>
    <rPh sb="1" eb="3">
      <t>ギャクタイ</t>
    </rPh>
    <rPh sb="4" eb="6">
      <t>ウム</t>
    </rPh>
    <rPh sb="7" eb="9">
      <t>キニュウ</t>
    </rPh>
    <rPh sb="10" eb="12">
      <t>ウム</t>
    </rPh>
    <phoneticPr fontId="5"/>
  </si>
  <si>
    <t>（その他の具体的内容）</t>
    <rPh sb="3" eb="4">
      <t>タ</t>
    </rPh>
    <rPh sb="5" eb="8">
      <t>グタイテキ</t>
    </rPh>
    <rPh sb="8" eb="10">
      <t>ナイヨウ</t>
    </rPh>
    <phoneticPr fontId="5"/>
  </si>
  <si>
    <t>問13　調査対象年度末日での状況</t>
    <rPh sb="0" eb="1">
      <t>トイ</t>
    </rPh>
    <rPh sb="4" eb="6">
      <t>チョウサ</t>
    </rPh>
    <rPh sb="6" eb="8">
      <t>タイショウ</t>
    </rPh>
    <rPh sb="8" eb="10">
      <t>ネンド</t>
    </rPh>
    <rPh sb="10" eb="12">
      <t>マツジツ</t>
    </rPh>
    <rPh sb="14" eb="16">
      <t>ジョウキョウ</t>
    </rPh>
    <phoneticPr fontId="5"/>
  </si>
  <si>
    <t>問5～問11</t>
    <rPh sb="0" eb="1">
      <t>トイ</t>
    </rPh>
    <rPh sb="3" eb="4">
      <t>トイ</t>
    </rPh>
    <phoneticPr fontId="5"/>
  </si>
  <si>
    <t>自治体管理番号</t>
    <rPh sb="0" eb="3">
      <t>ジチタイ</t>
    </rPh>
    <rPh sb="3" eb="5">
      <t>カンリ</t>
    </rPh>
    <rPh sb="5" eb="7">
      <t>バンゴウ</t>
    </rPh>
    <phoneticPr fontId="5"/>
  </si>
  <si>
    <t>a)事実確認調査により虐待の事実が認められた事例</t>
    <rPh sb="2" eb="4">
      <t>ジジツ</t>
    </rPh>
    <rPh sb="4" eb="6">
      <t>カクニン</t>
    </rPh>
    <rPh sb="6" eb="8">
      <t>チョウサ</t>
    </rPh>
    <rPh sb="11" eb="13">
      <t>ギャクタイ</t>
    </rPh>
    <rPh sb="14" eb="16">
      <t>ジジツ</t>
    </rPh>
    <rPh sb="17" eb="18">
      <t>ミト</t>
    </rPh>
    <phoneticPr fontId="5"/>
  </si>
  <si>
    <t>(施設対応と介護施設の措置)</t>
    <rPh sb="1" eb="3">
      <t>シセツ</t>
    </rPh>
    <rPh sb="3" eb="5">
      <t>タイオウ</t>
    </rPh>
    <rPh sb="6" eb="8">
      <t>カイゴ</t>
    </rPh>
    <rPh sb="8" eb="10">
      <t>シセツ</t>
    </rPh>
    <rPh sb="11" eb="13">
      <t>ソチ</t>
    </rPh>
    <phoneticPr fontId="5"/>
  </si>
  <si>
    <t>d)虐待防止や身体拘束廃止に向けた取組が不十分</t>
    <rPh sb="2" eb="4">
      <t>ギャクタイ</t>
    </rPh>
    <rPh sb="4" eb="6">
      <t>ボウシ</t>
    </rPh>
    <rPh sb="7" eb="9">
      <t>シンタイ</t>
    </rPh>
    <rPh sb="9" eb="11">
      <t>コウソク</t>
    </rPh>
    <rPh sb="11" eb="13">
      <t>ハイシ</t>
    </rPh>
    <rPh sb="14" eb="15">
      <t>ム</t>
    </rPh>
    <rPh sb="17" eb="19">
      <t>トリクミ</t>
    </rPh>
    <rPh sb="20" eb="23">
      <t>フジュウブン</t>
    </rPh>
    <phoneticPr fontId="5"/>
  </si>
  <si>
    <t>問5　都道府県が主に
回答する設問です。</t>
    <rPh sb="0" eb="1">
      <t>トイ</t>
    </rPh>
    <rPh sb="3" eb="7">
      <t>トドウフケン</t>
    </rPh>
    <rPh sb="8" eb="9">
      <t>オモ</t>
    </rPh>
    <rPh sb="11" eb="13">
      <t>カイトウ</t>
    </rPh>
    <rPh sb="15" eb="17">
      <t>セツモン</t>
    </rPh>
    <phoneticPr fontId="5"/>
  </si>
  <si>
    <t>2)都道府県と共同して事実確認</t>
  </si>
  <si>
    <t>介護保険以外のサービス</t>
    <rPh sb="0" eb="2">
      <t>カイゴ</t>
    </rPh>
    <rPh sb="2" eb="4">
      <t>ホケン</t>
    </rPh>
    <rPh sb="4" eb="6">
      <t>イガイ</t>
    </rPh>
    <phoneticPr fontId="5"/>
  </si>
  <si>
    <t>自治体用番号</t>
    <rPh sb="0" eb="3">
      <t>ジチタイ</t>
    </rPh>
    <rPh sb="3" eb="4">
      <t>ヨウ</t>
    </rPh>
    <rPh sb="4" eb="6">
      <t>バンゴウ</t>
    </rPh>
    <phoneticPr fontId="5"/>
  </si>
  <si>
    <t>c)虐待の事実の判断に至らない理由</t>
    <rPh sb="15" eb="17">
      <t>リユウ</t>
    </rPh>
    <phoneticPr fontId="5"/>
  </si>
  <si>
    <t>同一事例の有無</t>
    <rPh sb="0" eb="2">
      <t>ドウイツ</t>
    </rPh>
    <rPh sb="2" eb="4">
      <t>ジレイ</t>
    </rPh>
    <rPh sb="5" eb="7">
      <t>ウム</t>
    </rPh>
    <phoneticPr fontId="5"/>
  </si>
  <si>
    <t>o)不明（匿名を含む）</t>
  </si>
  <si>
    <t>対応時期</t>
    <rPh sb="0" eb="2">
      <t>タイオウ</t>
    </rPh>
    <rPh sb="2" eb="4">
      <t>ジキ</t>
    </rPh>
    <phoneticPr fontId="5"/>
  </si>
  <si>
    <t>i) 養護者支援の終結の判断</t>
  </si>
  <si>
    <t>相談・通報日</t>
    <rPh sb="0" eb="2">
      <t>ソウダン</t>
    </rPh>
    <rPh sb="3" eb="5">
      <t>ツウホウ</t>
    </rPh>
    <rPh sb="5" eb="6">
      <t>ビ</t>
    </rPh>
    <phoneticPr fontId="5"/>
  </si>
  <si>
    <t>ｹｱﾏﾈｼﾞｬｰ</t>
  </si>
  <si>
    <r>
      <t>1)死亡事例における市町村もしくは都道府県による事後検証・振り返り作業の実施
※被虐待者が</t>
    </r>
    <r>
      <rPr>
        <b/>
        <sz val="10"/>
        <color rgb="FFFF0000"/>
        <rFont val="ＭＳ Ｐゴシック"/>
      </rPr>
      <t>虐待行為に伴い死亡した事例のみ回答</t>
    </r>
  </si>
  <si>
    <t>事業所職員</t>
    <rPh sb="0" eb="3">
      <t>ジギョウショ</t>
    </rPh>
    <rPh sb="3" eb="5">
      <t>ショクイン</t>
    </rPh>
    <phoneticPr fontId="5"/>
  </si>
  <si>
    <t>医療従事者</t>
    <rPh sb="0" eb="2">
      <t>イリョウ</t>
    </rPh>
    <rPh sb="2" eb="5">
      <t>ジュウジシャ</t>
    </rPh>
    <phoneticPr fontId="5"/>
  </si>
  <si>
    <t>1-1)「有」の場合の改善計画が提出された期日</t>
    <rPh sb="5" eb="6">
      <t>ウ</t>
    </rPh>
    <rPh sb="8" eb="10">
      <t>バアイ</t>
    </rPh>
    <rPh sb="11" eb="13">
      <t>カイゼン</t>
    </rPh>
    <rPh sb="13" eb="15">
      <t>ケイカク</t>
    </rPh>
    <rPh sb="16" eb="18">
      <t>テイシュツ</t>
    </rPh>
    <rPh sb="21" eb="23">
      <t>キジツ</t>
    </rPh>
    <phoneticPr fontId="5"/>
  </si>
  <si>
    <t>調査の結果</t>
    <rPh sb="0" eb="2">
      <t>チョウサ</t>
    </rPh>
    <rPh sb="3" eb="5">
      <t>ケッカ</t>
    </rPh>
    <phoneticPr fontId="5"/>
  </si>
  <si>
    <t>d） 相談・通報を受理した段階で、明らかに虐待ではなく
　　事実確認調査不要と判断した事例</t>
  </si>
  <si>
    <t>j_短期入所施設</t>
  </si>
  <si>
    <t>住民・知人</t>
    <rPh sb="0" eb="2">
      <t>ジュウミン</t>
    </rPh>
    <rPh sb="3" eb="5">
      <t>チジン</t>
    </rPh>
    <phoneticPr fontId="5"/>
  </si>
  <si>
    <t>民生委員</t>
    <rPh sb="0" eb="2">
      <t>ミンセイ</t>
    </rPh>
    <rPh sb="2" eb="4">
      <t>イイン</t>
    </rPh>
    <phoneticPr fontId="5"/>
  </si>
  <si>
    <t>問4</t>
    <rPh sb="0" eb="1">
      <t>トイ</t>
    </rPh>
    <phoneticPr fontId="5"/>
  </si>
  <si>
    <t>有</t>
    <rPh sb="0" eb="1">
      <t>ア</t>
    </rPh>
    <phoneticPr fontId="5"/>
  </si>
  <si>
    <t>被虐待者本人</t>
    <rPh sb="0" eb="4">
      <t>ヒギャクタイシャ</t>
    </rPh>
    <rPh sb="4" eb="6">
      <t>ホンニン</t>
    </rPh>
    <phoneticPr fontId="5"/>
  </si>
  <si>
    <t>問5　虐待の内容</t>
    <rPh sb="0" eb="1">
      <t>トイ</t>
    </rPh>
    <rPh sb="3" eb="5">
      <t>ギャクタイ</t>
    </rPh>
    <rPh sb="6" eb="8">
      <t>ナイヨウ</t>
    </rPh>
    <phoneticPr fontId="5"/>
  </si>
  <si>
    <t>単独か1人目の時の対応時期</t>
  </si>
  <si>
    <t>虐待者自身</t>
    <rPh sb="0" eb="3">
      <t>ギャクタイシャ</t>
    </rPh>
    <rPh sb="3" eb="5">
      <t>ジシン</t>
    </rPh>
    <phoneticPr fontId="5"/>
  </si>
  <si>
    <t>当該役所職員</t>
    <rPh sb="0" eb="2">
      <t>トウガイ</t>
    </rPh>
    <rPh sb="2" eb="4">
      <t>ヤクショ</t>
    </rPh>
    <rPh sb="4" eb="6">
      <t>ショクイン</t>
    </rPh>
    <phoneticPr fontId="5"/>
  </si>
  <si>
    <t>a)経営層の倫理観・理念の欠如</t>
    <rPh sb="2" eb="5">
      <t>ケイエイソウ</t>
    </rPh>
    <rPh sb="6" eb="9">
      <t>リンリカン</t>
    </rPh>
    <rPh sb="10" eb="12">
      <t>リネン</t>
    </rPh>
    <rPh sb="13" eb="15">
      <t>ケツジョ</t>
    </rPh>
    <phoneticPr fontId="5"/>
  </si>
  <si>
    <t>■事実確認調査を行っていない事例</t>
    <rPh sb="1" eb="3">
      <t>ジジツ</t>
    </rPh>
    <rPh sb="3" eb="5">
      <t>カクニン</t>
    </rPh>
    <rPh sb="5" eb="7">
      <t>チョウサ</t>
    </rPh>
    <rPh sb="8" eb="9">
      <t>オコナ</t>
    </rPh>
    <rPh sb="14" eb="16">
      <t>ジレイ</t>
    </rPh>
    <phoneticPr fontId="5"/>
  </si>
  <si>
    <t>警察</t>
    <rPh sb="0" eb="2">
      <t>ケイサツ</t>
    </rPh>
    <phoneticPr fontId="5"/>
  </si>
  <si>
    <t>その他内容1</t>
    <rPh sb="2" eb="3">
      <t>タ</t>
    </rPh>
    <rPh sb="3" eb="5">
      <t>ナイヨウ</t>
    </rPh>
    <phoneticPr fontId="5"/>
  </si>
  <si>
    <t>J</t>
  </si>
  <si>
    <t>その他内容2</t>
  </si>
  <si>
    <t>その他内容3</t>
  </si>
  <si>
    <t>4_5)g)その他</t>
    <rPh sb="8" eb="9">
      <t>タ</t>
    </rPh>
    <phoneticPr fontId="52"/>
  </si>
  <si>
    <t>調査の状況</t>
    <rPh sb="0" eb="2">
      <t>チョウサ</t>
    </rPh>
    <rPh sb="3" eb="5">
      <t>ジョウキョウ</t>
    </rPh>
    <phoneticPr fontId="5"/>
  </si>
  <si>
    <t>2)施設等からの改善計画の提出依頼</t>
  </si>
  <si>
    <t>被虐待者人数</t>
    <rPh sb="0" eb="4">
      <t>ヒギャクタイシャ</t>
    </rPh>
    <rPh sb="4" eb="6">
      <t>ニンズウ</t>
    </rPh>
    <phoneticPr fontId="5"/>
  </si>
  <si>
    <t>警察の同行</t>
    <rPh sb="0" eb="2">
      <t>ケイサツ</t>
    </rPh>
    <rPh sb="3" eb="5">
      <t>ドウコウ</t>
    </rPh>
    <phoneticPr fontId="5"/>
  </si>
  <si>
    <t>虐待事実確認日</t>
    <rPh sb="0" eb="2">
      <t>ギャクタイ</t>
    </rPh>
    <rPh sb="2" eb="4">
      <t>ジジツ</t>
    </rPh>
    <rPh sb="4" eb="6">
      <t>カクニン</t>
    </rPh>
    <rPh sb="6" eb="7">
      <t>ビ</t>
    </rPh>
    <phoneticPr fontId="5"/>
  </si>
  <si>
    <t>虐待者人数</t>
    <rPh sb="0" eb="3">
      <t>ギャクタイシャ</t>
    </rPh>
    <rPh sb="3" eb="5">
      <t>ニンズウ</t>
    </rPh>
    <phoneticPr fontId="5"/>
  </si>
  <si>
    <r>
      <rPr>
        <b/>
        <sz val="9"/>
        <color indexed="8"/>
        <rFont val="ＭＳ Ｐゴシック"/>
      </rPr>
      <t>【虐待者１】</t>
    </r>
    <r>
      <rPr>
        <sz val="10"/>
        <color indexed="8"/>
        <rFont val="ＭＳ Ｐゴシック"/>
      </rPr>
      <t xml:space="preserve">
b-1) 年齢</t>
    </r>
    <rPh sb="1" eb="3">
      <t>ギャクタイ</t>
    </rPh>
    <rPh sb="3" eb="4">
      <t>シャ</t>
    </rPh>
    <rPh sb="12" eb="14">
      <t>ネンレイ</t>
    </rPh>
    <phoneticPr fontId="5"/>
  </si>
  <si>
    <t>c)事実確認調査を行ったが、虐待の判断に至らなかった事例</t>
    <rPh sb="2" eb="4">
      <t>ジジツ</t>
    </rPh>
    <rPh sb="4" eb="6">
      <t>カクニン</t>
    </rPh>
    <rPh sb="6" eb="8">
      <t>チョウサ</t>
    </rPh>
    <rPh sb="9" eb="10">
      <t>オコナ</t>
    </rPh>
    <rPh sb="14" eb="16">
      <t>ギャクタイ</t>
    </rPh>
    <rPh sb="17" eb="19">
      <t>ハンダン</t>
    </rPh>
    <rPh sb="20" eb="21">
      <t>イタ</t>
    </rPh>
    <phoneticPr fontId="5"/>
  </si>
  <si>
    <t>終結した場合、1_2)その期日</t>
    <rPh sb="0" eb="2">
      <t>シュウケツ</t>
    </rPh>
    <rPh sb="4" eb="6">
      <t>バアイ</t>
    </rPh>
    <rPh sb="13" eb="15">
      <t>キジツ</t>
    </rPh>
    <phoneticPr fontId="52"/>
  </si>
  <si>
    <t>身体的虐待</t>
    <rPh sb="0" eb="3">
      <t>シンタイテキ</t>
    </rPh>
    <rPh sb="3" eb="5">
      <t>ギャクタイ</t>
    </rPh>
    <phoneticPr fontId="5"/>
  </si>
  <si>
    <t>e)事故や苦情対応の体制が不十分</t>
    <rPh sb="2" eb="4">
      <t>ジコ</t>
    </rPh>
    <rPh sb="5" eb="7">
      <t>クジョウ</t>
    </rPh>
    <rPh sb="7" eb="9">
      <t>タイオウ</t>
    </rPh>
    <rPh sb="10" eb="12">
      <t>タイセイ</t>
    </rPh>
    <rPh sb="13" eb="16">
      <t>フジュウブン</t>
    </rPh>
    <phoneticPr fontId="5"/>
  </si>
  <si>
    <t>心理的虐待</t>
    <rPh sb="0" eb="3">
      <t>シンリテキ</t>
    </rPh>
    <rPh sb="3" eb="5">
      <t>ギャクタイ</t>
    </rPh>
    <phoneticPr fontId="5"/>
  </si>
  <si>
    <r>
      <t xml:space="preserve">2)事実確認調査の開始日
</t>
    </r>
    <r>
      <rPr>
        <sz val="10"/>
        <color rgb="FFFF0000"/>
        <rFont val="ＭＳ Ｐゴシック"/>
      </rPr>
      <t>「対応時期」「調査対象年度」と整合しない場合、セルが橙色で表示されます</t>
    </r>
    <rPh sb="2" eb="4">
      <t>ジジツ</t>
    </rPh>
    <rPh sb="4" eb="6">
      <t>カクニン</t>
    </rPh>
    <rPh sb="6" eb="8">
      <t>チョウサ</t>
    </rPh>
    <rPh sb="9" eb="12">
      <t>カイシビ</t>
    </rPh>
    <phoneticPr fontId="5"/>
  </si>
  <si>
    <t>性的虐待</t>
    <rPh sb="0" eb="2">
      <t>セイテキ</t>
    </rPh>
    <rPh sb="2" eb="4">
      <t>ギャクタイ</t>
    </rPh>
    <phoneticPr fontId="5"/>
  </si>
  <si>
    <t>経済的虐待</t>
    <rPh sb="0" eb="3">
      <t>ケイザイテキ</t>
    </rPh>
    <rPh sb="3" eb="5">
      <t>ギャクタイ</t>
    </rPh>
    <phoneticPr fontId="5"/>
  </si>
  <si>
    <t>虐待の内容</t>
    <rPh sb="0" eb="2">
      <t>ギャクタイ</t>
    </rPh>
    <rPh sb="3" eb="5">
      <t>ナイヨウ</t>
    </rPh>
    <phoneticPr fontId="5"/>
  </si>
  <si>
    <t>6_4)虐待防止の指針の整備</t>
    <rPh sb="4" eb="8">
      <t>ギャクタイボウシ</t>
    </rPh>
    <rPh sb="9" eb="11">
      <t>シシン</t>
    </rPh>
    <rPh sb="12" eb="14">
      <t>セイビ</t>
    </rPh>
    <phoneticPr fontId="52"/>
  </si>
  <si>
    <t>市町村</t>
  </si>
  <si>
    <t>被虐待者性別</t>
    <rPh sb="0" eb="4">
      <t>ヒギャクタイシャ</t>
    </rPh>
    <rPh sb="4" eb="6">
      <t>セイベツ</t>
    </rPh>
    <phoneticPr fontId="5"/>
  </si>
  <si>
    <t>4_2)運営法人（経営層）の課題</t>
    <rPh sb="4" eb="6">
      <t>ウンエイ</t>
    </rPh>
    <rPh sb="6" eb="8">
      <t>ホウジン</t>
    </rPh>
    <rPh sb="9" eb="12">
      <t>ケイエイソウ</t>
    </rPh>
    <rPh sb="14" eb="16">
      <t>カダイ</t>
    </rPh>
    <phoneticPr fontId="5"/>
  </si>
  <si>
    <t>被虐待者年齢</t>
    <rPh sb="0" eb="4">
      <t>ヒギャクタイシャ</t>
    </rPh>
    <rPh sb="4" eb="6">
      <t>ネンレイ</t>
    </rPh>
    <phoneticPr fontId="5"/>
  </si>
  <si>
    <t>介護保険申請</t>
    <rPh sb="0" eb="2">
      <t>カイゴ</t>
    </rPh>
    <rPh sb="2" eb="4">
      <t>ホケン</t>
    </rPh>
    <rPh sb="4" eb="6">
      <t>シンセイ</t>
    </rPh>
    <phoneticPr fontId="5"/>
  </si>
  <si>
    <t>問10　市町村・都道府県の対応に対して当該養介護施設等において行われた措置</t>
    <rPh sb="0" eb="1">
      <t>トイ</t>
    </rPh>
    <rPh sb="4" eb="7">
      <t>シチョウソン</t>
    </rPh>
    <rPh sb="8" eb="12">
      <t>トドウフケン</t>
    </rPh>
    <rPh sb="19" eb="21">
      <t>トウガイ</t>
    </rPh>
    <rPh sb="21" eb="24">
      <t>ヨ</t>
    </rPh>
    <rPh sb="24" eb="26">
      <t>シセツ</t>
    </rPh>
    <rPh sb="26" eb="27">
      <t>トウ</t>
    </rPh>
    <rPh sb="31" eb="32">
      <t>オコナ</t>
    </rPh>
    <rPh sb="35" eb="37">
      <t>ソチ</t>
    </rPh>
    <phoneticPr fontId="5"/>
  </si>
  <si>
    <t>要介護度</t>
    <rPh sb="0" eb="4">
      <t>ヨウカイゴド</t>
    </rPh>
    <phoneticPr fontId="5"/>
  </si>
  <si>
    <t>10)　1)～9)がその他の場合具体的内容、
不明の場合その理由</t>
    <rPh sb="12" eb="13">
      <t>タ</t>
    </rPh>
    <rPh sb="14" eb="16">
      <t>バアイ</t>
    </rPh>
    <rPh sb="16" eb="19">
      <t>グタイテキ</t>
    </rPh>
    <rPh sb="19" eb="21">
      <t>ナイヨウ</t>
    </rPh>
    <rPh sb="23" eb="25">
      <t>フメイ</t>
    </rPh>
    <rPh sb="26" eb="28">
      <t>バアイ</t>
    </rPh>
    <rPh sb="30" eb="32">
      <t>リユウ</t>
    </rPh>
    <phoneticPr fontId="5"/>
  </si>
  <si>
    <t>認知症自立度</t>
    <rPh sb="0" eb="3">
      <t>ニンチショウ</t>
    </rPh>
    <rPh sb="3" eb="6">
      <t>ジリツド</t>
    </rPh>
    <phoneticPr fontId="5"/>
  </si>
  <si>
    <t>c） 立入調査により事実確認を行った事例</t>
    <rPh sb="3" eb="5">
      <t>タチイリ</t>
    </rPh>
    <rPh sb="5" eb="7">
      <t>チョウサ</t>
    </rPh>
    <rPh sb="10" eb="12">
      <t>ジジツ</t>
    </rPh>
    <rPh sb="12" eb="14">
      <t>カクニン</t>
    </rPh>
    <rPh sb="15" eb="16">
      <t>オコナ</t>
    </rPh>
    <rPh sb="18" eb="20">
      <t>ジレイ</t>
    </rPh>
    <phoneticPr fontId="5"/>
  </si>
  <si>
    <t>同居・別居</t>
    <rPh sb="0" eb="2">
      <t>ドウキョ</t>
    </rPh>
    <rPh sb="3" eb="5">
      <t>ベッキョ</t>
    </rPh>
    <phoneticPr fontId="5"/>
  </si>
  <si>
    <t>虐待者1の続柄</t>
    <rPh sb="0" eb="3">
      <t>ギャクタイシャ</t>
    </rPh>
    <rPh sb="5" eb="7">
      <t>ツヅキガラ</t>
    </rPh>
    <phoneticPr fontId="5"/>
  </si>
  <si>
    <t>問1～問4</t>
    <rPh sb="0" eb="1">
      <t>トイ</t>
    </rPh>
    <rPh sb="3" eb="4">
      <t>トイ</t>
    </rPh>
    <phoneticPr fontId="5"/>
  </si>
  <si>
    <t>2)改善命令</t>
  </si>
  <si>
    <t>続柄1その他不明</t>
    <rPh sb="0" eb="2">
      <t>ツヅキガラ</t>
    </rPh>
    <rPh sb="5" eb="6">
      <t>タ</t>
    </rPh>
    <rPh sb="6" eb="8">
      <t>フメイ</t>
    </rPh>
    <phoneticPr fontId="5"/>
  </si>
  <si>
    <t>認定非該当（自立)</t>
    <rPh sb="2" eb="5">
      <t>ヒガイトウ</t>
    </rPh>
    <rPh sb="6" eb="8">
      <t>ジリツ</t>
    </rPh>
    <phoneticPr fontId="5"/>
  </si>
  <si>
    <t>年齢1</t>
    <rPh sb="0" eb="2">
      <t>ネンレイ</t>
    </rPh>
    <phoneticPr fontId="5"/>
  </si>
  <si>
    <t>f)職員の性格や資質の問題</t>
    <rPh sb="2" eb="4">
      <t>ショクイン</t>
    </rPh>
    <rPh sb="5" eb="7">
      <t>セイカク</t>
    </rPh>
    <rPh sb="8" eb="10">
      <t>シシツ</t>
    </rPh>
    <rPh sb="11" eb="13">
      <t>モンダイ</t>
    </rPh>
    <phoneticPr fontId="5"/>
  </si>
  <si>
    <t>ケアプラン見直し</t>
    <rPh sb="5" eb="7">
      <t>ミナオ</t>
    </rPh>
    <phoneticPr fontId="5"/>
  </si>
  <si>
    <t>虐待者2の続柄</t>
    <rPh sb="0" eb="3">
      <t>ギャクタイシャ</t>
    </rPh>
    <rPh sb="5" eb="7">
      <t>ツヅキガラ</t>
    </rPh>
    <phoneticPr fontId="5"/>
  </si>
  <si>
    <r>
      <t>1</t>
    </r>
    <r>
      <rPr>
        <sz val="10"/>
        <color indexed="8"/>
        <rFont val="ＭＳ Ｐゴシック"/>
      </rPr>
      <t>-1)分離の有無</t>
    </r>
    <rPh sb="4" eb="6">
      <t>ブンリ</t>
    </rPh>
    <rPh sb="7" eb="9">
      <t>ウム</t>
    </rPh>
    <phoneticPr fontId="5"/>
  </si>
  <si>
    <t>続柄3その他不明</t>
    <rPh sb="0" eb="2">
      <t>ツヅキガラ</t>
    </rPh>
    <rPh sb="5" eb="6">
      <t>タ</t>
    </rPh>
    <rPh sb="6" eb="8">
      <t>フメイ</t>
    </rPh>
    <phoneticPr fontId="5"/>
  </si>
  <si>
    <t>年齢2</t>
    <rPh sb="0" eb="2">
      <t>ネンレイ</t>
    </rPh>
    <phoneticPr fontId="5"/>
  </si>
  <si>
    <t>c)虐待者は特定できている</t>
    <rPh sb="2" eb="5">
      <t>ギャクタイシャ</t>
    </rPh>
    <rPh sb="6" eb="8">
      <t>トクテイ</t>
    </rPh>
    <phoneticPr fontId="5"/>
  </si>
  <si>
    <r>
      <t>2</t>
    </r>
    <r>
      <rPr>
        <sz val="10"/>
        <color indexed="8"/>
        <rFont val="ＭＳ Ｐゴシック"/>
      </rPr>
      <t>-1) 対応内容</t>
    </r>
    <rPh sb="5" eb="7">
      <t>タイオウ</t>
    </rPh>
    <rPh sb="7" eb="9">
      <t>ナイヨウ</t>
    </rPh>
    <phoneticPr fontId="5"/>
  </si>
  <si>
    <t>4_4)d)職員の業務負担の大きさ</t>
    <rPh sb="6" eb="8">
      <t>ショクイン</t>
    </rPh>
    <rPh sb="9" eb="11">
      <t>ギョウム</t>
    </rPh>
    <rPh sb="11" eb="13">
      <t>フタン</t>
    </rPh>
    <rPh sb="14" eb="15">
      <t>オオ</t>
    </rPh>
    <phoneticPr fontId="52"/>
  </si>
  <si>
    <t>虐待者3の続柄</t>
    <rPh sb="0" eb="3">
      <t>ギャクタイシャ</t>
    </rPh>
    <rPh sb="5" eb="7">
      <t>ツヅキガラ</t>
    </rPh>
    <phoneticPr fontId="5"/>
  </si>
  <si>
    <t>分離の有無</t>
    <rPh sb="0" eb="2">
      <t>ブンリ</t>
    </rPh>
    <rPh sb="3" eb="5">
      <t>ウム</t>
    </rPh>
    <phoneticPr fontId="5"/>
  </si>
  <si>
    <t>分離その他</t>
    <rPh sb="0" eb="2">
      <t>ブンリ</t>
    </rPh>
    <rPh sb="4" eb="5">
      <t>タ</t>
    </rPh>
    <phoneticPr fontId="5"/>
  </si>
  <si>
    <t>分離非分離開始日</t>
    <rPh sb="0" eb="2">
      <t>ブンリ</t>
    </rPh>
    <rPh sb="2" eb="3">
      <t>ヒ</t>
    </rPh>
    <rPh sb="3" eb="5">
      <t>ブンリ</t>
    </rPh>
    <rPh sb="5" eb="7">
      <t>カイシ</t>
    </rPh>
    <rPh sb="7" eb="8">
      <t>ビ</t>
    </rPh>
    <phoneticPr fontId="5"/>
  </si>
  <si>
    <t>問6　虐待事例の概要</t>
    <rPh sb="0" eb="1">
      <t>トイ</t>
    </rPh>
    <phoneticPr fontId="5"/>
  </si>
  <si>
    <t>分離対応その他</t>
    <rPh sb="0" eb="2">
      <t>ブンリ</t>
    </rPh>
    <rPh sb="2" eb="4">
      <t>タイオウ</t>
    </rPh>
    <rPh sb="6" eb="7">
      <t>タ</t>
    </rPh>
    <phoneticPr fontId="5"/>
  </si>
  <si>
    <t>a) ケアサービスの不足の問題</t>
    <rPh sb="10" eb="12">
      <t>フソク</t>
    </rPh>
    <rPh sb="13" eb="15">
      <t>モンダイ</t>
    </rPh>
    <phoneticPr fontId="5"/>
  </si>
  <si>
    <t>孫</t>
    <rPh sb="0" eb="1">
      <t>マゴ</t>
    </rPh>
    <phoneticPr fontId="5"/>
  </si>
  <si>
    <t>b)当初より都道府県と共同で実施</t>
    <rPh sb="2" eb="4">
      <t>トウショ</t>
    </rPh>
    <rPh sb="6" eb="10">
      <t>トドウフケン</t>
    </rPh>
    <rPh sb="11" eb="13">
      <t>キョウドウ</t>
    </rPh>
    <rPh sb="14" eb="16">
      <t>ジッシ</t>
    </rPh>
    <phoneticPr fontId="5"/>
  </si>
  <si>
    <t>1)相談・通報
受理日</t>
  </si>
  <si>
    <t>養護者へ助言・指導</t>
    <rPh sb="0" eb="3">
      <t>ヨウゴシャ</t>
    </rPh>
    <rPh sb="4" eb="6">
      <t>ジョゲン</t>
    </rPh>
    <rPh sb="7" eb="9">
      <t>シドウ</t>
    </rPh>
    <phoneticPr fontId="5"/>
  </si>
  <si>
    <t>9) 権限行使開始期日</t>
  </si>
  <si>
    <t>介護負担軽減事業</t>
    <rPh sb="0" eb="2">
      <t>カイゴ</t>
    </rPh>
    <rPh sb="2" eb="4">
      <t>フタン</t>
    </rPh>
    <rPh sb="4" eb="6">
      <t>ケイゲン</t>
    </rPh>
    <rPh sb="6" eb="8">
      <t>ジギョウ</t>
    </rPh>
    <phoneticPr fontId="5"/>
  </si>
  <si>
    <t>新たな介護保険サービス</t>
    <rPh sb="0" eb="1">
      <t>アラ</t>
    </rPh>
    <rPh sb="3" eb="5">
      <t>カイゴ</t>
    </rPh>
    <rPh sb="5" eb="7">
      <t>ホケン</t>
    </rPh>
    <phoneticPr fontId="5"/>
  </si>
  <si>
    <t>成年後見制度</t>
    <rPh sb="0" eb="2">
      <t>セイネン</t>
    </rPh>
    <rPh sb="2" eb="4">
      <t>コウケン</t>
    </rPh>
    <rPh sb="4" eb="6">
      <t>セイド</t>
    </rPh>
    <phoneticPr fontId="5"/>
  </si>
  <si>
    <t>自立支援事業</t>
    <rPh sb="0" eb="2">
      <t>ジリツ</t>
    </rPh>
    <rPh sb="2" eb="4">
      <t>シエン</t>
    </rPh>
    <rPh sb="4" eb="6">
      <t>ジギョウ</t>
    </rPh>
    <phoneticPr fontId="5"/>
  </si>
  <si>
    <t>1) 分離の有無</t>
    <rPh sb="3" eb="5">
      <t>ブンリ</t>
    </rPh>
    <rPh sb="6" eb="8">
      <t>ウム</t>
    </rPh>
    <phoneticPr fontId="5"/>
  </si>
  <si>
    <t>調査年度末の対応</t>
    <rPh sb="0" eb="2">
      <t>チョウサ</t>
    </rPh>
    <rPh sb="2" eb="5">
      <t>ネンドマツ</t>
    </rPh>
    <rPh sb="6" eb="8">
      <t>タイオウ</t>
    </rPh>
    <phoneticPr fontId="5"/>
  </si>
  <si>
    <t>終結した期日</t>
    <rPh sb="0" eb="2">
      <t>シュウケツ</t>
    </rPh>
    <rPh sb="4" eb="6">
      <t>キジツ</t>
    </rPh>
    <phoneticPr fontId="5"/>
  </si>
  <si>
    <t>h)職員の指導管理体制が不十分</t>
    <rPh sb="2" eb="4">
      <t>ショクイン</t>
    </rPh>
    <rPh sb="5" eb="7">
      <t>シドウ</t>
    </rPh>
    <rPh sb="7" eb="9">
      <t>カンリ</t>
    </rPh>
    <rPh sb="9" eb="11">
      <t>タイセイ</t>
    </rPh>
    <rPh sb="12" eb="15">
      <t>フジュウブン</t>
    </rPh>
    <phoneticPr fontId="5"/>
  </si>
  <si>
    <t>死亡事例の該当</t>
    <rPh sb="0" eb="2">
      <t>シボウ</t>
    </rPh>
    <rPh sb="2" eb="4">
      <t>ジレイ</t>
    </rPh>
    <rPh sb="5" eb="7">
      <t>ガイトウ</t>
    </rPh>
    <phoneticPr fontId="5"/>
  </si>
  <si>
    <t>B</t>
  </si>
  <si>
    <t xml:space="preserve">2)施設からの報告
</t>
    <rPh sb="2" eb="4">
      <t>シセツ</t>
    </rPh>
    <rPh sb="7" eb="9">
      <t>ホウコク</t>
    </rPh>
    <phoneticPr fontId="5"/>
  </si>
  <si>
    <r>
      <rPr>
        <b/>
        <sz val="9"/>
        <color indexed="8"/>
        <rFont val="ＭＳ Ｐゴシック"/>
      </rPr>
      <t>【虐待者３】</t>
    </r>
    <r>
      <rPr>
        <sz val="10"/>
        <color indexed="8"/>
        <rFont val="ＭＳ Ｐゴシック"/>
      </rPr>
      <t xml:space="preserve">
b-3) 年齢</t>
    </r>
    <rPh sb="1" eb="3">
      <t>ギャクタイ</t>
    </rPh>
    <rPh sb="3" eb="4">
      <t>シャ</t>
    </rPh>
    <rPh sb="12" eb="14">
      <t>ネンレイ</t>
    </rPh>
    <phoneticPr fontId="5"/>
  </si>
  <si>
    <t>注意欄</t>
    <rPh sb="0" eb="2">
      <t>チュウイ</t>
    </rPh>
    <rPh sb="2" eb="3">
      <t>ラン</t>
    </rPh>
    <phoneticPr fontId="5"/>
  </si>
  <si>
    <t>4)認可取消</t>
  </si>
  <si>
    <t xml:space="preserve"> </t>
  </si>
  <si>
    <t>l)都道府県から連絡</t>
  </si>
  <si>
    <t>問7</t>
    <rPh sb="0" eb="1">
      <t>トイ</t>
    </rPh>
    <phoneticPr fontId="5"/>
  </si>
  <si>
    <r>
      <t xml:space="preserve">問1　相談通報受理日
</t>
    </r>
    <r>
      <rPr>
        <sz val="10"/>
        <color rgb="FFFF0000"/>
        <rFont val="ＭＳ Ｐゴシック"/>
      </rPr>
      <t>「対応時期」「調査対象年度」と整合しない場合、セルが橙色で表示されます</t>
    </r>
    <rPh sb="3" eb="5">
      <t>ソウダン</t>
    </rPh>
    <rPh sb="5" eb="7">
      <t>ツウホウ</t>
    </rPh>
    <rPh sb="7" eb="9">
      <t>ジュリ</t>
    </rPh>
    <rPh sb="9" eb="10">
      <t>ビ</t>
    </rPh>
    <rPh sb="38" eb="40">
      <t>ダイダイイロ</t>
    </rPh>
    <phoneticPr fontId="5"/>
  </si>
  <si>
    <t>（通報受理自治体による回答条件）</t>
    <rPh sb="1" eb="3">
      <t>ツウホウ</t>
    </rPh>
    <rPh sb="3" eb="5">
      <t>ジュリ</t>
    </rPh>
    <rPh sb="5" eb="8">
      <t>ジチタイ</t>
    </rPh>
    <rPh sb="11" eb="13">
      <t>カイトウ</t>
    </rPh>
    <rPh sb="13" eb="15">
      <t>ジョウケン</t>
    </rPh>
    <phoneticPr fontId="5"/>
  </si>
  <si>
    <t>市町村における高齢者虐待防止法に基づく対応状況等に関する調査票(B票)　　～養介護施設従事者等による虐待について～</t>
    <rPh sb="0" eb="3">
      <t>シチョウソン</t>
    </rPh>
    <rPh sb="7" eb="15">
      <t>コウレイシャギャクタイボウシホウ</t>
    </rPh>
    <rPh sb="16" eb="17">
      <t>モト</t>
    </rPh>
    <rPh sb="19" eb="21">
      <t>タイオウ</t>
    </rPh>
    <rPh sb="21" eb="23">
      <t>ジョウキョウ</t>
    </rPh>
    <rPh sb="23" eb="24">
      <t>トウ</t>
    </rPh>
    <rPh sb="25" eb="26">
      <t>カン</t>
    </rPh>
    <rPh sb="28" eb="31">
      <t>チョウサヒョウ</t>
    </rPh>
    <phoneticPr fontId="5"/>
  </si>
  <si>
    <t>o)不明・匿名</t>
    <rPh sb="5" eb="7">
      <t>トクメイ</t>
    </rPh>
    <phoneticPr fontId="53"/>
  </si>
  <si>
    <t>b)関係者からの情報収集のみで事実確認を行った事例</t>
    <rPh sb="2" eb="5">
      <t>カンケイシャ</t>
    </rPh>
    <rPh sb="8" eb="12">
      <t>ジョウホウシュウシュ</t>
    </rPh>
    <rPh sb="15" eb="19">
      <t>ジジツカクニン</t>
    </rPh>
    <rPh sb="20" eb="21">
      <t>オコナ</t>
    </rPh>
    <rPh sb="23" eb="25">
      <t>ジレイ</t>
    </rPh>
    <phoneticPr fontId="5"/>
  </si>
  <si>
    <t>4-3)日常生活自立支援事業利用の開始</t>
    <rPh sb="4" eb="6">
      <t>ニチジョウ</t>
    </rPh>
    <rPh sb="6" eb="8">
      <t>セイカツ</t>
    </rPh>
    <rPh sb="8" eb="10">
      <t>ジリツ</t>
    </rPh>
    <rPh sb="10" eb="12">
      <t>シエン</t>
    </rPh>
    <rPh sb="12" eb="14">
      <t>ジギョウ</t>
    </rPh>
    <rPh sb="14" eb="16">
      <t>リヨウ</t>
    </rPh>
    <rPh sb="17" eb="19">
      <t>カイシ</t>
    </rPh>
    <phoneticPr fontId="5"/>
  </si>
  <si>
    <t>（都道府県の事例）
（記入漏れ）</t>
    <rPh sb="1" eb="5">
      <t>トドウフケン</t>
    </rPh>
    <rPh sb="6" eb="8">
      <t>ジレイ</t>
    </rPh>
    <phoneticPr fontId="5"/>
  </si>
  <si>
    <t>■事実確認調査を行った事例</t>
  </si>
  <si>
    <t>男性</t>
    <rPh sb="0" eb="2">
      <t>ダンセイ</t>
    </rPh>
    <phoneticPr fontId="5"/>
  </si>
  <si>
    <t>6_5)虐待防止措置を実施するための担当者の配置</t>
    <rPh sb="4" eb="6">
      <t>ギャクタイ</t>
    </rPh>
    <rPh sb="6" eb="8">
      <t>ボウシ</t>
    </rPh>
    <rPh sb="8" eb="10">
      <t>ソチ</t>
    </rPh>
    <rPh sb="11" eb="13">
      <t>ジッシ</t>
    </rPh>
    <rPh sb="18" eb="21">
      <t>タントウシャ</t>
    </rPh>
    <rPh sb="22" eb="24">
      <t>ハイチ</t>
    </rPh>
    <phoneticPr fontId="5"/>
  </si>
  <si>
    <t>市町村</t>
    <rPh sb="0" eb="3">
      <t>シチョウソン</t>
    </rPh>
    <phoneticPr fontId="5"/>
  </si>
  <si>
    <r>
      <t>要確認事項（</t>
    </r>
    <r>
      <rPr>
        <b/>
        <sz val="10"/>
        <color indexed="10"/>
        <rFont val="ＭＳ Ｐゴシック"/>
      </rPr>
      <t>必須回答</t>
    </r>
    <r>
      <rPr>
        <b/>
        <sz val="10"/>
        <color indexed="8"/>
        <rFont val="ＭＳ Ｐゴシック"/>
      </rPr>
      <t>）</t>
    </r>
  </si>
  <si>
    <t>n)その他</t>
  </si>
  <si>
    <t>虐待等による死亡事例の調査票（E票）</t>
    <rPh sb="0" eb="3">
      <t>ギャクタイトウ</t>
    </rPh>
    <rPh sb="6" eb="10">
      <t>シボウジレイ</t>
    </rPh>
    <rPh sb="11" eb="14">
      <t>チョウサヒョウ</t>
    </rPh>
    <rPh sb="16" eb="17">
      <t>ヒョウ</t>
    </rPh>
    <phoneticPr fontId="5"/>
  </si>
  <si>
    <t>60-64歳</t>
  </si>
  <si>
    <r>
      <rPr>
        <b/>
        <sz val="9"/>
        <color indexed="8"/>
        <rFont val="ＭＳ Ｐゴシック"/>
      </rPr>
      <t>【虐待者２】</t>
    </r>
    <r>
      <rPr>
        <sz val="10"/>
        <color indexed="8"/>
        <rFont val="ＭＳ Ｐゴシック"/>
      </rPr>
      <t xml:space="preserve">
b-2) 年齢</t>
    </r>
    <rPh sb="1" eb="3">
      <t>ギャクタイ</t>
    </rPh>
    <rPh sb="3" eb="4">
      <t>シャ</t>
    </rPh>
    <rPh sb="12" eb="14">
      <t>ネンレイ</t>
    </rPh>
    <phoneticPr fontId="5"/>
  </si>
  <si>
    <t>d)既に介護保険サービスを受けているが、ケアプランを見直し</t>
    <rPh sb="2" eb="3">
      <t>スデ</t>
    </rPh>
    <rPh sb="4" eb="6">
      <t>カイゴ</t>
    </rPh>
    <rPh sb="6" eb="8">
      <t>ホケン</t>
    </rPh>
    <rPh sb="13" eb="14">
      <t>ウ</t>
    </rPh>
    <rPh sb="26" eb="28">
      <t>ミナオ</t>
    </rPh>
    <phoneticPr fontId="5"/>
  </si>
  <si>
    <t>c)虐待の事実の判断に至らなかった</t>
    <rPh sb="2" eb="4">
      <t>ギャクタイ</t>
    </rPh>
    <rPh sb="5" eb="7">
      <t>ジジツ</t>
    </rPh>
    <rPh sb="8" eb="10">
      <t>ハンダン</t>
    </rPh>
    <rPh sb="11" eb="12">
      <t>イタ</t>
    </rPh>
    <phoneticPr fontId="5"/>
  </si>
  <si>
    <t>2)虐待があった施設サービス</t>
    <rPh sb="2" eb="4">
      <t>ギャクタイ</t>
    </rPh>
    <rPh sb="8" eb="10">
      <t>シセツ</t>
    </rPh>
    <phoneticPr fontId="5"/>
  </si>
  <si>
    <t>有</t>
    <rPh sb="0" eb="1">
      <t>アリ</t>
    </rPh>
    <phoneticPr fontId="5"/>
  </si>
  <si>
    <t>問７　虐待事例への対応状況</t>
  </si>
  <si>
    <t>a1:特別養護老人ホーム</t>
  </si>
  <si>
    <t>1-1)事実確認開始日</t>
    <rPh sb="4" eb="6">
      <t>ジジツ</t>
    </rPh>
    <rPh sb="6" eb="8">
      <t>カクニン</t>
    </rPh>
    <rPh sb="8" eb="11">
      <t>カイシビ</t>
    </rPh>
    <phoneticPr fontId="5"/>
  </si>
  <si>
    <t>20-29歳</t>
  </si>
  <si>
    <t>b)養護者が介護負担軽減のための事業に参加</t>
    <rPh sb="2" eb="5">
      <t>ヨウゴシャ</t>
    </rPh>
    <rPh sb="6" eb="8">
      <t>カイゴ</t>
    </rPh>
    <rPh sb="8" eb="10">
      <t>フタン</t>
    </rPh>
    <rPh sb="10" eb="12">
      <t>ケイゲン</t>
    </rPh>
    <rPh sb="16" eb="18">
      <t>ジギョウ</t>
    </rPh>
    <rPh sb="19" eb="21">
      <t>サンカ</t>
    </rPh>
    <phoneticPr fontId="5"/>
  </si>
  <si>
    <t>6)_2虐待者側の要因</t>
    <rPh sb="4" eb="7">
      <t>ギャクタイシャ</t>
    </rPh>
    <rPh sb="7" eb="8">
      <t>ガワ</t>
    </rPh>
    <rPh sb="9" eb="11">
      <t>ヨウイン</t>
    </rPh>
    <phoneticPr fontId="5"/>
  </si>
  <si>
    <t>a)事実確認調査により虐待の事実が認められた事例</t>
    <rPh sb="2" eb="4">
      <t>ジジツ</t>
    </rPh>
    <rPh sb="4" eb="6">
      <t>カクニン</t>
    </rPh>
    <rPh sb="6" eb="8">
      <t>チョウサ</t>
    </rPh>
    <rPh sb="11" eb="13">
      <t>ギャクタイ</t>
    </rPh>
    <rPh sb="14" eb="16">
      <t>ジジツ</t>
    </rPh>
    <rPh sb="17" eb="18">
      <t>ミト</t>
    </rPh>
    <rPh sb="22" eb="24">
      <t>ジレイ</t>
    </rPh>
    <phoneticPr fontId="5"/>
  </si>
  <si>
    <t>b)事実確認調査により虐待ではないと判断した事例</t>
    <rPh sb="2" eb="4">
      <t>ジジツ</t>
    </rPh>
    <rPh sb="4" eb="6">
      <t>カクニン</t>
    </rPh>
    <rPh sb="6" eb="8">
      <t>チョウサ</t>
    </rPh>
    <rPh sb="11" eb="13">
      <t>ギャクタイ</t>
    </rPh>
    <rPh sb="18" eb="20">
      <t>ハンダン</t>
    </rPh>
    <phoneticPr fontId="5"/>
  </si>
  <si>
    <t>d)後日、事実確認調査を予定している又は要否を検討中の事例</t>
    <rPh sb="2" eb="4">
      <t>ゴジツ</t>
    </rPh>
    <rPh sb="5" eb="7">
      <t>ジジツ</t>
    </rPh>
    <rPh sb="7" eb="9">
      <t>カクニン</t>
    </rPh>
    <rPh sb="9" eb="11">
      <t>チョウサ</t>
    </rPh>
    <rPh sb="12" eb="14">
      <t>ヨテイ</t>
    </rPh>
    <rPh sb="18" eb="19">
      <t>マタ</t>
    </rPh>
    <rPh sb="20" eb="22">
      <t>ヨウヒ</t>
    </rPh>
    <rPh sb="23" eb="26">
      <t>ケントウチュウ</t>
    </rPh>
    <phoneticPr fontId="5"/>
  </si>
  <si>
    <t>d)共に不明</t>
    <rPh sb="2" eb="3">
      <t>トモ</t>
    </rPh>
    <rPh sb="4" eb="6">
      <t>フメイ</t>
    </rPh>
    <phoneticPr fontId="5"/>
  </si>
  <si>
    <t>e)事実確認を行わなかった事例</t>
    <rPh sb="2" eb="4">
      <t>ジジツ</t>
    </rPh>
    <rPh sb="4" eb="6">
      <t>カクニン</t>
    </rPh>
    <rPh sb="7" eb="8">
      <t>オコナ</t>
    </rPh>
    <phoneticPr fontId="5"/>
  </si>
  <si>
    <t>1) 調査の状況</t>
    <rPh sb="3" eb="5">
      <t>チョウサ</t>
    </rPh>
    <rPh sb="6" eb="8">
      <t>ジョウキョウ</t>
    </rPh>
    <phoneticPr fontId="5"/>
  </si>
  <si>
    <t>有</t>
    <rPh sb="0" eb="1">
      <t>ウ</t>
    </rPh>
    <phoneticPr fontId="5"/>
  </si>
  <si>
    <t>a)職員の倫理観・理念の欠如</t>
    <rPh sb="2" eb="4">
      <t>ショクイン</t>
    </rPh>
    <rPh sb="5" eb="8">
      <t>リンリカン</t>
    </rPh>
    <rPh sb="9" eb="11">
      <t>リネン</t>
    </rPh>
    <rPh sb="12" eb="14">
      <t>ケツジョ</t>
    </rPh>
    <phoneticPr fontId="5"/>
  </si>
  <si>
    <t>a)監査(立入検査等)：報告徴収、質問、立入検査</t>
    <rPh sb="2" eb="4">
      <t>カンサ</t>
    </rPh>
    <rPh sb="5" eb="9">
      <t>タチイリケンサ</t>
    </rPh>
    <rPh sb="9" eb="10">
      <t>トウ</t>
    </rPh>
    <rPh sb="12" eb="16">
      <t>ホウコクチョウシュウ</t>
    </rPh>
    <rPh sb="17" eb="19">
      <t>シツモン</t>
    </rPh>
    <rPh sb="20" eb="21">
      <t>タ</t>
    </rPh>
    <rPh sb="21" eb="22">
      <t>イ</t>
    </rPh>
    <rPh sb="22" eb="24">
      <t>ケンサ</t>
    </rPh>
    <phoneticPr fontId="5"/>
  </si>
  <si>
    <t>市町村が受理</t>
    <rPh sb="0" eb="3">
      <t>シチョウソン</t>
    </rPh>
    <rPh sb="4" eb="6">
      <t>ジュリ</t>
    </rPh>
    <phoneticPr fontId="5"/>
  </si>
  <si>
    <t>調査対象年度以前に成年後見制度利用開始済</t>
    <rPh sb="0" eb="2">
      <t>チョウサ</t>
    </rPh>
    <rPh sb="2" eb="4">
      <t>タイショウ</t>
    </rPh>
    <rPh sb="4" eb="6">
      <t>ネンド</t>
    </rPh>
    <rPh sb="6" eb="8">
      <t>イゼン</t>
    </rPh>
    <rPh sb="9" eb="11">
      <t>セイネン</t>
    </rPh>
    <rPh sb="11" eb="13">
      <t>コウケン</t>
    </rPh>
    <rPh sb="13" eb="15">
      <t>セイド</t>
    </rPh>
    <rPh sb="17" eb="19">
      <t>カイシ</t>
    </rPh>
    <rPh sb="19" eb="20">
      <t>ズ</t>
    </rPh>
    <phoneticPr fontId="5"/>
  </si>
  <si>
    <t>e) 養護者への相談・助言</t>
  </si>
  <si>
    <t>f)その他①その他の親族と同居</t>
  </si>
  <si>
    <t>c) その他</t>
    <rPh sb="5" eb="6">
      <t>タ</t>
    </rPh>
    <phoneticPr fontId="5"/>
  </si>
  <si>
    <t>h)その他③その他</t>
  </si>
  <si>
    <t>4_2)f)その他</t>
    <rPh sb="8" eb="9">
      <t>タ</t>
    </rPh>
    <phoneticPr fontId="52"/>
  </si>
  <si>
    <t>対応継続</t>
    <rPh sb="0" eb="2">
      <t>タイオウ</t>
    </rPh>
    <rPh sb="2" eb="4">
      <t>ケイゾク</t>
    </rPh>
    <phoneticPr fontId="5"/>
  </si>
  <si>
    <t>1)虐待の事実が認められた事例</t>
    <rPh sb="2" eb="4">
      <t>ギャクタイ</t>
    </rPh>
    <rPh sb="5" eb="7">
      <t>ジジツ</t>
    </rPh>
    <rPh sb="8" eb="9">
      <t>ミト</t>
    </rPh>
    <rPh sb="13" eb="15">
      <t>ジレイ</t>
    </rPh>
    <phoneticPr fontId="5"/>
  </si>
  <si>
    <t>問8　調査対象年度末日での状況</t>
    <rPh sb="0" eb="1">
      <t>トイ</t>
    </rPh>
    <rPh sb="3" eb="5">
      <t>チョウサ</t>
    </rPh>
    <rPh sb="5" eb="7">
      <t>タイショウ</t>
    </rPh>
    <rPh sb="7" eb="9">
      <t>ネンド</t>
    </rPh>
    <rPh sb="9" eb="11">
      <t>マツジツ</t>
    </rPh>
    <rPh sb="13" eb="15">
      <t>ジョウキョウ</t>
    </rPh>
    <phoneticPr fontId="5"/>
  </si>
  <si>
    <t>7)でb)、c)、d)の場合、
被虐待者・虐待者が特定できていない理由(記入)</t>
    <rPh sb="12" eb="14">
      <t>バアイ</t>
    </rPh>
    <phoneticPr fontId="5"/>
  </si>
  <si>
    <t>6_1)管理者の虐待防止に関する研修の受講</t>
    <rPh sb="4" eb="7">
      <t>カンリシャ</t>
    </rPh>
    <rPh sb="8" eb="10">
      <t>ギャクタイ</t>
    </rPh>
    <rPh sb="10" eb="12">
      <t>ボウシ</t>
    </rPh>
    <rPh sb="13" eb="14">
      <t>カン</t>
    </rPh>
    <rPh sb="16" eb="18">
      <t>ケンシュウ</t>
    </rPh>
    <rPh sb="19" eb="21">
      <t>ジュコウ</t>
    </rPh>
    <phoneticPr fontId="5"/>
  </si>
  <si>
    <r>
      <t>3-2)</t>
    </r>
    <r>
      <rPr>
        <b/>
        <sz val="10"/>
        <color indexed="8"/>
        <rFont val="ＭＳ Ｐゴシック"/>
      </rPr>
      <t>経過観察以外の対応</t>
    </r>
    <r>
      <rPr>
        <sz val="10"/>
        <color indexed="8"/>
        <rFont val="ＭＳ Ｐゴシック"/>
      </rPr>
      <t>を行った場合の詳細</t>
    </r>
    <rPh sb="14" eb="15">
      <t>オコナ</t>
    </rPh>
    <rPh sb="17" eb="19">
      <t>バアイ</t>
    </rPh>
    <rPh sb="20" eb="22">
      <t>ショウサイ</t>
    </rPh>
    <phoneticPr fontId="5"/>
  </si>
  <si>
    <t>問9</t>
    <rPh sb="0" eb="1">
      <t>トイ</t>
    </rPh>
    <phoneticPr fontId="5"/>
  </si>
  <si>
    <t>a)市町村が単独で実施</t>
    <rPh sb="2" eb="5">
      <t>シチョウソン</t>
    </rPh>
    <rPh sb="6" eb="8">
      <t>タンドク</t>
    </rPh>
    <rPh sb="9" eb="11">
      <t>ジッシ</t>
    </rPh>
    <phoneticPr fontId="5"/>
  </si>
  <si>
    <t>a)虐待の事実が認められた</t>
    <rPh sb="2" eb="4">
      <t>ギャクタイ</t>
    </rPh>
    <rPh sb="5" eb="7">
      <t>ジジツ</t>
    </rPh>
    <rPh sb="8" eb="9">
      <t>ミト</t>
    </rPh>
    <phoneticPr fontId="5"/>
  </si>
  <si>
    <t>過去受けていたが判断時点では受けていない</t>
  </si>
  <si>
    <t>その他</t>
    <rPh sb="2" eb="3">
      <t>タ</t>
    </rPh>
    <phoneticPr fontId="5"/>
  </si>
  <si>
    <t>具体的内容1(記入)</t>
    <rPh sb="0" eb="2">
      <t>グタイ</t>
    </rPh>
    <rPh sb="2" eb="3">
      <t>テキ</t>
    </rPh>
    <rPh sb="3" eb="5">
      <t>ナイヨウ</t>
    </rPh>
    <rPh sb="7" eb="9">
      <t>キニュウ</t>
    </rPh>
    <phoneticPr fontId="53"/>
  </si>
  <si>
    <t>8) 虐待者との同居・別居</t>
  </si>
  <si>
    <t>ｊ)社会福祉協議会職員</t>
    <rPh sb="2" eb="11">
      <t>シャカイフクシキョウギカイショクイン</t>
    </rPh>
    <phoneticPr fontId="5"/>
  </si>
  <si>
    <r>
      <rPr>
        <b/>
        <sz val="10"/>
        <color indexed="8"/>
        <rFont val="ＭＳ Ｐゴシック"/>
      </rPr>
      <t xml:space="preserve">【虐待者２】 </t>
    </r>
    <r>
      <rPr>
        <sz val="10"/>
        <color indexed="8"/>
        <rFont val="ＭＳ Ｐゴシック"/>
      </rPr>
      <t xml:space="preserve">a-2)
</t>
    </r>
    <r>
      <rPr>
        <sz val="9"/>
        <color indexed="8"/>
        <rFont val="ＭＳ Ｐゴシック"/>
      </rPr>
      <t>被虐待者から見た続柄</t>
    </r>
    <rPh sb="1" eb="3">
      <t>ギャクタイ</t>
    </rPh>
    <rPh sb="3" eb="4">
      <t>シャ</t>
    </rPh>
    <rPh sb="12" eb="13">
      <t>ヒ</t>
    </rPh>
    <rPh sb="13" eb="15">
      <t>ギャクタイ</t>
    </rPh>
    <rPh sb="15" eb="16">
      <t>シャ</t>
    </rPh>
    <rPh sb="18" eb="19">
      <t>ミ</t>
    </rPh>
    <rPh sb="20" eb="22">
      <t>ゾクガラ</t>
    </rPh>
    <phoneticPr fontId="5"/>
  </si>
  <si>
    <t>d)虐待判断時点で既に分離状態の事例（別居、入院、入所等）</t>
  </si>
  <si>
    <r>
      <rPr>
        <b/>
        <sz val="10"/>
        <color indexed="8"/>
        <rFont val="ＭＳ Ｐゴシック"/>
      </rPr>
      <t xml:space="preserve">【虐待者１】 </t>
    </r>
    <r>
      <rPr>
        <sz val="10"/>
        <color indexed="8"/>
        <rFont val="ＭＳ Ｐゴシック"/>
      </rPr>
      <t xml:space="preserve">a-1)
</t>
    </r>
    <r>
      <rPr>
        <sz val="9"/>
        <color indexed="8"/>
        <rFont val="ＭＳ Ｐゴシック"/>
      </rPr>
      <t>被虐待者から見た続柄</t>
    </r>
    <rPh sb="1" eb="3">
      <t>ギャクタイ</t>
    </rPh>
    <rPh sb="3" eb="4">
      <t>シャ</t>
    </rPh>
    <rPh sb="12" eb="13">
      <t>ヒ</t>
    </rPh>
    <rPh sb="13" eb="15">
      <t>ギャクタイ</t>
    </rPh>
    <rPh sb="15" eb="16">
      <t>シャ</t>
    </rPh>
    <rPh sb="18" eb="19">
      <t>ミ</t>
    </rPh>
    <rPh sb="20" eb="22">
      <t>ゾクガラ</t>
    </rPh>
    <phoneticPr fontId="5"/>
  </si>
  <si>
    <t>4) 権利擁護に関する対応状況</t>
    <rPh sb="3" eb="5">
      <t>ケンリ</t>
    </rPh>
    <rPh sb="5" eb="7">
      <t>ヨウゴ</t>
    </rPh>
    <rPh sb="8" eb="9">
      <t>カン</t>
    </rPh>
    <rPh sb="11" eb="13">
      <t>タイオウ</t>
    </rPh>
    <rPh sb="13" eb="15">
      <t>ジョウキョウ</t>
    </rPh>
    <phoneticPr fontId="5"/>
  </si>
  <si>
    <t>問6</t>
    <rPh sb="0" eb="1">
      <t>トイ</t>
    </rPh>
    <phoneticPr fontId="5"/>
  </si>
  <si>
    <t>問5</t>
    <rPh sb="0" eb="1">
      <t>トイ</t>
    </rPh>
    <phoneticPr fontId="5"/>
  </si>
  <si>
    <t>都道府県が実施</t>
    <rPh sb="0" eb="4">
      <t>トドウフケン</t>
    </rPh>
    <rPh sb="5" eb="7">
      <t>ジッシ</t>
    </rPh>
    <phoneticPr fontId="5"/>
  </si>
  <si>
    <r>
      <t>4) 1)</t>
    </r>
    <r>
      <rPr>
        <sz val="10"/>
        <color indexed="8"/>
        <rFont val="ＭＳ Ｐゴシック"/>
      </rPr>
      <t>～3)のいずれかを実施した場合の対応開始期日（何らかの対応を開始した期日）</t>
    </r>
    <rPh sb="14" eb="16">
      <t>ジッシ</t>
    </rPh>
    <rPh sb="18" eb="20">
      <t>バアイ</t>
    </rPh>
    <rPh sb="21" eb="23">
      <t>タイオウ</t>
    </rPh>
    <rPh sb="23" eb="25">
      <t>カイシ</t>
    </rPh>
    <rPh sb="25" eb="27">
      <t>キジツ</t>
    </rPh>
    <rPh sb="28" eb="29">
      <t>ナン</t>
    </rPh>
    <rPh sb="32" eb="34">
      <t>タイオウ</t>
    </rPh>
    <rPh sb="35" eb="37">
      <t>カイシ</t>
    </rPh>
    <rPh sb="39" eb="41">
      <t>キジツ</t>
    </rPh>
    <phoneticPr fontId="5"/>
  </si>
  <si>
    <r>
      <t>2-1)</t>
    </r>
    <r>
      <rPr>
        <sz val="10"/>
        <color indexed="8"/>
        <rFont val="ＭＳ Ｐゴシック"/>
      </rPr>
      <t>「有」の場合の勧告・命令等への対応があった期日</t>
    </r>
    <rPh sb="5" eb="6">
      <t>ウ</t>
    </rPh>
    <rPh sb="8" eb="10">
      <t>バアイ</t>
    </rPh>
    <rPh sb="11" eb="13">
      <t>カンコク</t>
    </rPh>
    <rPh sb="14" eb="16">
      <t>メイレイ</t>
    </rPh>
    <rPh sb="16" eb="17">
      <t>トウ</t>
    </rPh>
    <rPh sb="19" eb="21">
      <t>タイオウ</t>
    </rPh>
    <rPh sb="25" eb="27">
      <t>キジツ</t>
    </rPh>
    <phoneticPr fontId="5"/>
  </si>
  <si>
    <r>
      <rPr>
        <sz val="8"/>
        <color auto="1"/>
        <rFont val="ＭＳ Ｐゴシック"/>
      </rPr>
      <t>2)</t>
    </r>
    <r>
      <rPr>
        <b/>
        <sz val="8"/>
        <color indexed="10"/>
        <rFont val="ＭＳ Ｐゴシック"/>
      </rPr>
      <t>都道府県が直接相談・通報等を受理した</t>
    </r>
    <r>
      <rPr>
        <sz val="8"/>
        <color auto="1"/>
        <rFont val="ＭＳ Ｐゴシック"/>
      </rPr>
      <t>事例</t>
    </r>
    <rPh sb="2" eb="6">
      <t>トドウフケン</t>
    </rPh>
    <rPh sb="7" eb="9">
      <t>チョクセツ</t>
    </rPh>
    <rPh sb="9" eb="11">
      <t>ソウダン</t>
    </rPh>
    <rPh sb="12" eb="14">
      <t>ツウホウ</t>
    </rPh>
    <rPh sb="14" eb="15">
      <t>トウ</t>
    </rPh>
    <rPh sb="16" eb="18">
      <t>ジュリ</t>
    </rPh>
    <rPh sb="20" eb="22">
      <t>ジレイ</t>
    </rPh>
    <phoneticPr fontId="5"/>
  </si>
  <si>
    <t>経過観察(見守り)のみ</t>
    <rPh sb="0" eb="2">
      <t>ケイカ</t>
    </rPh>
    <rPh sb="2" eb="4">
      <t>カンサツ</t>
    </rPh>
    <rPh sb="5" eb="7">
      <t>ミマモ</t>
    </rPh>
    <phoneticPr fontId="5"/>
  </si>
  <si>
    <t>終結</t>
    <rPh sb="0" eb="2">
      <t>シュウケツ</t>
    </rPh>
    <phoneticPr fontId="5"/>
  </si>
  <si>
    <r>
      <t xml:space="preserve">1-2)分離対応開始日
</t>
    </r>
    <r>
      <rPr>
        <sz val="10"/>
        <color rgb="FFFF0000"/>
        <rFont val="ＭＳ Ｐゴシック"/>
      </rPr>
      <t>「対応時期」「調査対象年度」と整合しない場合、セルが橙色で表示されます</t>
    </r>
    <rPh sb="4" eb="6">
      <t>ブンリ</t>
    </rPh>
    <rPh sb="6" eb="8">
      <t>タイオウ</t>
    </rPh>
    <rPh sb="8" eb="11">
      <t>カイシビ</t>
    </rPh>
    <phoneticPr fontId="5"/>
  </si>
  <si>
    <t>1)相談・通報者はどれにあてはまりますか。その人数を記入してください。</t>
  </si>
  <si>
    <t>c)対象年度以前に通報受理・事実確認調査した虐待事例で、
対応が対象年度となった事例</t>
  </si>
  <si>
    <t>1-2)調査協力依頼</t>
    <rPh sb="4" eb="10">
      <t>チョウサキョウリョクイライ</t>
    </rPh>
    <phoneticPr fontId="5"/>
  </si>
  <si>
    <t>b)実施していない</t>
    <rPh sb="2" eb="4">
      <t>ジッシ</t>
    </rPh>
    <phoneticPr fontId="5"/>
  </si>
  <si>
    <t>j2:短期入所療養介護</t>
  </si>
  <si>
    <t>2) 被虐待者年齢</t>
    <rPh sb="7" eb="9">
      <t>ネンレイ</t>
    </rPh>
    <phoneticPr fontId="5"/>
  </si>
  <si>
    <t>6_3)虐待防止担当者配置</t>
    <rPh sb="4" eb="6">
      <t>ギャクタイ</t>
    </rPh>
    <rPh sb="6" eb="8">
      <t>ボウシ</t>
    </rPh>
    <rPh sb="8" eb="13">
      <t>タントウシャハイチ</t>
    </rPh>
    <phoneticPr fontId="52"/>
  </si>
  <si>
    <t>f) 理解力の不足や低下</t>
  </si>
  <si>
    <t>市町村が実施</t>
    <rPh sb="0" eb="3">
      <t>シチョウソン</t>
    </rPh>
    <rPh sb="4" eb="6">
      <t>ジッシ</t>
    </rPh>
    <phoneticPr fontId="5"/>
  </si>
  <si>
    <t>↑市町村受理のみ　　　　【B票集計】問2「市町村のみ」に使用</t>
    <rPh sb="14" eb="15">
      <t>ヒョウ</t>
    </rPh>
    <rPh sb="15" eb="17">
      <t>シュウケイ</t>
    </rPh>
    <rPh sb="18" eb="19">
      <t>トイ</t>
    </rPh>
    <rPh sb="21" eb="24">
      <t>シチョウソン</t>
    </rPh>
    <rPh sb="28" eb="30">
      <t>シヨウ</t>
    </rPh>
    <phoneticPr fontId="5"/>
  </si>
  <si>
    <r>
      <t>11) 虐待者属性　　　　　　</t>
    </r>
    <r>
      <rPr>
        <b/>
        <u/>
        <sz val="9"/>
        <color auto="1"/>
        <rFont val="ＭＳ Ｐゴシック"/>
      </rPr>
      <t>＊虐待者が複数の場合は虐待者ごとに　　【虐待者１】　　から記入）</t>
    </r>
    <r>
      <rPr>
        <b/>
        <sz val="9"/>
        <color auto="1"/>
        <rFont val="ＭＳ Ｐゴシック"/>
      </rPr>
      <t>　　</t>
    </r>
    <r>
      <rPr>
        <b/>
        <u/>
        <sz val="9"/>
        <color auto="1"/>
        <rFont val="ＭＳ Ｐゴシック"/>
      </rPr>
      <t>*被虐待者が複数でも被虐待者に対してそれぞれに記入</t>
    </r>
    <rPh sb="4" eb="6">
      <t>ギャクタイ</t>
    </rPh>
    <rPh sb="6" eb="7">
      <t>シャ</t>
    </rPh>
    <rPh sb="7" eb="9">
      <t>ゾクセイ</t>
    </rPh>
    <rPh sb="16" eb="18">
      <t>ギャクタイ</t>
    </rPh>
    <rPh sb="18" eb="19">
      <t>シャ</t>
    </rPh>
    <rPh sb="20" eb="22">
      <t>フクスウ</t>
    </rPh>
    <rPh sb="23" eb="25">
      <t>バアイ</t>
    </rPh>
    <rPh sb="26" eb="28">
      <t>ギャクタイ</t>
    </rPh>
    <rPh sb="28" eb="29">
      <t>シャ</t>
    </rPh>
    <rPh sb="35" eb="37">
      <t>ギャクタイ</t>
    </rPh>
    <rPh sb="37" eb="38">
      <t>シャ</t>
    </rPh>
    <rPh sb="44" eb="46">
      <t>キニュウ</t>
    </rPh>
    <rPh sb="59" eb="63">
      <t>ヒギャクタイシャ</t>
    </rPh>
    <rPh sb="64" eb="65">
      <t>タイ</t>
    </rPh>
    <phoneticPr fontId="5"/>
  </si>
  <si>
    <t>問3 事実確認の状況</t>
    <rPh sb="0" eb="1">
      <t>トイ</t>
    </rPh>
    <phoneticPr fontId="5"/>
  </si>
  <si>
    <t>20歳未満</t>
  </si>
  <si>
    <t>　　　　　　　　　　　　</t>
  </si>
  <si>
    <t>要支援１</t>
    <rPh sb="0" eb="1">
      <t>ヨウ</t>
    </rPh>
    <rPh sb="1" eb="3">
      <t>シエン</t>
    </rPh>
    <phoneticPr fontId="5"/>
  </si>
  <si>
    <t>e)被虐待者が介護保険サービス以外のサービスを利用</t>
    <rPh sb="2" eb="6">
      <t>ヒギャクタイシャ</t>
    </rPh>
    <rPh sb="7" eb="9">
      <t>カイゴ</t>
    </rPh>
    <rPh sb="9" eb="11">
      <t>ホケン</t>
    </rPh>
    <rPh sb="15" eb="17">
      <t>イガイ</t>
    </rPh>
    <rPh sb="23" eb="25">
      <t>リヨウ</t>
    </rPh>
    <phoneticPr fontId="5"/>
  </si>
  <si>
    <t>該当</t>
    <rPh sb="0" eb="2">
      <t>ガイトウ</t>
    </rPh>
    <phoneticPr fontId="5"/>
  </si>
  <si>
    <t>問2_2)エラーチェック</t>
    <rPh sb="0" eb="1">
      <t>トイ</t>
    </rPh>
    <phoneticPr fontId="5"/>
  </si>
  <si>
    <t>6) 介護保険認定済者の障害高齢者の日常生活自立度（寝たきり度）</t>
  </si>
  <si>
    <t>非該当</t>
    <rPh sb="0" eb="3">
      <t>ヒガイトウ</t>
    </rPh>
    <phoneticPr fontId="5"/>
  </si>
  <si>
    <t>6)指定取消</t>
  </si>
  <si>
    <t>市町村・都道府県がそれぞれ実施</t>
    <rPh sb="0" eb="3">
      <t>シチョウソン</t>
    </rPh>
    <rPh sb="4" eb="8">
      <t>トドウフケン</t>
    </rPh>
    <rPh sb="13" eb="15">
      <t>ジッシ</t>
    </rPh>
    <phoneticPr fontId="5"/>
  </si>
  <si>
    <t>4_4)c)職員の高齢者介護や認知症ケア等に関する知識・技術不足</t>
    <rPh sb="6" eb="8">
      <t>ショクイン</t>
    </rPh>
    <rPh sb="9" eb="12">
      <t>コウレイシャ</t>
    </rPh>
    <rPh sb="12" eb="14">
      <t>カイゴ</t>
    </rPh>
    <rPh sb="15" eb="18">
      <t>ニンチショウ</t>
    </rPh>
    <rPh sb="20" eb="21">
      <t>トウ</t>
    </rPh>
    <rPh sb="22" eb="23">
      <t>カン</t>
    </rPh>
    <rPh sb="25" eb="27">
      <t>チシキ</t>
    </rPh>
    <rPh sb="28" eb="30">
      <t>ギジュツ</t>
    </rPh>
    <rPh sb="30" eb="32">
      <t>フソク</t>
    </rPh>
    <phoneticPr fontId="52"/>
  </si>
  <si>
    <t>具体的内容2(記入)</t>
    <rPh sb="0" eb="2">
      <t>グタイ</t>
    </rPh>
    <rPh sb="2" eb="3">
      <t>テキ</t>
    </rPh>
    <rPh sb="3" eb="5">
      <t>ナイヨウ</t>
    </rPh>
    <phoneticPr fontId="53"/>
  </si>
  <si>
    <t>1)施設等に対する指導（一般指導）</t>
    <rPh sb="12" eb="14">
      <t>イッパン</t>
    </rPh>
    <rPh sb="14" eb="16">
      <t>シドウ</t>
    </rPh>
    <phoneticPr fontId="5"/>
  </si>
  <si>
    <t>都道府県</t>
    <rPh sb="0" eb="4">
      <t>トドウフケン</t>
    </rPh>
    <phoneticPr fontId="5"/>
  </si>
  <si>
    <t>無</t>
    <rPh sb="0" eb="1">
      <t>ナシ</t>
    </rPh>
    <phoneticPr fontId="5"/>
  </si>
  <si>
    <t>利用手続きなし</t>
    <rPh sb="0" eb="2">
      <t>リヨウ</t>
    </rPh>
    <rPh sb="2" eb="4">
      <t>テツヅ</t>
    </rPh>
    <phoneticPr fontId="5"/>
  </si>
  <si>
    <t>未申請</t>
    <rPh sb="0" eb="1">
      <t>ミ</t>
    </rPh>
    <rPh sb="1" eb="3">
      <t>シンセイ</t>
    </rPh>
    <phoneticPr fontId="5"/>
  </si>
  <si>
    <t>自立または認知症なし</t>
    <rPh sb="0" eb="2">
      <t>ジリツ</t>
    </rPh>
    <rPh sb="5" eb="8">
      <t>ニンチショウ</t>
    </rPh>
    <phoneticPr fontId="5"/>
  </si>
  <si>
    <t>要支援２</t>
    <rPh sb="0" eb="1">
      <t>ヨウ</t>
    </rPh>
    <rPh sb="1" eb="3">
      <t>シエン</t>
    </rPh>
    <phoneticPr fontId="5"/>
  </si>
  <si>
    <t>行った</t>
    <rPh sb="0" eb="1">
      <t>オコナ</t>
    </rPh>
    <phoneticPr fontId="5"/>
  </si>
  <si>
    <t>自立度Ⅰ</t>
    <rPh sb="0" eb="3">
      <t>ジリツド</t>
    </rPh>
    <phoneticPr fontId="5"/>
  </si>
  <si>
    <r>
      <t>3-2)都道府県</t>
    </r>
    <r>
      <rPr>
        <b/>
        <sz val="8"/>
        <color indexed="10"/>
        <rFont val="ＭＳ Ｐゴシック"/>
      </rPr>
      <t>単独</t>
    </r>
    <rPh sb="4" eb="8">
      <t>トドウフケン</t>
    </rPh>
    <rPh sb="8" eb="10">
      <t>タンドク</t>
    </rPh>
    <phoneticPr fontId="5"/>
  </si>
  <si>
    <t>成年後見制度利用手続き中</t>
    <rPh sb="0" eb="2">
      <t>セイネン</t>
    </rPh>
    <rPh sb="2" eb="4">
      <t>コウケン</t>
    </rPh>
    <rPh sb="4" eb="6">
      <t>セイド</t>
    </rPh>
    <rPh sb="6" eb="8">
      <t>リヨウ</t>
    </rPh>
    <rPh sb="8" eb="10">
      <t>テツヅ</t>
    </rPh>
    <rPh sb="11" eb="12">
      <t>チュウ</t>
    </rPh>
    <phoneticPr fontId="5"/>
  </si>
  <si>
    <t>認定済み</t>
    <rPh sb="0" eb="2">
      <t>ニンテイ</t>
    </rPh>
    <rPh sb="2" eb="3">
      <t>ス</t>
    </rPh>
    <phoneticPr fontId="5"/>
  </si>
  <si>
    <t>p) 依存（アルコール、ギャンブル、関係性等）</t>
  </si>
  <si>
    <t>自立度Ⅱ</t>
    <rPh sb="0" eb="3">
      <t>ジリツド</t>
    </rPh>
    <phoneticPr fontId="5"/>
  </si>
  <si>
    <t>1)事実確認調査</t>
    <rPh sb="2" eb="4">
      <t>ジジツ</t>
    </rPh>
    <rPh sb="4" eb="6">
      <t>カクニン</t>
    </rPh>
    <rPh sb="6" eb="8">
      <t>チョウサ</t>
    </rPh>
    <phoneticPr fontId="5"/>
  </si>
  <si>
    <t>要介護２</t>
    <rPh sb="0" eb="1">
      <t>ヨウ</t>
    </rPh>
    <rPh sb="1" eb="3">
      <t>カイゴ</t>
    </rPh>
    <phoneticPr fontId="5"/>
  </si>
  <si>
    <t>自立度Ⅲ</t>
    <rPh sb="0" eb="3">
      <t>ジリツド</t>
    </rPh>
    <phoneticPr fontId="5"/>
  </si>
  <si>
    <t>要介護３</t>
    <rPh sb="0" eb="1">
      <t>ヨウ</t>
    </rPh>
    <rPh sb="1" eb="3">
      <t>カイゴ</t>
    </rPh>
    <phoneticPr fontId="5"/>
  </si>
  <si>
    <t>自立度Ⅳ</t>
    <rPh sb="0" eb="3">
      <t>ジリツド</t>
    </rPh>
    <phoneticPr fontId="5"/>
  </si>
  <si>
    <t>要介護５</t>
    <rPh sb="0" eb="1">
      <t>ヨウ</t>
    </rPh>
    <rPh sb="1" eb="3">
      <t>カイゴ</t>
    </rPh>
    <phoneticPr fontId="5"/>
  </si>
  <si>
    <t>g) 障害疑い・疾病疑い</t>
    <rPh sb="3" eb="5">
      <t>ショウガイ</t>
    </rPh>
    <rPh sb="5" eb="6">
      <t>ウタガ</t>
    </rPh>
    <rPh sb="8" eb="10">
      <t>シッペイ</t>
    </rPh>
    <rPh sb="10" eb="11">
      <t>ウタガ</t>
    </rPh>
    <phoneticPr fontId="5"/>
  </si>
  <si>
    <t>A</t>
  </si>
  <si>
    <t>a)相談・通報を受理した段階で、明らかに虐待ではなく、事実確認調査不要と判断した事例</t>
    <rPh sb="2" eb="4">
      <t>ソウダン</t>
    </rPh>
    <rPh sb="5" eb="7">
      <t>ツウホウ</t>
    </rPh>
    <rPh sb="8" eb="10">
      <t>ジュリ</t>
    </rPh>
    <rPh sb="12" eb="14">
      <t>ダンカイ</t>
    </rPh>
    <rPh sb="16" eb="17">
      <t>アキ</t>
    </rPh>
    <rPh sb="20" eb="22">
      <t>ギャクタイ</t>
    </rPh>
    <rPh sb="27" eb="29">
      <t>ジジツ</t>
    </rPh>
    <rPh sb="29" eb="31">
      <t>カクニン</t>
    </rPh>
    <rPh sb="31" eb="33">
      <t>チョウサ</t>
    </rPh>
    <rPh sb="33" eb="35">
      <t>フヨウ</t>
    </rPh>
    <rPh sb="36" eb="38">
      <t>ハンダン</t>
    </rPh>
    <rPh sb="40" eb="42">
      <t>ジレイ</t>
    </rPh>
    <phoneticPr fontId="5"/>
  </si>
  <si>
    <t>問5～11エラーチェック</t>
    <rPh sb="0" eb="1">
      <t>トイ</t>
    </rPh>
    <phoneticPr fontId="5"/>
  </si>
  <si>
    <r>
      <t>1</t>
    </r>
    <r>
      <rPr>
        <sz val="10"/>
        <color indexed="8"/>
        <rFont val="ＭＳ Ｐゴシック"/>
      </rPr>
      <t>)事実確認調査の有無</t>
    </r>
    <rPh sb="2" eb="4">
      <t>ジジツ</t>
    </rPh>
    <rPh sb="4" eb="6">
      <t>カクニン</t>
    </rPh>
    <rPh sb="6" eb="8">
      <t>チョウサ</t>
    </rPh>
    <rPh sb="9" eb="11">
      <t>ウム</t>
    </rPh>
    <phoneticPr fontId="5"/>
  </si>
  <si>
    <t>問1～問2</t>
    <rPh sb="0" eb="1">
      <t>トイ</t>
    </rPh>
    <rPh sb="3" eb="4">
      <t>トイ</t>
    </rPh>
    <phoneticPr fontId="5"/>
  </si>
  <si>
    <t>3)虐待を行った養介護施設従事者等への注意・指導</t>
  </si>
  <si>
    <t>1)報告徴収、質問、立入検査</t>
  </si>
  <si>
    <t>i)職員研修の機会や体制が不十分</t>
    <rPh sb="2" eb="4">
      <t>ショクイン</t>
    </rPh>
    <rPh sb="4" eb="6">
      <t>ケンシュウ</t>
    </rPh>
    <rPh sb="7" eb="9">
      <t>キカイ</t>
    </rPh>
    <rPh sb="10" eb="12">
      <t>タイセイ</t>
    </rPh>
    <rPh sb="13" eb="16">
      <t>フジュウブン</t>
    </rPh>
    <phoneticPr fontId="5"/>
  </si>
  <si>
    <t>2)改善勧告</t>
  </si>
  <si>
    <t>介護保険サービス利用</t>
    <rPh sb="0" eb="2">
      <t>カイゴ</t>
    </rPh>
    <rPh sb="2" eb="4">
      <t>ホケン</t>
    </rPh>
    <rPh sb="8" eb="10">
      <t>リヨウ</t>
    </rPh>
    <phoneticPr fontId="5"/>
  </si>
  <si>
    <t>3)改善勧告に従わない場合の公表</t>
  </si>
  <si>
    <t>4)改善命令</t>
  </si>
  <si>
    <t>i)地域包括支援センター職員</t>
  </si>
  <si>
    <t>7)現在対応中</t>
  </si>
  <si>
    <t>6）その他具体的内容</t>
    <rPh sb="4" eb="5">
      <t>タ</t>
    </rPh>
    <rPh sb="5" eb="8">
      <t>グタイテキ</t>
    </rPh>
    <rPh sb="8" eb="10">
      <t>ナイヨウ</t>
    </rPh>
    <phoneticPr fontId="5"/>
  </si>
  <si>
    <r>
      <t>9</t>
    </r>
    <r>
      <rPr>
        <sz val="10"/>
        <color indexed="8"/>
        <rFont val="ＭＳ Ｐゴシック"/>
      </rPr>
      <t>) 1)～8)のいずれかを実施した場合の権限行使開始期日（何らかの権限行使を開始した期日）</t>
    </r>
    <rPh sb="14" eb="16">
      <t>ジッシ</t>
    </rPh>
    <rPh sb="18" eb="20">
      <t>バアイ</t>
    </rPh>
    <rPh sb="21" eb="23">
      <t>ケンゲン</t>
    </rPh>
    <rPh sb="23" eb="25">
      <t>コウシ</t>
    </rPh>
    <rPh sb="25" eb="27">
      <t>カイシ</t>
    </rPh>
    <rPh sb="27" eb="29">
      <t>キジツ</t>
    </rPh>
    <rPh sb="30" eb="31">
      <t>ナン</t>
    </rPh>
    <rPh sb="34" eb="36">
      <t>ケンゲン</t>
    </rPh>
    <rPh sb="36" eb="38">
      <t>コウシ</t>
    </rPh>
    <rPh sb="39" eb="41">
      <t>カイシ</t>
    </rPh>
    <rPh sb="43" eb="45">
      <t>キジツ</t>
    </rPh>
    <phoneticPr fontId="5"/>
  </si>
  <si>
    <t>b)　関係者からの情報収集のみで事実確認を行った事例</t>
    <rPh sb="3" eb="6">
      <t>カンケイシャ</t>
    </rPh>
    <rPh sb="9" eb="13">
      <t>ジョウホウシュウシュ</t>
    </rPh>
    <rPh sb="16" eb="20">
      <t>ジジツカクニン</t>
    </rPh>
    <rPh sb="21" eb="22">
      <t>オコナ</t>
    </rPh>
    <rPh sb="24" eb="26">
      <t>ジレイ</t>
    </rPh>
    <phoneticPr fontId="5"/>
  </si>
  <si>
    <t>e） 相談・通報を受理し、後日、事実確認調査を予定している
　　または事実確認調査の要否を検討中の事例</t>
  </si>
  <si>
    <t>夫</t>
    <rPh sb="0" eb="1">
      <t>オット</t>
    </rPh>
    <phoneticPr fontId="5"/>
  </si>
  <si>
    <t>妻</t>
    <rPh sb="0" eb="1">
      <t>ツマ</t>
    </rPh>
    <phoneticPr fontId="5"/>
  </si>
  <si>
    <t>娘</t>
    <rPh sb="0" eb="1">
      <t>ムスメ</t>
    </rPh>
    <phoneticPr fontId="5"/>
  </si>
  <si>
    <t>娘の配偶者（婿）</t>
    <rPh sb="0" eb="1">
      <t>ムスメ</t>
    </rPh>
    <rPh sb="2" eb="5">
      <t>ハイグウシャ</t>
    </rPh>
    <rPh sb="6" eb="7">
      <t>ムコ</t>
    </rPh>
    <phoneticPr fontId="5"/>
  </si>
  <si>
    <t>兄弟姉妹</t>
    <rPh sb="0" eb="2">
      <t>キョウダイ</t>
    </rPh>
    <rPh sb="2" eb="4">
      <t>シマイ</t>
    </rPh>
    <phoneticPr fontId="5"/>
  </si>
  <si>
    <t>a) 養護者に対する助言・指導</t>
    <rPh sb="3" eb="6">
      <t>ヨウゴシャ</t>
    </rPh>
    <rPh sb="7" eb="8">
      <t>タイ</t>
    </rPh>
    <rPh sb="10" eb="12">
      <t>ジョゲン</t>
    </rPh>
    <rPh sb="13" eb="15">
      <t>シドウ</t>
    </rPh>
    <phoneticPr fontId="5"/>
  </si>
  <si>
    <t>f)他の利用者とのトラブルが多い</t>
    <rPh sb="2" eb="3">
      <t>タ</t>
    </rPh>
    <rPh sb="4" eb="7">
      <t>リヨウシャ</t>
    </rPh>
    <rPh sb="14" eb="15">
      <t>オオ</t>
    </rPh>
    <phoneticPr fontId="5"/>
  </si>
  <si>
    <r>
      <t>⇒</t>
    </r>
    <r>
      <rPr>
        <b/>
        <sz val="10"/>
        <color indexed="10"/>
        <rFont val="ＭＳ Ｐゴシック"/>
      </rPr>
      <t>市町村から「虐待の事実が認められた」
「都道府県と共同して事実確認を行う必要がある」</t>
    </r>
    <r>
      <rPr>
        <b/>
        <sz val="10"/>
        <color auto="1"/>
        <rFont val="ＭＳ Ｐゴシック"/>
      </rPr>
      <t xml:space="preserve">と報告された事例、及び
</t>
    </r>
    <r>
      <rPr>
        <b/>
        <sz val="10"/>
        <color indexed="10"/>
        <rFont val="ＭＳ Ｐゴシック"/>
      </rPr>
      <t>都道府県が直接通報等を受理した</t>
    </r>
    <r>
      <rPr>
        <b/>
        <sz val="10"/>
        <color auto="1"/>
        <rFont val="ＭＳ Ｐゴシック"/>
      </rPr>
      <t>事例のみ回答</t>
    </r>
    <rPh sb="1" eb="4">
      <t>シチョウソン</t>
    </rPh>
    <rPh sb="7" eb="9">
      <t>ギャクタイ</t>
    </rPh>
    <rPh sb="10" eb="12">
      <t>ジジツ</t>
    </rPh>
    <rPh sb="13" eb="14">
      <t>ミト</t>
    </rPh>
    <rPh sb="21" eb="25">
      <t>トドウフケン</t>
    </rPh>
    <rPh sb="26" eb="28">
      <t>キョウドウ</t>
    </rPh>
    <rPh sb="30" eb="32">
      <t>ジジツ</t>
    </rPh>
    <rPh sb="32" eb="34">
      <t>カクニン</t>
    </rPh>
    <rPh sb="35" eb="36">
      <t>オコナ</t>
    </rPh>
    <rPh sb="37" eb="39">
      <t>ヒツヨウ</t>
    </rPh>
    <rPh sb="44" eb="46">
      <t>ホウコク</t>
    </rPh>
    <rPh sb="49" eb="51">
      <t>ジレイ</t>
    </rPh>
    <rPh sb="52" eb="53">
      <t>オヨ</t>
    </rPh>
    <rPh sb="55" eb="59">
      <t>トドウフケン</t>
    </rPh>
    <rPh sb="60" eb="62">
      <t>チョクセツ</t>
    </rPh>
    <rPh sb="62" eb="64">
      <t>ツウホウ</t>
    </rPh>
    <rPh sb="64" eb="65">
      <t>トウ</t>
    </rPh>
    <rPh sb="66" eb="68">
      <t>ジュリ</t>
    </rPh>
    <rPh sb="70" eb="72">
      <t>ジレイ</t>
    </rPh>
    <rPh sb="74" eb="76">
      <t>カイトウ</t>
    </rPh>
    <phoneticPr fontId="5"/>
  </si>
  <si>
    <t>h・軽費老人ホーム</t>
  </si>
  <si>
    <t>a)訪問調査により事実確認を行った事例</t>
    <rPh sb="2" eb="4">
      <t>ホウモン</t>
    </rPh>
    <rPh sb="4" eb="6">
      <t>チョウサ</t>
    </rPh>
    <rPh sb="9" eb="11">
      <t>ジジツ</t>
    </rPh>
    <rPh sb="11" eb="13">
      <t>カクニン</t>
    </rPh>
    <rPh sb="14" eb="15">
      <t>オコナ</t>
    </rPh>
    <rPh sb="17" eb="19">
      <t>ジレイ</t>
    </rPh>
    <phoneticPr fontId="5"/>
  </si>
  <si>
    <t>1)対応状況の種類</t>
    <rPh sb="2" eb="4">
      <t>タイオウ</t>
    </rPh>
    <rPh sb="4" eb="6">
      <t>ジョウキョウ</t>
    </rPh>
    <rPh sb="7" eb="9">
      <t>シュルイ</t>
    </rPh>
    <phoneticPr fontId="5"/>
  </si>
  <si>
    <t>j) その他</t>
    <rPh sb="5" eb="6">
      <t>タ</t>
    </rPh>
    <phoneticPr fontId="5"/>
  </si>
  <si>
    <t>70-74歳</t>
  </si>
  <si>
    <t>e:詳細不明</t>
  </si>
  <si>
    <t>c)緊急一時保護</t>
    <rPh sb="2" eb="4">
      <t>キンキュウ</t>
    </rPh>
    <phoneticPr fontId="5"/>
  </si>
  <si>
    <t>a)実施した</t>
    <rPh sb="2" eb="4">
      <t>ジッシ</t>
    </rPh>
    <phoneticPr fontId="5"/>
  </si>
  <si>
    <t>i:詳細不明</t>
  </si>
  <si>
    <t>f)虐待者を高齢者から分離(転居等)</t>
  </si>
  <si>
    <t>（成年後見制度と市町村長申立）</t>
    <rPh sb="1" eb="3">
      <t>セイネン</t>
    </rPh>
    <rPh sb="3" eb="5">
      <t>コウケン</t>
    </rPh>
    <rPh sb="5" eb="7">
      <t>セイド</t>
    </rPh>
    <rPh sb="8" eb="11">
      <t>シチョウソン</t>
    </rPh>
    <rPh sb="11" eb="12">
      <t>チョウ</t>
    </rPh>
    <rPh sb="12" eb="14">
      <t>モウシタテ</t>
    </rPh>
    <phoneticPr fontId="5"/>
  </si>
  <si>
    <t>q) その他</t>
  </si>
  <si>
    <t>複数被虐待者がいるうち1人目</t>
    <rPh sb="0" eb="2">
      <t>フクスウ</t>
    </rPh>
    <rPh sb="2" eb="3">
      <t>ヒ</t>
    </rPh>
    <rPh sb="3" eb="5">
      <t>ギャクタイ</t>
    </rPh>
    <rPh sb="5" eb="6">
      <t>シャ</t>
    </rPh>
    <rPh sb="12" eb="14">
      <t>ヒトメ</t>
    </rPh>
    <phoneticPr fontId="5"/>
  </si>
  <si>
    <t>6）事実確認時における当該施設の虐待防止に関する取組</t>
    <rPh sb="2" eb="4">
      <t>ジジツ</t>
    </rPh>
    <rPh sb="4" eb="6">
      <t>カクニン</t>
    </rPh>
    <rPh sb="6" eb="7">
      <t>ジ</t>
    </rPh>
    <rPh sb="11" eb="13">
      <t>トウガイ</t>
    </rPh>
    <rPh sb="13" eb="15">
      <t>シセツ</t>
    </rPh>
    <rPh sb="16" eb="18">
      <t>ギャクタイ</t>
    </rPh>
    <rPh sb="18" eb="20">
      <t>ボウシ</t>
    </rPh>
    <rPh sb="21" eb="22">
      <t>カン</t>
    </rPh>
    <rPh sb="24" eb="26">
      <t>トリクミ</t>
    </rPh>
    <phoneticPr fontId="5"/>
  </si>
  <si>
    <t>問5エラーチェック</t>
    <rPh sb="0" eb="1">
      <t>トイ</t>
    </rPh>
    <phoneticPr fontId="5"/>
  </si>
  <si>
    <r>
      <t>2-1)</t>
    </r>
    <r>
      <rPr>
        <sz val="10"/>
        <color indexed="8"/>
        <rFont val="ＭＳ Ｐゴシック"/>
      </rPr>
      <t>市町村で調査を行ったが虐待の事実の判断に至らず、都道府県に調査を依頼</t>
    </r>
    <rPh sb="4" eb="7">
      <t>シチョウソン</t>
    </rPh>
    <rPh sb="8" eb="10">
      <t>チョウサ</t>
    </rPh>
    <rPh sb="11" eb="12">
      <t>オコナ</t>
    </rPh>
    <rPh sb="15" eb="17">
      <t>ギャクタイ</t>
    </rPh>
    <rPh sb="18" eb="20">
      <t>ジジツ</t>
    </rPh>
    <rPh sb="21" eb="23">
      <t>ハンダン</t>
    </rPh>
    <rPh sb="24" eb="25">
      <t>イタ</t>
    </rPh>
    <rPh sb="28" eb="32">
      <t>トドウフケン</t>
    </rPh>
    <rPh sb="33" eb="35">
      <t>チョウサ</t>
    </rPh>
    <rPh sb="36" eb="38">
      <t>イライ</t>
    </rPh>
    <phoneticPr fontId="5"/>
  </si>
  <si>
    <t>90歳以上</t>
    <rPh sb="2" eb="3">
      <t>サイ</t>
    </rPh>
    <rPh sb="3" eb="5">
      <t>イジョウ</t>
    </rPh>
    <phoneticPr fontId="5"/>
  </si>
  <si>
    <t>※　その他の具体的内容</t>
  </si>
  <si>
    <t>問14　死亡事例の検証等</t>
    <rPh sb="0" eb="1">
      <t>トイ</t>
    </rPh>
    <rPh sb="4" eb="8">
      <t>シボウジレイ</t>
    </rPh>
    <rPh sb="9" eb="12">
      <t>ケンショウトウ</t>
    </rPh>
    <phoneticPr fontId="5"/>
  </si>
  <si>
    <t>4_3)e)事故や苦情対応の体制が不十分</t>
    <rPh sb="6" eb="8">
      <t>ジコ</t>
    </rPh>
    <rPh sb="9" eb="11">
      <t>クジョウ</t>
    </rPh>
    <rPh sb="11" eb="13">
      <t>タイオウ</t>
    </rPh>
    <rPh sb="14" eb="16">
      <t>タイセイ</t>
    </rPh>
    <rPh sb="17" eb="20">
      <t>フジュウブン</t>
    </rPh>
    <phoneticPr fontId="52"/>
  </si>
  <si>
    <t>整理情報</t>
    <rPh sb="0" eb="2">
      <t>セイリ</t>
    </rPh>
    <rPh sb="2" eb="4">
      <t>ジョウホウ</t>
    </rPh>
    <phoneticPr fontId="5"/>
  </si>
  <si>
    <t>問2　相談・通報者</t>
    <rPh sb="0" eb="1">
      <t>トイ</t>
    </rPh>
    <rPh sb="3" eb="5">
      <t>ソウダン</t>
    </rPh>
    <rPh sb="6" eb="9">
      <t>ツウホウシャ</t>
    </rPh>
    <phoneticPr fontId="5"/>
  </si>
  <si>
    <t>6)その他</t>
  </si>
  <si>
    <r>
      <t>7) 1)</t>
    </r>
    <r>
      <rPr>
        <sz val="10"/>
        <color indexed="8"/>
        <rFont val="ＭＳ Ｐゴシック"/>
      </rPr>
      <t>～6)のいずれかを実施した場合の権限行使開始期日（何らかの権限行使を開始した期日）</t>
    </r>
    <rPh sb="14" eb="16">
      <t>ジッシ</t>
    </rPh>
    <rPh sb="18" eb="20">
      <t>バアイ</t>
    </rPh>
    <rPh sb="21" eb="23">
      <t>ケンゲン</t>
    </rPh>
    <rPh sb="23" eb="25">
      <t>コウシ</t>
    </rPh>
    <rPh sb="25" eb="27">
      <t>カイシ</t>
    </rPh>
    <rPh sb="27" eb="29">
      <t>キジツ</t>
    </rPh>
    <rPh sb="30" eb="31">
      <t>ナン</t>
    </rPh>
    <rPh sb="34" eb="36">
      <t>ケンゲン</t>
    </rPh>
    <rPh sb="36" eb="38">
      <t>コウシ</t>
    </rPh>
    <rPh sb="39" eb="41">
      <t>カイシ</t>
    </rPh>
    <rPh sb="43" eb="45">
      <t>キジツ</t>
    </rPh>
    <phoneticPr fontId="5"/>
  </si>
  <si>
    <t>2)老人福祉法、介護保険法の規定に基づく勧告・命令等への対応</t>
    <rPh sb="2" eb="4">
      <t>ロウジン</t>
    </rPh>
    <rPh sb="4" eb="6">
      <t>フクシ</t>
    </rPh>
    <rPh sb="6" eb="7">
      <t>ホウ</t>
    </rPh>
    <phoneticPr fontId="5"/>
  </si>
  <si>
    <t>問6　被虐待者・虐待者の状況</t>
    <rPh sb="0" eb="1">
      <t>トイ</t>
    </rPh>
    <rPh sb="3" eb="4">
      <t>ヒ</t>
    </rPh>
    <rPh sb="4" eb="6">
      <t>ギャクタイ</t>
    </rPh>
    <rPh sb="6" eb="7">
      <t>シャ</t>
    </rPh>
    <rPh sb="8" eb="11">
      <t>ギャクタイシャ</t>
    </rPh>
    <rPh sb="12" eb="14">
      <t>ジョウキョウ</t>
    </rPh>
    <phoneticPr fontId="5"/>
  </si>
  <si>
    <t>e) 外部サービス利用に抵抗感がある</t>
    <rPh sb="3" eb="5">
      <t>ガイブ</t>
    </rPh>
    <rPh sb="9" eb="11">
      <t>リヨウ</t>
    </rPh>
    <rPh sb="12" eb="15">
      <t>テイコウカン</t>
    </rPh>
    <phoneticPr fontId="5"/>
  </si>
  <si>
    <t>g)介護支援専門員</t>
  </si>
  <si>
    <t>2-2)市町村単独で事実確認調査ができず、都道府県に調査依頼</t>
    <rPh sb="4" eb="7">
      <t>シチョウソン</t>
    </rPh>
    <rPh sb="7" eb="9">
      <t>タンドク</t>
    </rPh>
    <rPh sb="10" eb="12">
      <t>ジジツ</t>
    </rPh>
    <rPh sb="12" eb="14">
      <t>カクニン</t>
    </rPh>
    <rPh sb="14" eb="16">
      <t>チョウサ</t>
    </rPh>
    <rPh sb="21" eb="25">
      <t>トドウフケン</t>
    </rPh>
    <rPh sb="26" eb="28">
      <t>チョウサ</t>
    </rPh>
    <rPh sb="28" eb="30">
      <t>イライ</t>
    </rPh>
    <phoneticPr fontId="5"/>
  </si>
  <si>
    <t>c)都道府県へ事実確認調査を依頼</t>
    <rPh sb="2" eb="6">
      <t>トドウフケン</t>
    </rPh>
    <rPh sb="7" eb="9">
      <t>ジジツ</t>
    </rPh>
    <rPh sb="9" eb="11">
      <t>カクニン</t>
    </rPh>
    <rPh sb="11" eb="13">
      <t>チョウサ</t>
    </rPh>
    <rPh sb="14" eb="16">
      <t>イライ</t>
    </rPh>
    <phoneticPr fontId="5"/>
  </si>
  <si>
    <t>b) 精神障害（疑いを含む）、高次脳機能障害、知的障害、認知機能の低下</t>
  </si>
  <si>
    <t>2-2)市町村単独で事実確認調査ができず、都道府県に調査を依頼　　(問3_1-3)の回答)</t>
    <rPh sb="4" eb="7">
      <t>シチョウソン</t>
    </rPh>
    <rPh sb="7" eb="9">
      <t>タンドク</t>
    </rPh>
    <rPh sb="10" eb="12">
      <t>ジジツ</t>
    </rPh>
    <rPh sb="12" eb="14">
      <t>カクニン</t>
    </rPh>
    <rPh sb="14" eb="16">
      <t>チョウサ</t>
    </rPh>
    <rPh sb="21" eb="25">
      <t>トドウフケン</t>
    </rPh>
    <rPh sb="26" eb="28">
      <t>チョウサ</t>
    </rPh>
    <rPh sb="29" eb="31">
      <t>イライ</t>
    </rPh>
    <rPh sb="34" eb="35">
      <t>トイ</t>
    </rPh>
    <rPh sb="42" eb="44">
      <t>カイトウ</t>
    </rPh>
    <phoneticPr fontId="5"/>
  </si>
  <si>
    <r>
      <t>a</t>
    </r>
    <r>
      <rPr>
        <sz val="10"/>
        <color indexed="8"/>
        <rFont val="ＭＳ Ｐゴシック"/>
      </rPr>
      <t>)
身体的虐待</t>
    </r>
    <rPh sb="3" eb="5">
      <t>シンタイ</t>
    </rPh>
    <rPh sb="5" eb="6">
      <t>テキ</t>
    </rPh>
    <rPh sb="6" eb="8">
      <t>ギャクタイ</t>
    </rPh>
    <phoneticPr fontId="5"/>
  </si>
  <si>
    <t>※「その他」の具体的内容(記入)</t>
    <rPh sb="4" eb="5">
      <t>タ</t>
    </rPh>
    <rPh sb="7" eb="10">
      <t>グタイテキ</t>
    </rPh>
    <rPh sb="10" eb="12">
      <t>ナイヨウ</t>
    </rPh>
    <phoneticPr fontId="52"/>
  </si>
  <si>
    <r>
      <t>c</t>
    </r>
    <r>
      <rPr>
        <sz val="10"/>
        <color indexed="8"/>
        <rFont val="ＭＳ Ｐゴシック"/>
      </rPr>
      <t>)
心理的虐待</t>
    </r>
    <rPh sb="3" eb="5">
      <t>シンリ</t>
    </rPh>
    <phoneticPr fontId="5"/>
  </si>
  <si>
    <r>
      <t>d</t>
    </r>
    <r>
      <rPr>
        <sz val="10"/>
        <color indexed="8"/>
        <rFont val="ＭＳ Ｐゴシック"/>
      </rPr>
      <t>)
性的虐待</t>
    </r>
    <rPh sb="3" eb="4">
      <t>セイ</t>
    </rPh>
    <rPh sb="4" eb="5">
      <t>テキ</t>
    </rPh>
    <phoneticPr fontId="5"/>
  </si>
  <si>
    <t>1)調査の結果</t>
    <rPh sb="2" eb="4">
      <t>チョウサ</t>
    </rPh>
    <rPh sb="5" eb="7">
      <t>ケッカ</t>
    </rPh>
    <phoneticPr fontId="5"/>
  </si>
  <si>
    <t>l)都道府県から</t>
  </si>
  <si>
    <t>問10</t>
    <rPh sb="0" eb="1">
      <t>トイ</t>
    </rPh>
    <phoneticPr fontId="5"/>
  </si>
  <si>
    <t>b)後日、事実確認調査を予定しているまたは、事実確認調査の要否を検討中の事例</t>
    <rPh sb="2" eb="4">
      <t>ゴジツ</t>
    </rPh>
    <rPh sb="5" eb="7">
      <t>ジジツ</t>
    </rPh>
    <rPh sb="7" eb="9">
      <t>カクニン</t>
    </rPh>
    <rPh sb="9" eb="11">
      <t>チョウサ</t>
    </rPh>
    <rPh sb="12" eb="14">
      <t>ヨテイ</t>
    </rPh>
    <rPh sb="22" eb="24">
      <t>ジジツ</t>
    </rPh>
    <rPh sb="24" eb="26">
      <t>カクニン</t>
    </rPh>
    <rPh sb="26" eb="28">
      <t>チョウサ</t>
    </rPh>
    <rPh sb="29" eb="31">
      <t>ヨウヒ</t>
    </rPh>
    <rPh sb="32" eb="35">
      <t>ケントウチュウ</t>
    </rPh>
    <rPh sb="36" eb="38">
      <t>ジレイ</t>
    </rPh>
    <phoneticPr fontId="5"/>
  </si>
  <si>
    <r>
      <t>問3　</t>
    </r>
    <r>
      <rPr>
        <b/>
        <sz val="10"/>
        <color indexed="10"/>
        <rFont val="ＭＳ Ｐゴシック"/>
      </rPr>
      <t>市町村における</t>
    </r>
    <r>
      <rPr>
        <sz val="10"/>
        <color indexed="8"/>
        <rFont val="ＭＳ Ｐゴシック"/>
      </rPr>
      <t>事実確認調査状況</t>
    </r>
    <rPh sb="0" eb="1">
      <t>トイ</t>
    </rPh>
    <phoneticPr fontId="5"/>
  </si>
  <si>
    <t>問4　事実確認調査の結果</t>
    <rPh sb="0" eb="1">
      <t>トイ</t>
    </rPh>
    <rPh sb="3" eb="5">
      <t>ジジツ</t>
    </rPh>
    <rPh sb="5" eb="7">
      <t>カクニン</t>
    </rPh>
    <rPh sb="7" eb="9">
      <t>チョウサ</t>
    </rPh>
    <rPh sb="10" eb="12">
      <t>ケッカ</t>
    </rPh>
    <phoneticPr fontId="5"/>
  </si>
  <si>
    <t>問７　虐待事例への対応状況</t>
    <rPh sb="0" eb="1">
      <t>トイ</t>
    </rPh>
    <rPh sb="3" eb="5">
      <t>ギャクタイ</t>
    </rPh>
    <rPh sb="5" eb="7">
      <t>ジレイ</t>
    </rPh>
    <rPh sb="9" eb="11">
      <t>タイオウ</t>
    </rPh>
    <rPh sb="11" eb="13">
      <t>ジョウキョウ</t>
    </rPh>
    <phoneticPr fontId="5"/>
  </si>
  <si>
    <t>4_5)b)認知症によるBPSD（行動・心理症状）がある</t>
    <rPh sb="6" eb="9">
      <t>ニンチショウ</t>
    </rPh>
    <rPh sb="17" eb="19">
      <t>コウドウ</t>
    </rPh>
    <rPh sb="20" eb="22">
      <t>シンリ</t>
    </rPh>
    <rPh sb="22" eb="24">
      <t>ショウジョウ</t>
    </rPh>
    <phoneticPr fontId="52"/>
  </si>
  <si>
    <t>i)地域包括職員</t>
    <rPh sb="2" eb="4">
      <t>チイキ</t>
    </rPh>
    <rPh sb="4" eb="6">
      <t>ホウカツ</t>
    </rPh>
    <rPh sb="6" eb="8">
      <t>ショクイン</t>
    </rPh>
    <phoneticPr fontId="5"/>
  </si>
  <si>
    <r>
      <t xml:space="preserve">3)虐待の深刻度
</t>
    </r>
    <r>
      <rPr>
        <b/>
        <sz val="10"/>
        <color rgb="FFFF0000"/>
        <rFont val="ＭＳ Ｐゴシック"/>
      </rPr>
      <t>（複数名で判断した場合のみ回答）</t>
    </r>
    <rPh sb="2" eb="4">
      <t>ギャクタイ</t>
    </rPh>
    <rPh sb="5" eb="8">
      <t>シンコクド</t>
    </rPh>
    <phoneticPr fontId="5"/>
  </si>
  <si>
    <t>d) 「介護は家族がすべき」といった周囲の声、世間体に対するストレスやプレッシャー</t>
  </si>
  <si>
    <t>整理番号
【再掲】</t>
    <rPh sb="0" eb="2">
      <t>セイリ</t>
    </rPh>
    <rPh sb="2" eb="4">
      <t>バンゴウ</t>
    </rPh>
    <rPh sb="6" eb="8">
      <t>サイケイ</t>
    </rPh>
    <phoneticPr fontId="5"/>
  </si>
  <si>
    <t>3）その他の具体的内容</t>
    <rPh sb="4" eb="5">
      <t>タ</t>
    </rPh>
    <rPh sb="6" eb="9">
      <t>グタイテキ</t>
    </rPh>
    <rPh sb="9" eb="11">
      <t>ナイヨウ</t>
    </rPh>
    <phoneticPr fontId="5"/>
  </si>
  <si>
    <r>
      <t>2)</t>
    </r>
    <r>
      <rPr>
        <sz val="10"/>
        <color indexed="8"/>
        <rFont val="ＭＳ Ｐゴシック"/>
      </rPr>
      <t>都道府県と共同して事実確認を行う必要がある事例</t>
    </r>
  </si>
  <si>
    <r>
      <t xml:space="preserve"> 問9 </t>
    </r>
    <r>
      <rPr>
        <sz val="10"/>
        <color auto="1"/>
        <rFont val="ＭＳ Ｐゴシック"/>
      </rPr>
      <t>老人福祉法、介護保険法上の権限行使</t>
    </r>
    <r>
      <rPr>
        <b/>
        <sz val="10"/>
        <color indexed="10"/>
        <rFont val="ＭＳ Ｐゴシック"/>
      </rPr>
      <t>以外の</t>
    </r>
    <r>
      <rPr>
        <sz val="10"/>
        <color indexed="8"/>
        <rFont val="ＭＳ Ｐゴシック"/>
      </rPr>
      <t>対応</t>
    </r>
    <rPh sb="1" eb="2">
      <t>トイ</t>
    </rPh>
    <rPh sb="4" eb="6">
      <t>ロウジン</t>
    </rPh>
    <rPh sb="6" eb="8">
      <t>フクシ</t>
    </rPh>
    <rPh sb="8" eb="9">
      <t>ホウ</t>
    </rPh>
    <rPh sb="10" eb="12">
      <t>カイゴ</t>
    </rPh>
    <rPh sb="12" eb="14">
      <t>ホケン</t>
    </rPh>
    <rPh sb="14" eb="15">
      <t>ホウ</t>
    </rPh>
    <rPh sb="15" eb="16">
      <t>ジョウ</t>
    </rPh>
    <rPh sb="17" eb="19">
      <t>ケンゲン</t>
    </rPh>
    <rPh sb="19" eb="21">
      <t>コウシ</t>
    </rPh>
    <rPh sb="21" eb="23">
      <t>イガイ</t>
    </rPh>
    <phoneticPr fontId="5"/>
  </si>
  <si>
    <t>問7エラーチェック</t>
    <rPh sb="0" eb="1">
      <t>トイ</t>
    </rPh>
    <phoneticPr fontId="5"/>
  </si>
  <si>
    <t>65-69歳</t>
  </si>
  <si>
    <t>75-79歳</t>
  </si>
  <si>
    <t>80-84歳</t>
  </si>
  <si>
    <t>85-89歳</t>
  </si>
  <si>
    <t>c) （虐待者以外の）他家族との関係の悪さほか家族関係の問題</t>
    <rPh sb="4" eb="7">
      <t>ギャクタイシャ</t>
    </rPh>
    <rPh sb="7" eb="9">
      <t>イガイ</t>
    </rPh>
    <rPh sb="11" eb="12">
      <t>タ</t>
    </rPh>
    <rPh sb="12" eb="14">
      <t>カゾク</t>
    </rPh>
    <rPh sb="16" eb="18">
      <t>カンケイ</t>
    </rPh>
    <rPh sb="19" eb="20">
      <t>ワル</t>
    </rPh>
    <rPh sb="23" eb="25">
      <t>カゾク</t>
    </rPh>
    <rPh sb="25" eb="27">
      <t>カンケイ</t>
    </rPh>
    <rPh sb="28" eb="30">
      <t>モンダイ</t>
    </rPh>
    <phoneticPr fontId="5"/>
  </si>
  <si>
    <t>f)その他</t>
    <rPh sb="4" eb="5">
      <t>タ</t>
    </rPh>
    <phoneticPr fontId="5"/>
  </si>
  <si>
    <t>都道府県</t>
  </si>
  <si>
    <t>　　　　</t>
  </si>
  <si>
    <t>1)施設等に対する指導</t>
  </si>
  <si>
    <r>
      <t>h)その他③：その他（</t>
    </r>
    <r>
      <rPr>
        <b/>
        <sz val="9"/>
        <color auto="1"/>
        <rFont val="ＭＳ ゴシック"/>
      </rPr>
      <t>※</t>
    </r>
    <r>
      <rPr>
        <b/>
        <sz val="9"/>
        <color rgb="FFFF0000"/>
        <rFont val="ＭＳ ゴシック"/>
      </rPr>
      <t>既婚の子も未婚の子も同居、本人が入所・入院等</t>
    </r>
    <r>
      <rPr>
        <b/>
        <sz val="9"/>
        <color auto="1"/>
        <rFont val="ＭＳ ゴシック"/>
      </rPr>
      <t>、他の選択肢に該当しない場合</t>
    </r>
    <r>
      <rPr>
        <sz val="9"/>
        <color auto="1"/>
        <rFont val="ＭＳ ゴシック"/>
      </rPr>
      <t>）</t>
    </r>
    <rPh sb="33" eb="34">
      <t>トウ</t>
    </rPh>
    <phoneticPr fontId="5"/>
  </si>
  <si>
    <t>整理番号
(参考)</t>
    <rPh sb="0" eb="2">
      <t>セイリ</t>
    </rPh>
    <rPh sb="2" eb="4">
      <t>バンゴウ</t>
    </rPh>
    <rPh sb="6" eb="8">
      <t>サンコウ</t>
    </rPh>
    <phoneticPr fontId="5"/>
  </si>
  <si>
    <t>g) 虐待者の外部サービス利用への抵抗感</t>
    <rPh sb="3" eb="6">
      <t>ギャクタイシャ</t>
    </rPh>
    <rPh sb="7" eb="9">
      <t>ガイブ</t>
    </rPh>
    <rPh sb="13" eb="15">
      <t>リヨウ</t>
    </rPh>
    <rPh sb="17" eb="20">
      <t>テイコウカン</t>
    </rPh>
    <phoneticPr fontId="5"/>
  </si>
  <si>
    <t>c)経営層の現場の実態の理解不足</t>
    <rPh sb="2" eb="5">
      <t>ケイエイソウ</t>
    </rPh>
    <rPh sb="6" eb="8">
      <t>ゲンバ</t>
    </rPh>
    <rPh sb="9" eb="11">
      <t>ジッタイ</t>
    </rPh>
    <rPh sb="12" eb="14">
      <t>リカイ</t>
    </rPh>
    <rPh sb="14" eb="16">
      <t>フソク</t>
    </rPh>
    <phoneticPr fontId="5"/>
  </si>
  <si>
    <t>4-2)市町村長申立の有無</t>
    <rPh sb="4" eb="6">
      <t>シチョウ</t>
    </rPh>
    <rPh sb="6" eb="8">
      <t>ソンチョウ</t>
    </rPh>
    <rPh sb="8" eb="10">
      <t>モウシタ</t>
    </rPh>
    <rPh sb="11" eb="13">
      <t>ウム</t>
    </rPh>
    <phoneticPr fontId="5"/>
  </si>
  <si>
    <t>2-1)市町村で調査を行ったが、判断に至らず都道府県に調査依頼</t>
    <rPh sb="4" eb="7">
      <t>シチョウソン</t>
    </rPh>
    <rPh sb="8" eb="10">
      <t>チョウサ</t>
    </rPh>
    <rPh sb="11" eb="12">
      <t>オコナ</t>
    </rPh>
    <rPh sb="22" eb="26">
      <t>トドウフケン</t>
    </rPh>
    <rPh sb="27" eb="29">
      <t>チョウサ</t>
    </rPh>
    <rPh sb="29" eb="31">
      <t>イライ</t>
    </rPh>
    <phoneticPr fontId="5"/>
  </si>
  <si>
    <t>c)被虐待者が新たに介護保険サービスを利用</t>
    <rPh sb="2" eb="6">
      <t>ヒギャクタイシャ</t>
    </rPh>
    <rPh sb="7" eb="8">
      <t>アラ</t>
    </rPh>
    <rPh sb="10" eb="12">
      <t>カイゴ</t>
    </rPh>
    <rPh sb="12" eb="14">
      <t>ホケン</t>
    </rPh>
    <rPh sb="19" eb="21">
      <t>リヨウ</t>
    </rPh>
    <phoneticPr fontId="5"/>
  </si>
  <si>
    <t>調査対象年度内に成年後見制度利用開始済</t>
    <rPh sb="0" eb="2">
      <t>チョウサ</t>
    </rPh>
    <rPh sb="2" eb="4">
      <t>タイショウ</t>
    </rPh>
    <rPh sb="4" eb="6">
      <t>ネンド</t>
    </rPh>
    <rPh sb="6" eb="7">
      <t>ナイ</t>
    </rPh>
    <rPh sb="8" eb="10">
      <t>セイネン</t>
    </rPh>
    <rPh sb="10" eb="12">
      <t>コウケン</t>
    </rPh>
    <rPh sb="12" eb="14">
      <t>セイド</t>
    </rPh>
    <rPh sb="16" eb="18">
      <t>カイシ</t>
    </rPh>
    <rPh sb="18" eb="19">
      <t>ズ</t>
    </rPh>
    <phoneticPr fontId="5"/>
  </si>
  <si>
    <t>5)-1当該施設等における過去の虐待の有無</t>
  </si>
  <si>
    <t>65～69歳</t>
    <rPh sb="5" eb="6">
      <t>サイ</t>
    </rPh>
    <phoneticPr fontId="5"/>
  </si>
  <si>
    <t>70～74歳</t>
    <rPh sb="5" eb="6">
      <t>サイ</t>
    </rPh>
    <phoneticPr fontId="5"/>
  </si>
  <si>
    <t>＊記入要領p.20もしくは本調査票内「C票【具体的な虐待の内容】記入例」を参照してください。</t>
  </si>
  <si>
    <t>80～84歳</t>
    <rPh sb="5" eb="6">
      <t>サイ</t>
    </rPh>
    <phoneticPr fontId="5"/>
  </si>
  <si>
    <t>a)本人による届出</t>
  </si>
  <si>
    <t>b)家族・親族</t>
  </si>
  <si>
    <t>e) 知識や情報の不足</t>
    <rPh sb="3" eb="5">
      <t>チシキ</t>
    </rPh>
    <rPh sb="6" eb="8">
      <t>ジョウホウ</t>
    </rPh>
    <rPh sb="9" eb="11">
      <t>フソク</t>
    </rPh>
    <phoneticPr fontId="5"/>
  </si>
  <si>
    <t>a)～c)</t>
  </si>
  <si>
    <t>f)医療機関従事者(医師含む)</t>
  </si>
  <si>
    <r>
      <t>3) 1)で</t>
    </r>
    <r>
      <rPr>
        <b/>
        <u/>
        <sz val="10"/>
        <color auto="1"/>
        <rFont val="ＭＳ Ｐゴシック"/>
      </rPr>
      <t>分離をしていない場合</t>
    </r>
    <r>
      <rPr>
        <sz val="10"/>
        <color auto="1"/>
        <rFont val="ＭＳ Ｐゴシック"/>
      </rPr>
      <t>の対応内容</t>
    </r>
    <rPh sb="6" eb="8">
      <t>ブンリ</t>
    </rPh>
    <rPh sb="14" eb="16">
      <t>バアイ</t>
    </rPh>
    <rPh sb="17" eb="19">
      <t>タイオウ</t>
    </rPh>
    <rPh sb="19" eb="21">
      <t>ナイヨウ</t>
    </rPh>
    <phoneticPr fontId="5"/>
  </si>
  <si>
    <t>市町村コード</t>
    <rPh sb="0" eb="3">
      <t>シチョウソン</t>
    </rPh>
    <phoneticPr fontId="5"/>
  </si>
  <si>
    <t>問1、問2</t>
    <rPh sb="0" eb="1">
      <t>トイ</t>
    </rPh>
    <rPh sb="3" eb="4">
      <t>トイ</t>
    </rPh>
    <phoneticPr fontId="5"/>
  </si>
  <si>
    <t>1-1)事実確認調査の開始日</t>
    <rPh sb="4" eb="6">
      <t>ジジツ</t>
    </rPh>
    <rPh sb="6" eb="8">
      <t>カクニン</t>
    </rPh>
    <rPh sb="8" eb="10">
      <t>チョウサ</t>
    </rPh>
    <rPh sb="11" eb="14">
      <t>カイシビ</t>
    </rPh>
    <phoneticPr fontId="5"/>
  </si>
  <si>
    <t>c)実施していない</t>
    <rPh sb="2" eb="4">
      <t>ジッシ</t>
    </rPh>
    <phoneticPr fontId="5"/>
  </si>
  <si>
    <t>2)具体的な虐待の内容
(記入)</t>
    <rPh sb="2" eb="5">
      <t>グタイテキ</t>
    </rPh>
    <rPh sb="6" eb="8">
      <t>ギャクタイ</t>
    </rPh>
    <rPh sb="9" eb="11">
      <t>ナイヨウ</t>
    </rPh>
    <rPh sb="13" eb="15">
      <t>キニュウ</t>
    </rPh>
    <phoneticPr fontId="5"/>
  </si>
  <si>
    <t>寝たきり度</t>
    <rPh sb="0" eb="1">
      <t>ネ</t>
    </rPh>
    <rPh sb="4" eb="5">
      <t>ド</t>
    </rPh>
    <phoneticPr fontId="5"/>
  </si>
  <si>
    <t>(8)虐待者との同居・別居と
9)家族形態との整合)</t>
    <rPh sb="3" eb="6">
      <t>ギャクタイシャ</t>
    </rPh>
    <rPh sb="8" eb="10">
      <t>ドウキョ</t>
    </rPh>
    <rPh sb="11" eb="13">
      <t>ベッキョ</t>
    </rPh>
    <rPh sb="17" eb="19">
      <t>カゾク</t>
    </rPh>
    <rPh sb="19" eb="21">
      <t>ケイタイ</t>
    </rPh>
    <rPh sb="23" eb="25">
      <t>セイゴウ</t>
    </rPh>
    <phoneticPr fontId="5"/>
  </si>
  <si>
    <t>g)その他</t>
    <rPh sb="4" eb="5">
      <t>タ</t>
    </rPh>
    <phoneticPr fontId="5"/>
  </si>
  <si>
    <t>n3:介護予防・生活支援サービス事業（総合事業）</t>
  </si>
  <si>
    <t>g)介護支援専門員</t>
    <rPh sb="2" eb="4">
      <t>カイゴ</t>
    </rPh>
    <rPh sb="4" eb="6">
      <t>シエン</t>
    </rPh>
    <rPh sb="6" eb="9">
      <t>センモンイン</t>
    </rPh>
    <phoneticPr fontId="5"/>
  </si>
  <si>
    <t>h)介護相談員</t>
    <rPh sb="2" eb="4">
      <t>カイゴ</t>
    </rPh>
    <rPh sb="4" eb="7">
      <t>ソウダンイン</t>
    </rPh>
    <phoneticPr fontId="5"/>
  </si>
  <si>
    <t>令和４年　→→</t>
    <rPh sb="0" eb="2">
      <t>レイワ</t>
    </rPh>
    <rPh sb="3" eb="4">
      <t>ネン</t>
    </rPh>
    <phoneticPr fontId="5"/>
  </si>
  <si>
    <t>介護サービスを受けている</t>
    <rPh sb="0" eb="2">
      <t>カイゴ</t>
    </rPh>
    <rPh sb="7" eb="8">
      <t>ウ</t>
    </rPh>
    <phoneticPr fontId="5"/>
  </si>
  <si>
    <t>過去も含め受けていない</t>
  </si>
  <si>
    <t>f)開かれた施設・事業所運営がなされていない</t>
    <rPh sb="2" eb="3">
      <t>ヒラ</t>
    </rPh>
    <rPh sb="6" eb="8">
      <t>シセツ</t>
    </rPh>
    <rPh sb="9" eb="12">
      <t>ジギョウショ</t>
    </rPh>
    <rPh sb="12" eb="14">
      <t>ウンエイ</t>
    </rPh>
    <phoneticPr fontId="5"/>
  </si>
  <si>
    <t>介護保険サービスの内容</t>
    <rPh sb="0" eb="2">
      <t>カイゴ</t>
    </rPh>
    <rPh sb="2" eb="4">
      <t>ホケン</t>
    </rPh>
    <rPh sb="9" eb="11">
      <t>ナイヨウ</t>
    </rPh>
    <phoneticPr fontId="5"/>
  </si>
  <si>
    <t>4_3)c)チームケア体制・連携体制が不十分</t>
    <rPh sb="11" eb="13">
      <t>タイセイ</t>
    </rPh>
    <rPh sb="14" eb="16">
      <t>レンケイ</t>
    </rPh>
    <rPh sb="16" eb="18">
      <t>タイセイ</t>
    </rPh>
    <rPh sb="19" eb="22">
      <t>フジュウブン</t>
    </rPh>
    <phoneticPr fontId="52"/>
  </si>
  <si>
    <t>(サービスを受けている/受けていた場合の内容)</t>
  </si>
  <si>
    <t>30-39歳</t>
  </si>
  <si>
    <t>(介護保険の申請、区分および内容)
(不明時の理由)</t>
    <rPh sb="1" eb="3">
      <t>カイゴ</t>
    </rPh>
    <rPh sb="3" eb="5">
      <t>ホケン</t>
    </rPh>
    <rPh sb="6" eb="8">
      <t>シンセイ</t>
    </rPh>
    <rPh sb="9" eb="11">
      <t>クブン</t>
    </rPh>
    <rPh sb="14" eb="16">
      <t>ナイヨウ</t>
    </rPh>
    <rPh sb="19" eb="21">
      <t>フメイ</t>
    </rPh>
    <rPh sb="21" eb="22">
      <t>ジ</t>
    </rPh>
    <rPh sb="23" eb="25">
      <t>リユウ</t>
    </rPh>
    <phoneticPr fontId="5"/>
  </si>
  <si>
    <t>h:軽費老人ホーム</t>
  </si>
  <si>
    <r>
      <t xml:space="preserve">7) 介護保険サービスの利用
</t>
    </r>
    <r>
      <rPr>
        <b/>
        <u/>
        <sz val="10"/>
        <color auto="1"/>
        <rFont val="ＭＳ Ｐゴシック"/>
      </rPr>
      <t>※虐待判断時点</t>
    </r>
  </si>
  <si>
    <t>7) 権限行使開始期日</t>
  </si>
  <si>
    <t>j)社会福祉協議会職員</t>
    <rPh sb="2" eb="4">
      <t>シャカイ</t>
    </rPh>
    <rPh sb="4" eb="6">
      <t>フクシ</t>
    </rPh>
    <rPh sb="6" eb="9">
      <t>キョウギカイ</t>
    </rPh>
    <rPh sb="9" eb="11">
      <t>ショクイン</t>
    </rPh>
    <phoneticPr fontId="5"/>
  </si>
  <si>
    <t>g)その他(内容を具体的に記入)</t>
    <rPh sb="6" eb="8">
      <t>ナイヨウ</t>
    </rPh>
    <rPh sb="9" eb="12">
      <t>グタイテキ</t>
    </rPh>
    <rPh sb="13" eb="15">
      <t>キニュウ</t>
    </rPh>
    <phoneticPr fontId="5"/>
  </si>
  <si>
    <t>c)当該施設・事業所職員</t>
    <rPh sb="2" eb="4">
      <t>トウガイ</t>
    </rPh>
    <rPh sb="4" eb="6">
      <t>シセツ</t>
    </rPh>
    <rPh sb="7" eb="10">
      <t>ジギョウショ</t>
    </rPh>
    <rPh sb="10" eb="12">
      <t>ショクイン</t>
    </rPh>
    <phoneticPr fontId="5"/>
  </si>
  <si>
    <t>d)当該施設・事業所元職員</t>
  </si>
  <si>
    <t>k)国民健康保険団体連合会</t>
    <rPh sb="2" eb="4">
      <t>コクミン</t>
    </rPh>
    <rPh sb="4" eb="6">
      <t>ケンコウ</t>
    </rPh>
    <rPh sb="6" eb="8">
      <t>ホケン</t>
    </rPh>
    <rPh sb="8" eb="10">
      <t>ダンタイ</t>
    </rPh>
    <rPh sb="10" eb="13">
      <t>レンゴウカイ</t>
    </rPh>
    <phoneticPr fontId="5"/>
  </si>
  <si>
    <t>e)その他(内容を具体的に記入)</t>
    <rPh sb="4" eb="5">
      <t>ホカ</t>
    </rPh>
    <rPh sb="6" eb="8">
      <t>ナイヨウ</t>
    </rPh>
    <rPh sb="9" eb="12">
      <t>グタイテキ</t>
    </rPh>
    <rPh sb="13" eb="15">
      <t>キニュウ</t>
    </rPh>
    <phoneticPr fontId="5"/>
  </si>
  <si>
    <t>e)施設・事業所の管理者</t>
  </si>
  <si>
    <t>b)経営層の虐待や身体拘束に関する知識不足</t>
    <rPh sb="2" eb="5">
      <t>ケイエイソウ</t>
    </rPh>
    <rPh sb="6" eb="8">
      <t>ギャクタイ</t>
    </rPh>
    <rPh sb="9" eb="11">
      <t>シンタイ</t>
    </rPh>
    <rPh sb="11" eb="13">
      <t>コウソク</t>
    </rPh>
    <rPh sb="14" eb="15">
      <t>カン</t>
    </rPh>
    <rPh sb="17" eb="19">
      <t>チシキ</t>
    </rPh>
    <rPh sb="19" eb="21">
      <t>フソク</t>
    </rPh>
    <phoneticPr fontId="5"/>
  </si>
  <si>
    <t>e)a～d)以外の住まい・施設等の利用</t>
  </si>
  <si>
    <r>
      <t>c)未婚（配偶者がいたことがない）の子と同居（</t>
    </r>
    <r>
      <rPr>
        <b/>
        <sz val="9"/>
        <color rgb="FFFF0000"/>
        <rFont val="ＭＳ ゴシック"/>
      </rPr>
      <t>※未婚であれば子は複数でも可、高齢者本人の配偶者、他の親族も同居している場合を含む</t>
    </r>
    <r>
      <rPr>
        <sz val="9"/>
        <color auto="1"/>
        <rFont val="ＭＳ ゴシック"/>
      </rPr>
      <t>）</t>
    </r>
  </si>
  <si>
    <t>4_4)虐待を行った職員の課題</t>
    <rPh sb="4" eb="6">
      <t>ギャクタイ</t>
    </rPh>
    <rPh sb="7" eb="8">
      <t>オコナ</t>
    </rPh>
    <rPh sb="10" eb="12">
      <t>ショクイン</t>
    </rPh>
    <rPh sb="13" eb="15">
      <t>カダイ</t>
    </rPh>
    <phoneticPr fontId="5"/>
  </si>
  <si>
    <t>c)当該施設・事業所職員</t>
  </si>
  <si>
    <t>e)施設・事業所管理者</t>
  </si>
  <si>
    <t>k)国民健康保険団体連合会</t>
  </si>
  <si>
    <t>m)警察</t>
  </si>
  <si>
    <t>e)不安定な経営状態</t>
    <rPh sb="2" eb="5">
      <t>フアンテイ</t>
    </rPh>
    <rPh sb="6" eb="8">
      <t>ケイエイ</t>
    </rPh>
    <rPh sb="8" eb="10">
      <t>ジョウタイ</t>
    </rPh>
    <phoneticPr fontId="5"/>
  </si>
  <si>
    <t>具体的内容3(記入)</t>
    <rPh sb="0" eb="2">
      <t>グタイ</t>
    </rPh>
    <rPh sb="2" eb="3">
      <t>テキ</t>
    </rPh>
    <rPh sb="3" eb="5">
      <t>ナイヨウ</t>
    </rPh>
    <phoneticPr fontId="53"/>
  </si>
  <si>
    <t>問1、問2エラーチェック</t>
    <rPh sb="0" eb="1">
      <t>トイ</t>
    </rPh>
    <rPh sb="3" eb="4">
      <t>トイ</t>
    </rPh>
    <phoneticPr fontId="5"/>
  </si>
  <si>
    <t>4_3)j)職員同士の関係・ｺﾐｭﾆｹｰｼｮﾝが取りにくい</t>
    <rPh sb="6" eb="8">
      <t>ショクイン</t>
    </rPh>
    <rPh sb="8" eb="10">
      <t>ドウシ</t>
    </rPh>
    <rPh sb="11" eb="13">
      <t>カンケイ</t>
    </rPh>
    <rPh sb="24" eb="25">
      <t>ト</t>
    </rPh>
    <phoneticPr fontId="52"/>
  </si>
  <si>
    <t>問4エラーチェック</t>
    <rPh sb="0" eb="1">
      <t>トイ</t>
    </rPh>
    <phoneticPr fontId="5"/>
  </si>
  <si>
    <r>
      <t>3-1)市町村と</t>
    </r>
    <r>
      <rPr>
        <b/>
        <sz val="8"/>
        <color indexed="10"/>
        <rFont val="ＭＳ Ｐゴシック"/>
      </rPr>
      <t>共同</t>
    </r>
    <rPh sb="4" eb="7">
      <t>シチョウソン</t>
    </rPh>
    <rPh sb="8" eb="10">
      <t>キョウドウ</t>
    </rPh>
    <phoneticPr fontId="5"/>
  </si>
  <si>
    <t>5)当該施設等に対する過去の指導等</t>
    <rPh sb="2" eb="4">
      <t>トウガイ</t>
    </rPh>
    <rPh sb="4" eb="6">
      <t>シセツ</t>
    </rPh>
    <rPh sb="6" eb="7">
      <t>トウ</t>
    </rPh>
    <rPh sb="8" eb="9">
      <t>タイ</t>
    </rPh>
    <rPh sb="11" eb="13">
      <t>カコ</t>
    </rPh>
    <rPh sb="14" eb="17">
      <t>シドウトウ</t>
    </rPh>
    <phoneticPr fontId="52"/>
  </si>
  <si>
    <t>被虐待者・虐待者が特定できていない理由</t>
  </si>
  <si>
    <t>2)施設等へ改善計画の依頼</t>
  </si>
  <si>
    <t>8)その他</t>
  </si>
  <si>
    <t>8）その他具体的内容</t>
    <rPh sb="4" eb="5">
      <t>タ</t>
    </rPh>
    <rPh sb="5" eb="8">
      <t>グタイテキ</t>
    </rPh>
    <rPh sb="8" eb="10">
      <t>ナイヨウ</t>
    </rPh>
    <phoneticPr fontId="5"/>
  </si>
  <si>
    <t>問8エラーチェック</t>
    <rPh sb="0" eb="1">
      <t>トイ</t>
    </rPh>
    <phoneticPr fontId="5"/>
  </si>
  <si>
    <t>1)施設等から改善計画の提出</t>
  </si>
  <si>
    <t>1-1）改善計画が提出された期日</t>
  </si>
  <si>
    <t>2-1)「有」の場合の勧告・命令等への対応があった期日</t>
  </si>
  <si>
    <t>3）その他</t>
    <rPh sb="4" eb="5">
      <t>タ</t>
    </rPh>
    <phoneticPr fontId="5"/>
  </si>
  <si>
    <t>問10エラーチェック</t>
    <rPh sb="0" eb="1">
      <t>トイ</t>
    </rPh>
    <phoneticPr fontId="5"/>
  </si>
  <si>
    <t>6)_4　家庭の要因</t>
    <rPh sb="5" eb="7">
      <t>カテイ</t>
    </rPh>
    <rPh sb="8" eb="10">
      <t>ヨウイン</t>
    </rPh>
    <phoneticPr fontId="5"/>
  </si>
  <si>
    <t>問11エラーチェック</t>
    <rPh sb="0" eb="1">
      <t>トイ</t>
    </rPh>
    <phoneticPr fontId="5"/>
  </si>
  <si>
    <t>c)その他</t>
    <rPh sb="4" eb="5">
      <t>タ</t>
    </rPh>
    <phoneticPr fontId="5"/>
  </si>
  <si>
    <t>問2　相談・通報</t>
    <rPh sb="0" eb="1">
      <t>トイ</t>
    </rPh>
    <rPh sb="3" eb="5">
      <t>ソウダン</t>
    </rPh>
    <rPh sb="6" eb="8">
      <t>ツウホウ</t>
    </rPh>
    <phoneticPr fontId="5"/>
  </si>
  <si>
    <t>問2_2)</t>
    <rPh sb="0" eb="1">
      <t>トイ</t>
    </rPh>
    <phoneticPr fontId="5"/>
  </si>
  <si>
    <t>問2_2)</t>
  </si>
  <si>
    <t>3）虐待対応ケース会議での発生要因の分析</t>
    <rPh sb="2" eb="4">
      <t>ギャクタイ</t>
    </rPh>
    <rPh sb="4" eb="6">
      <t>タイオウ</t>
    </rPh>
    <rPh sb="9" eb="11">
      <t>カイギ</t>
    </rPh>
    <rPh sb="13" eb="15">
      <t>ハッセイ</t>
    </rPh>
    <rPh sb="15" eb="17">
      <t>ヨウイン</t>
    </rPh>
    <rPh sb="18" eb="20">
      <t>ブンセキ</t>
    </rPh>
    <phoneticPr fontId="5"/>
  </si>
  <si>
    <t>d)業務環境変化への対応取組が不十分</t>
    <rPh sb="2" eb="4">
      <t>ギョウム</t>
    </rPh>
    <rPh sb="4" eb="6">
      <t>カンキョウ</t>
    </rPh>
    <rPh sb="6" eb="8">
      <t>ヘンカ</t>
    </rPh>
    <rPh sb="10" eb="12">
      <t>タイオウ</t>
    </rPh>
    <rPh sb="12" eb="14">
      <t>トリクミ</t>
    </rPh>
    <rPh sb="15" eb="18">
      <t>フジュウブン</t>
    </rPh>
    <phoneticPr fontId="5"/>
  </si>
  <si>
    <t>4_3)組織運営上の課題</t>
    <rPh sb="4" eb="6">
      <t>ソシキ</t>
    </rPh>
    <rPh sb="8" eb="9">
      <t>ジョウ</t>
    </rPh>
    <rPh sb="10" eb="12">
      <t>カダイ</t>
    </rPh>
    <phoneticPr fontId="5"/>
  </si>
  <si>
    <t>a)介護方針の不適切さ</t>
    <rPh sb="2" eb="4">
      <t>カイゴ</t>
    </rPh>
    <rPh sb="4" eb="6">
      <t>ホウシン</t>
    </rPh>
    <rPh sb="7" eb="10">
      <t>フテキセツ</t>
    </rPh>
    <phoneticPr fontId="5"/>
  </si>
  <si>
    <t>b)高齢者へのアセスメントが不十分</t>
    <rPh sb="2" eb="5">
      <t>コウレイシャ</t>
    </rPh>
    <rPh sb="14" eb="17">
      <t>フジュウブン</t>
    </rPh>
    <phoneticPr fontId="5"/>
  </si>
  <si>
    <t>g)業務負担軽減に向けた取組が不十分</t>
    <rPh sb="2" eb="4">
      <t>ギョウム</t>
    </rPh>
    <rPh sb="4" eb="6">
      <t>フタン</t>
    </rPh>
    <rPh sb="6" eb="8">
      <t>ケイゲン</t>
    </rPh>
    <rPh sb="9" eb="10">
      <t>ム</t>
    </rPh>
    <rPh sb="12" eb="14">
      <t>トリクミ</t>
    </rPh>
    <rPh sb="15" eb="18">
      <t>フジュウブン</t>
    </rPh>
    <phoneticPr fontId="5"/>
  </si>
  <si>
    <t>j)職員同士の関係・ｺﾐｭﾆｹｰｼｮﾝが取りにくい</t>
    <rPh sb="2" eb="4">
      <t>ショクイン</t>
    </rPh>
    <rPh sb="4" eb="6">
      <t>ドウシ</t>
    </rPh>
    <rPh sb="7" eb="9">
      <t>カンケイ</t>
    </rPh>
    <rPh sb="20" eb="21">
      <t>ト</t>
    </rPh>
    <phoneticPr fontId="5"/>
  </si>
  <si>
    <t>k)職員が相談できる体制が不十分</t>
    <rPh sb="2" eb="4">
      <t>ショクイン</t>
    </rPh>
    <rPh sb="5" eb="7">
      <t>ソウダン</t>
    </rPh>
    <rPh sb="10" eb="12">
      <t>タイセイ</t>
    </rPh>
    <rPh sb="13" eb="16">
      <t>フジュウブン</t>
    </rPh>
    <phoneticPr fontId="5"/>
  </si>
  <si>
    <t>b)職員の虐待や権利擁護、身体拘束に関する知識・意識の不足</t>
    <rPh sb="2" eb="4">
      <t>ショクイン</t>
    </rPh>
    <rPh sb="5" eb="7">
      <t>ギャクタイ</t>
    </rPh>
    <rPh sb="8" eb="10">
      <t>ケンリ</t>
    </rPh>
    <rPh sb="10" eb="12">
      <t>ヨウゴ</t>
    </rPh>
    <rPh sb="13" eb="15">
      <t>シンタイ</t>
    </rPh>
    <rPh sb="15" eb="17">
      <t>コウソク</t>
    </rPh>
    <rPh sb="18" eb="19">
      <t>カン</t>
    </rPh>
    <rPh sb="21" eb="23">
      <t>チシキ</t>
    </rPh>
    <rPh sb="24" eb="26">
      <t>イシキ</t>
    </rPh>
    <rPh sb="27" eb="29">
      <t>フソク</t>
    </rPh>
    <phoneticPr fontId="5"/>
  </si>
  <si>
    <t>d)職員の業務負担の大きさ</t>
    <rPh sb="2" eb="4">
      <t>ショクイン</t>
    </rPh>
    <rPh sb="5" eb="7">
      <t>ギョウム</t>
    </rPh>
    <rPh sb="7" eb="9">
      <t>フタン</t>
    </rPh>
    <rPh sb="10" eb="11">
      <t>オオ</t>
    </rPh>
    <phoneticPr fontId="5"/>
  </si>
  <si>
    <t>e)職員のストレス・感情コントロール</t>
    <rPh sb="2" eb="4">
      <t>ショクイン</t>
    </rPh>
    <rPh sb="10" eb="12">
      <t>カンジョウ</t>
    </rPh>
    <phoneticPr fontId="5"/>
  </si>
  <si>
    <t>g)待遇への不満</t>
    <rPh sb="2" eb="4">
      <t>タイグウ</t>
    </rPh>
    <rPh sb="6" eb="8">
      <t>フマン</t>
    </rPh>
    <phoneticPr fontId="5"/>
  </si>
  <si>
    <t>a)介護に手が掛かる、排泄や呼び出しが頻回</t>
    <rPh sb="2" eb="4">
      <t>カイゴ</t>
    </rPh>
    <rPh sb="5" eb="6">
      <t>テ</t>
    </rPh>
    <rPh sb="7" eb="8">
      <t>カ</t>
    </rPh>
    <rPh sb="11" eb="13">
      <t>ハイセツ</t>
    </rPh>
    <rPh sb="14" eb="15">
      <t>ヨ</t>
    </rPh>
    <rPh sb="16" eb="17">
      <t>ダ</t>
    </rPh>
    <rPh sb="19" eb="21">
      <t>ヒンカイ</t>
    </rPh>
    <phoneticPr fontId="5"/>
  </si>
  <si>
    <t>b)認知症によるBPSD（行動・心理症状）がある</t>
    <rPh sb="2" eb="5">
      <t>ニンチショウ</t>
    </rPh>
    <rPh sb="13" eb="15">
      <t>コウドウ</t>
    </rPh>
    <rPh sb="16" eb="18">
      <t>シンリ</t>
    </rPh>
    <rPh sb="18" eb="20">
      <t>ショウジョウ</t>
    </rPh>
    <phoneticPr fontId="5"/>
  </si>
  <si>
    <t>c)医療依存度が高い</t>
    <rPh sb="2" eb="4">
      <t>イリョウ</t>
    </rPh>
    <rPh sb="4" eb="7">
      <t>イゾンド</t>
    </rPh>
    <rPh sb="8" eb="9">
      <t>タカ</t>
    </rPh>
    <phoneticPr fontId="5"/>
  </si>
  <si>
    <t>d)意思表示が困難</t>
    <rPh sb="2" eb="6">
      <t>イシヒョウジ</t>
    </rPh>
    <rPh sb="7" eb="9">
      <t>コンナン</t>
    </rPh>
    <phoneticPr fontId="5"/>
  </si>
  <si>
    <t>m) 家族環境（生育歴・虐待の連鎖）</t>
  </si>
  <si>
    <r>
      <t xml:space="preserve">2)虐待の事実が確認された期日
</t>
    </r>
    <r>
      <rPr>
        <sz val="10"/>
        <color rgb="FFFF0000"/>
        <rFont val="ＭＳ Ｐゴシック"/>
      </rPr>
      <t>「対応時期」「調査対象年度」と整合しない場合、セルが橙色で表示されます</t>
    </r>
    <rPh sb="2" eb="4">
      <t>ギャクタイ</t>
    </rPh>
    <rPh sb="5" eb="7">
      <t>ジジツ</t>
    </rPh>
    <rPh sb="8" eb="10">
      <t>カクニン</t>
    </rPh>
    <rPh sb="13" eb="15">
      <t>キジツ</t>
    </rPh>
    <phoneticPr fontId="5"/>
  </si>
  <si>
    <t>e)職員に暴力・暴言を行う</t>
    <rPh sb="2" eb="4">
      <t>ショクイン</t>
    </rPh>
    <rPh sb="5" eb="7">
      <t>ボウリョク</t>
    </rPh>
    <rPh sb="8" eb="10">
      <t>ボウゲン</t>
    </rPh>
    <rPh sb="11" eb="12">
      <t>オコナ</t>
    </rPh>
    <phoneticPr fontId="5"/>
  </si>
  <si>
    <t>6_2)職員に対する虐待防止に関する研修の実施</t>
    <rPh sb="4" eb="6">
      <t>ショクイン</t>
    </rPh>
    <rPh sb="7" eb="8">
      <t>タイ</t>
    </rPh>
    <rPh sb="10" eb="12">
      <t>ギャクタイ</t>
    </rPh>
    <rPh sb="12" eb="14">
      <t>ボウシ</t>
    </rPh>
    <rPh sb="15" eb="16">
      <t>カン</t>
    </rPh>
    <rPh sb="18" eb="20">
      <t>ケンシュウ</t>
    </rPh>
    <rPh sb="21" eb="23">
      <t>ジッシ</t>
    </rPh>
    <phoneticPr fontId="5"/>
  </si>
  <si>
    <t xml:space="preserve">3)その他
</t>
    <rPh sb="4" eb="5">
      <t>タ</t>
    </rPh>
    <phoneticPr fontId="5"/>
  </si>
  <si>
    <t xml:space="preserve">1)施設訪問による確認
</t>
  </si>
  <si>
    <t>問12　老人福祉法、介護保険法に基づく措置を行った事例の具体的内容(記入)</t>
    <rPh sb="0" eb="1">
      <t>トイ</t>
    </rPh>
    <rPh sb="25" eb="27">
      <t>ジレイ</t>
    </rPh>
    <phoneticPr fontId="5"/>
  </si>
  <si>
    <t>(モニタリング)</t>
  </si>
  <si>
    <t>4)事実確認の方法(該当するものすべてを「有」)</t>
    <rPh sb="2" eb="4">
      <t>ジジツ</t>
    </rPh>
    <rPh sb="4" eb="6">
      <t>カクニン</t>
    </rPh>
    <rPh sb="7" eb="9">
      <t>ホウホウ</t>
    </rPh>
    <rPh sb="10" eb="12">
      <t>ガイトウ</t>
    </rPh>
    <rPh sb="21" eb="22">
      <t>アリ</t>
    </rPh>
    <phoneticPr fontId="5"/>
  </si>
  <si>
    <t>終結した場合、1_2)その期日</t>
    <rPh sb="0" eb="2">
      <t>シュウケツ</t>
    </rPh>
    <rPh sb="4" eb="6">
      <t>バアイ</t>
    </rPh>
    <rPh sb="13" eb="15">
      <t>キジツ</t>
    </rPh>
    <phoneticPr fontId="5"/>
  </si>
  <si>
    <t xml:space="preserve">問12 </t>
    <rPh sb="0" eb="1">
      <t>トイ</t>
    </rPh>
    <phoneticPr fontId="5"/>
  </si>
  <si>
    <t>4_1)虐待の発生要因
(記入)</t>
    <rPh sb="4" eb="6">
      <t>ギャクタイ</t>
    </rPh>
    <rPh sb="7" eb="9">
      <t>ハッセイ</t>
    </rPh>
    <rPh sb="9" eb="11">
      <t>ヨウイン</t>
    </rPh>
    <phoneticPr fontId="5"/>
  </si>
  <si>
    <r>
      <t>f)その他①：その他の親族と同居（</t>
    </r>
    <r>
      <rPr>
        <b/>
        <sz val="9"/>
        <color rgb="FFFF0000"/>
        <rFont val="ＭＳ ゴシック"/>
      </rPr>
      <t>※子と同居せず、子以外の親族（兄弟姉妹、孫、甥姪等）と同居している場合</t>
    </r>
    <r>
      <rPr>
        <sz val="9"/>
        <color auto="1"/>
        <rFont val="ＭＳ ゴシック"/>
      </rPr>
      <t>）</t>
    </r>
    <rPh sb="4" eb="5">
      <t>タ</t>
    </rPh>
    <rPh sb="32" eb="34">
      <t>キョウダイ</t>
    </rPh>
    <rPh sb="34" eb="36">
      <t>シマイ</t>
    </rPh>
    <rPh sb="37" eb="38">
      <t>マゴ</t>
    </rPh>
    <rPh sb="39" eb="40">
      <t>オイ</t>
    </rPh>
    <rPh sb="40" eb="41">
      <t>メイ</t>
    </rPh>
    <rPh sb="41" eb="42">
      <t>トウ</t>
    </rPh>
    <phoneticPr fontId="5"/>
  </si>
  <si>
    <r>
      <t>g)その他②：非親族と同居（</t>
    </r>
    <r>
      <rPr>
        <b/>
        <sz val="9"/>
        <color auto="1"/>
        <rFont val="ＭＳ ゴシック"/>
      </rPr>
      <t>※二人以上の世帯員から成る世帯のうち、</t>
    </r>
    <r>
      <rPr>
        <b/>
        <sz val="9"/>
        <color rgb="FFFF0000"/>
        <rFont val="ＭＳ ゴシック"/>
      </rPr>
      <t>親族関係にない人がいる世帯</t>
    </r>
    <r>
      <rPr>
        <sz val="9"/>
        <color auto="1"/>
        <rFont val="ＭＳ ゴシック"/>
      </rPr>
      <t>）</t>
    </r>
  </si>
  <si>
    <t>c・介護医療院・介護療養型医療施設</t>
    <rPh sb="8" eb="10">
      <t>カイゴ</t>
    </rPh>
    <rPh sb="10" eb="13">
      <t>リョウヨウガタ</t>
    </rPh>
    <rPh sb="13" eb="15">
      <t>イリョウ</t>
    </rPh>
    <rPh sb="15" eb="17">
      <t>シセツ</t>
    </rPh>
    <phoneticPr fontId="5"/>
  </si>
  <si>
    <t>l)その他</t>
    <rPh sb="4" eb="5">
      <t>タ</t>
    </rPh>
    <phoneticPr fontId="5"/>
  </si>
  <si>
    <t>1)虐待の事実が確認された期日（虐待認定日）</t>
    <rPh sb="2" eb="4">
      <t>ギャクタイ</t>
    </rPh>
    <rPh sb="5" eb="7">
      <t>ジジツ</t>
    </rPh>
    <rPh sb="8" eb="10">
      <t>カクニン</t>
    </rPh>
    <rPh sb="13" eb="15">
      <t>キジツ</t>
    </rPh>
    <rPh sb="16" eb="18">
      <t>ギャクタイ</t>
    </rPh>
    <rPh sb="18" eb="20">
      <t>ニンテイ</t>
    </rPh>
    <rPh sb="20" eb="21">
      <t>ビ</t>
    </rPh>
    <phoneticPr fontId="5"/>
  </si>
  <si>
    <t>2)相談・通報が寄せられた施設・事業所のサービス種別</t>
  </si>
  <si>
    <t>a) 経済的困窮・債務（経済的問題）</t>
  </si>
  <si>
    <t>2)対応終了・終結時もしくは年度末日での状況（記入）</t>
    <rPh sb="2" eb="4">
      <t>タイオウ</t>
    </rPh>
    <rPh sb="4" eb="6">
      <t>シュウリョウ</t>
    </rPh>
    <rPh sb="7" eb="10">
      <t>シュウケツジ</t>
    </rPh>
    <rPh sb="14" eb="16">
      <t>ネンド</t>
    </rPh>
    <rPh sb="16" eb="18">
      <t>マツジツ</t>
    </rPh>
    <rPh sb="20" eb="22">
      <t>ジョウキョウ</t>
    </rPh>
    <rPh sb="23" eb="25">
      <t>キニュウ</t>
    </rPh>
    <phoneticPr fontId="52"/>
  </si>
  <si>
    <t>3）虐待対応ケース会議での発生要因の分析</t>
  </si>
  <si>
    <t>4_1)虐待の発生要因(記入)</t>
    <rPh sb="4" eb="6">
      <t>ギャクタイ</t>
    </rPh>
    <rPh sb="7" eb="9">
      <t>ハッセイ</t>
    </rPh>
    <rPh sb="9" eb="11">
      <t>ヨウイン</t>
    </rPh>
    <phoneticPr fontId="5"/>
  </si>
  <si>
    <t>4_2)b)経営層の虐待や身体拘束に関する知識不足</t>
    <rPh sb="6" eb="9">
      <t>ケイエイソウ</t>
    </rPh>
    <rPh sb="10" eb="12">
      <t>ギャクタイ</t>
    </rPh>
    <rPh sb="13" eb="15">
      <t>シンタイ</t>
    </rPh>
    <rPh sb="15" eb="17">
      <t>コウソク</t>
    </rPh>
    <rPh sb="18" eb="19">
      <t>カン</t>
    </rPh>
    <rPh sb="21" eb="23">
      <t>チシキ</t>
    </rPh>
    <rPh sb="23" eb="25">
      <t>フソク</t>
    </rPh>
    <phoneticPr fontId="52"/>
  </si>
  <si>
    <t>4_2)c)経営層の現場の実態の理解不足</t>
    <rPh sb="6" eb="9">
      <t>ケイエイソウ</t>
    </rPh>
    <rPh sb="10" eb="12">
      <t>ゲンバ</t>
    </rPh>
    <rPh sb="13" eb="15">
      <t>ジッタイ</t>
    </rPh>
    <rPh sb="16" eb="18">
      <t>リカイ</t>
    </rPh>
    <rPh sb="18" eb="20">
      <t>フソク</t>
    </rPh>
    <phoneticPr fontId="52"/>
  </si>
  <si>
    <t>b) 精神障害（疑いを含む）、高次脳機能障害、知的障害、認知機能の低下</t>
    <rPh sb="3" eb="5">
      <t>セイシン</t>
    </rPh>
    <rPh sb="5" eb="7">
      <t>ショウガイ</t>
    </rPh>
    <rPh sb="8" eb="9">
      <t>ウタガ</t>
    </rPh>
    <rPh sb="11" eb="12">
      <t>フク</t>
    </rPh>
    <rPh sb="15" eb="17">
      <t>コウジ</t>
    </rPh>
    <rPh sb="17" eb="18">
      <t>ノウ</t>
    </rPh>
    <rPh sb="18" eb="20">
      <t>キノウ</t>
    </rPh>
    <rPh sb="20" eb="22">
      <t>ショウガイ</t>
    </rPh>
    <rPh sb="23" eb="25">
      <t>チテキ</t>
    </rPh>
    <rPh sb="25" eb="27">
      <t>ショウガイ</t>
    </rPh>
    <rPh sb="28" eb="30">
      <t>ニンチ</t>
    </rPh>
    <rPh sb="30" eb="32">
      <t>キノウ</t>
    </rPh>
    <rPh sb="33" eb="35">
      <t>テイカ</t>
    </rPh>
    <phoneticPr fontId="5"/>
  </si>
  <si>
    <t>4_2)e)不安定な経営状態</t>
    <rPh sb="6" eb="9">
      <t>フアンテイ</t>
    </rPh>
    <rPh sb="10" eb="12">
      <t>ケイエイ</t>
    </rPh>
    <rPh sb="12" eb="14">
      <t>ジョウタイ</t>
    </rPh>
    <phoneticPr fontId="52"/>
  </si>
  <si>
    <t>4_3)a)介護方針の不適切さ</t>
    <rPh sb="6" eb="8">
      <t>カイゴ</t>
    </rPh>
    <rPh sb="8" eb="10">
      <t>ホウシン</t>
    </rPh>
    <rPh sb="11" eb="14">
      <t>フテキセツ</t>
    </rPh>
    <phoneticPr fontId="52"/>
  </si>
  <si>
    <t>4_3)b)高齢者へのアセスメントが不十分</t>
    <rPh sb="6" eb="9">
      <t>コウレイシャ</t>
    </rPh>
    <rPh sb="18" eb="21">
      <t>フジュウブン</t>
    </rPh>
    <phoneticPr fontId="52"/>
  </si>
  <si>
    <t>a) 認知症の症状</t>
  </si>
  <si>
    <t>4_3)d)虐待防止や身体拘束廃止に向けた取組が不十分</t>
    <rPh sb="6" eb="8">
      <t>ギャクタイ</t>
    </rPh>
    <rPh sb="8" eb="10">
      <t>ボウシ</t>
    </rPh>
    <rPh sb="11" eb="13">
      <t>シンタイ</t>
    </rPh>
    <rPh sb="13" eb="15">
      <t>コウソク</t>
    </rPh>
    <rPh sb="15" eb="17">
      <t>ハイシ</t>
    </rPh>
    <rPh sb="18" eb="19">
      <t>ム</t>
    </rPh>
    <rPh sb="21" eb="22">
      <t>クミ</t>
    </rPh>
    <rPh sb="23" eb="26">
      <t>フジュウブン</t>
    </rPh>
    <phoneticPr fontId="52"/>
  </si>
  <si>
    <t>4_3)f)開かれた施設・事業所運営がなされていない</t>
    <rPh sb="6" eb="7">
      <t>ヒラ</t>
    </rPh>
    <rPh sb="10" eb="12">
      <t>シセツ</t>
    </rPh>
    <rPh sb="13" eb="16">
      <t>ジギョウショ</t>
    </rPh>
    <rPh sb="16" eb="18">
      <t>ウンエイ</t>
    </rPh>
    <phoneticPr fontId="52"/>
  </si>
  <si>
    <t>4_3)g)業務負担軽減に向けた取組が不十分</t>
    <rPh sb="6" eb="8">
      <t>ギョウム</t>
    </rPh>
    <rPh sb="8" eb="10">
      <t>フタン</t>
    </rPh>
    <rPh sb="10" eb="12">
      <t>ケイゲン</t>
    </rPh>
    <rPh sb="13" eb="14">
      <t>ム</t>
    </rPh>
    <rPh sb="16" eb="18">
      <t>トリクミ</t>
    </rPh>
    <rPh sb="19" eb="22">
      <t>フジュウブン</t>
    </rPh>
    <phoneticPr fontId="52"/>
  </si>
  <si>
    <t>4_3)i)職員研修の機会や体制が不十分</t>
    <rPh sb="6" eb="8">
      <t>ショクイン</t>
    </rPh>
    <rPh sb="8" eb="10">
      <t>ケンシュウ</t>
    </rPh>
    <rPh sb="11" eb="13">
      <t>キカイ</t>
    </rPh>
    <rPh sb="14" eb="16">
      <t>タイセイ</t>
    </rPh>
    <rPh sb="17" eb="20">
      <t>フジュウブン</t>
    </rPh>
    <phoneticPr fontId="52"/>
  </si>
  <si>
    <t>4_3)k)職員が相談できる体制が不十分</t>
    <rPh sb="6" eb="8">
      <t>ショクイン</t>
    </rPh>
    <rPh sb="9" eb="11">
      <t>ソウダン</t>
    </rPh>
    <rPh sb="14" eb="16">
      <t>タイセイ</t>
    </rPh>
    <rPh sb="17" eb="20">
      <t>フジュウブン</t>
    </rPh>
    <phoneticPr fontId="52"/>
  </si>
  <si>
    <t>4_3)l)その他</t>
    <rPh sb="8" eb="9">
      <t>タ</t>
    </rPh>
    <phoneticPr fontId="52"/>
  </si>
  <si>
    <t>4_4)a)職員の倫理観・理念の欠如</t>
    <rPh sb="6" eb="8">
      <t>ショクイン</t>
    </rPh>
    <rPh sb="9" eb="12">
      <t>リンリカン</t>
    </rPh>
    <rPh sb="13" eb="15">
      <t>リネン</t>
    </rPh>
    <rPh sb="16" eb="18">
      <t>ケツジョ</t>
    </rPh>
    <phoneticPr fontId="52"/>
  </si>
  <si>
    <t>b) 家庭内の経済的利害関係（財産、相続）</t>
    <rPh sb="3" eb="6">
      <t>カテイナイ</t>
    </rPh>
    <rPh sb="7" eb="10">
      <t>ケイザイテキ</t>
    </rPh>
    <rPh sb="10" eb="12">
      <t>リガイ</t>
    </rPh>
    <rPh sb="12" eb="14">
      <t>カンケイ</t>
    </rPh>
    <rPh sb="15" eb="17">
      <t>ザイサン</t>
    </rPh>
    <rPh sb="18" eb="20">
      <t>ソウゾク</t>
    </rPh>
    <phoneticPr fontId="5"/>
  </si>
  <si>
    <t>4_4)b)職員の虐待や権利擁護、身体拘束に関する知識・意識の不足</t>
    <rPh sb="6" eb="8">
      <t>ショクイン</t>
    </rPh>
    <rPh sb="9" eb="11">
      <t>ギャクタイ</t>
    </rPh>
    <rPh sb="12" eb="14">
      <t>ケンリ</t>
    </rPh>
    <rPh sb="14" eb="16">
      <t>ヨウゴ</t>
    </rPh>
    <rPh sb="17" eb="19">
      <t>シンタイ</t>
    </rPh>
    <rPh sb="19" eb="21">
      <t>コウソク</t>
    </rPh>
    <rPh sb="22" eb="23">
      <t>カン</t>
    </rPh>
    <rPh sb="25" eb="27">
      <t>チシキ</t>
    </rPh>
    <rPh sb="28" eb="30">
      <t>イシキ</t>
    </rPh>
    <rPh sb="31" eb="33">
      <t>フソク</t>
    </rPh>
    <phoneticPr fontId="52"/>
  </si>
  <si>
    <t>4_4)e)職員のストレス・感情コントロール</t>
    <rPh sb="6" eb="8">
      <t>ショクイン</t>
    </rPh>
    <rPh sb="14" eb="16">
      <t>カンジョウ</t>
    </rPh>
    <phoneticPr fontId="52"/>
  </si>
  <si>
    <t>4_4)f)職員の性格や資質の問題</t>
    <rPh sb="6" eb="8">
      <t>ショクイン</t>
    </rPh>
    <rPh sb="9" eb="11">
      <t>セイカク</t>
    </rPh>
    <rPh sb="12" eb="14">
      <t>シシツ</t>
    </rPh>
    <rPh sb="15" eb="17">
      <t>モンダイ</t>
    </rPh>
    <phoneticPr fontId="52"/>
  </si>
  <si>
    <t>4_4)g)待遇への不満</t>
    <rPh sb="6" eb="8">
      <t>タイグウ</t>
    </rPh>
    <rPh sb="10" eb="12">
      <t>フマン</t>
    </rPh>
    <phoneticPr fontId="52"/>
  </si>
  <si>
    <t>4_4)h)その他</t>
    <rPh sb="8" eb="9">
      <t>タ</t>
    </rPh>
    <phoneticPr fontId="52"/>
  </si>
  <si>
    <t>4_5)a)介護に手が掛かる、排泄や呼び出しが頻回</t>
    <rPh sb="6" eb="8">
      <t>カイゴ</t>
    </rPh>
    <rPh sb="9" eb="10">
      <t>テ</t>
    </rPh>
    <rPh sb="11" eb="12">
      <t>カ</t>
    </rPh>
    <rPh sb="15" eb="17">
      <t>ハイセツ</t>
    </rPh>
    <rPh sb="18" eb="19">
      <t>ヨ</t>
    </rPh>
    <rPh sb="20" eb="21">
      <t>ダ</t>
    </rPh>
    <rPh sb="23" eb="25">
      <t>ヒンカイ</t>
    </rPh>
    <phoneticPr fontId="52"/>
  </si>
  <si>
    <t>4_5)c)医療依存度が高い</t>
    <rPh sb="6" eb="8">
      <t>イリョウ</t>
    </rPh>
    <rPh sb="8" eb="11">
      <t>イゾンド</t>
    </rPh>
    <rPh sb="12" eb="13">
      <t>タカ</t>
    </rPh>
    <phoneticPr fontId="52"/>
  </si>
  <si>
    <r>
      <t xml:space="preserve">問8 </t>
    </r>
    <r>
      <rPr>
        <b/>
        <sz val="10"/>
        <color indexed="10"/>
        <rFont val="ＭＳ Ｐゴシック"/>
      </rPr>
      <t>老人福祉法</t>
    </r>
    <r>
      <rPr>
        <sz val="10"/>
        <color indexed="8"/>
        <rFont val="ＭＳ Ｐゴシック"/>
      </rPr>
      <t>の規定に基づく権限の行使</t>
    </r>
    <rPh sb="3" eb="5">
      <t>ロウジン</t>
    </rPh>
    <rPh sb="5" eb="7">
      <t>フクシ</t>
    </rPh>
    <phoneticPr fontId="5"/>
  </si>
  <si>
    <t>4_5)d)意思表示が困難</t>
    <rPh sb="6" eb="10">
      <t>イシヒョウジ</t>
    </rPh>
    <rPh sb="11" eb="13">
      <t>コンナン</t>
    </rPh>
    <phoneticPr fontId="52"/>
  </si>
  <si>
    <t>4_5)e)職員に暴力・暴言を行う</t>
    <rPh sb="6" eb="8">
      <t>ショクイン</t>
    </rPh>
    <rPh sb="9" eb="11">
      <t>ボウリョク</t>
    </rPh>
    <rPh sb="12" eb="14">
      <t>ボウゲン</t>
    </rPh>
    <rPh sb="15" eb="16">
      <t>オコナ</t>
    </rPh>
    <phoneticPr fontId="52"/>
  </si>
  <si>
    <t>4_5)f)他の利用者とのトラブルが多い</t>
    <rPh sb="6" eb="7">
      <t>タ</t>
    </rPh>
    <rPh sb="8" eb="11">
      <t>リヨウシャ</t>
    </rPh>
    <rPh sb="18" eb="19">
      <t>オオ</t>
    </rPh>
    <phoneticPr fontId="52"/>
  </si>
  <si>
    <t>6_1)管理者の虐待防止に関する研修の受講</t>
    <rPh sb="4" eb="7">
      <t>カンリシャ</t>
    </rPh>
    <rPh sb="8" eb="10">
      <t>ギャクタイ</t>
    </rPh>
    <rPh sb="10" eb="12">
      <t>ボウシ</t>
    </rPh>
    <rPh sb="13" eb="14">
      <t>カン</t>
    </rPh>
    <rPh sb="16" eb="18">
      <t>ケンシュウ</t>
    </rPh>
    <rPh sb="19" eb="21">
      <t>ジュコウ</t>
    </rPh>
    <phoneticPr fontId="52"/>
  </si>
  <si>
    <t>6_2)職員に対する虐待防止に関する研修の実施</t>
    <rPh sb="4" eb="6">
      <t>ショクイン</t>
    </rPh>
    <rPh sb="7" eb="8">
      <t>タイ</t>
    </rPh>
    <rPh sb="10" eb="12">
      <t>ギャクタイ</t>
    </rPh>
    <rPh sb="12" eb="14">
      <t>ボウシ</t>
    </rPh>
    <rPh sb="15" eb="16">
      <t>カン</t>
    </rPh>
    <rPh sb="18" eb="20">
      <t>ケンシュウ</t>
    </rPh>
    <rPh sb="21" eb="23">
      <t>ジッシ</t>
    </rPh>
    <phoneticPr fontId="52"/>
  </si>
  <si>
    <t xml:space="preserve">2)施設からの報告
</t>
    <rPh sb="2" eb="4">
      <t>シセツ</t>
    </rPh>
    <rPh sb="7" eb="9">
      <t>ホウコク</t>
    </rPh>
    <phoneticPr fontId="52"/>
  </si>
  <si>
    <t>n) 他者との関係のとりづらさ・資源への繋がりづらさ</t>
  </si>
  <si>
    <t>o) 飲酒の影響</t>
  </si>
  <si>
    <t xml:space="preserve">3)その他
</t>
    <rPh sb="4" eb="5">
      <t>タ</t>
    </rPh>
    <phoneticPr fontId="52"/>
  </si>
  <si>
    <t>1)対応状況の種類</t>
    <rPh sb="2" eb="4">
      <t>タイオウ</t>
    </rPh>
    <rPh sb="4" eb="6">
      <t>ジョウキョウ</t>
    </rPh>
    <rPh sb="7" eb="9">
      <t>シュルイ</t>
    </rPh>
    <phoneticPr fontId="52"/>
  </si>
  <si>
    <t>b) ケアサービスのミスマッチ等マネジメントの問題</t>
  </si>
  <si>
    <t>l:詳細不明</t>
  </si>
  <si>
    <t>問７エラーチェック</t>
    <rPh sb="0" eb="1">
      <t>トイ</t>
    </rPh>
    <phoneticPr fontId="5"/>
  </si>
  <si>
    <t>問11　改善取組のモニタリング評価</t>
    <rPh sb="0" eb="1">
      <t>トイ</t>
    </rPh>
    <rPh sb="4" eb="6">
      <t>カイゼン</t>
    </rPh>
    <rPh sb="6" eb="8">
      <t>トリクミ</t>
    </rPh>
    <rPh sb="15" eb="17">
      <t>ヒョウカ</t>
    </rPh>
    <phoneticPr fontId="5"/>
  </si>
  <si>
    <t>a) 介護疲れ・介護ストレス</t>
    <rPh sb="3" eb="5">
      <t>カイゴ</t>
    </rPh>
    <rPh sb="5" eb="6">
      <t>ヅカ</t>
    </rPh>
    <rPh sb="8" eb="10">
      <t>カイゴ</t>
    </rPh>
    <phoneticPr fontId="5"/>
  </si>
  <si>
    <t>b) 虐待者の介護力の低下や不足</t>
    <rPh sb="3" eb="6">
      <t>ギャクタイシャ</t>
    </rPh>
    <rPh sb="7" eb="10">
      <t>カイゴリョク</t>
    </rPh>
    <rPh sb="11" eb="13">
      <t>テイカ</t>
    </rPh>
    <rPh sb="14" eb="16">
      <t>フソク</t>
    </rPh>
    <phoneticPr fontId="5"/>
  </si>
  <si>
    <t>c) 孤立・補助介護者の不在等</t>
    <rPh sb="3" eb="5">
      <t>コリツ</t>
    </rPh>
    <rPh sb="6" eb="8">
      <t>ホジョ</t>
    </rPh>
    <rPh sb="8" eb="11">
      <t>カイゴシャ</t>
    </rPh>
    <rPh sb="12" eb="14">
      <t>フザイ</t>
    </rPh>
    <rPh sb="14" eb="15">
      <t>トウ</t>
    </rPh>
    <phoneticPr fontId="5"/>
  </si>
  <si>
    <r>
      <t xml:space="preserve"> 問7 </t>
    </r>
    <r>
      <rPr>
        <b/>
        <sz val="10"/>
        <color indexed="10"/>
        <rFont val="ＭＳ Ｐゴシック"/>
      </rPr>
      <t>介護保険法</t>
    </r>
    <r>
      <rPr>
        <sz val="10"/>
        <color indexed="8"/>
        <rFont val="ＭＳ Ｐゴシック"/>
      </rPr>
      <t>の規定に基づく権限の行使</t>
    </r>
    <rPh sb="1" eb="2">
      <t>トイ</t>
    </rPh>
    <rPh sb="4" eb="6">
      <t>カイゴ</t>
    </rPh>
    <rPh sb="6" eb="8">
      <t>ホケン</t>
    </rPh>
    <rPh sb="8" eb="9">
      <t>ホウ</t>
    </rPh>
    <rPh sb="10" eb="12">
      <t>キテイ</t>
    </rPh>
    <rPh sb="13" eb="14">
      <t>モト</t>
    </rPh>
    <rPh sb="16" eb="18">
      <t>ケンゲン</t>
    </rPh>
    <rPh sb="19" eb="21">
      <t>コウシ</t>
    </rPh>
    <phoneticPr fontId="5"/>
  </si>
  <si>
    <t>d) 「介護は家族がすべき」といった周囲の声、世間体に対するストレスやプレッシャー</t>
    <rPh sb="4" eb="6">
      <t>カイゴ</t>
    </rPh>
    <rPh sb="7" eb="9">
      <t>カゾク</t>
    </rPh>
    <rPh sb="18" eb="20">
      <t>シュウイ</t>
    </rPh>
    <rPh sb="21" eb="22">
      <t>コエ</t>
    </rPh>
    <rPh sb="23" eb="26">
      <t>セケンテイ</t>
    </rPh>
    <rPh sb="27" eb="28">
      <t>タイ</t>
    </rPh>
    <phoneticPr fontId="5"/>
  </si>
  <si>
    <t>f) 理解力の不足や低下</t>
    <rPh sb="3" eb="6">
      <t>リカイリョク</t>
    </rPh>
    <rPh sb="7" eb="9">
      <t>フソク</t>
    </rPh>
    <rPh sb="10" eb="12">
      <t>テイカ</t>
    </rPh>
    <phoneticPr fontId="5"/>
  </si>
  <si>
    <t>k) ひきこもり</t>
  </si>
  <si>
    <t>a) 認知症の症状</t>
    <rPh sb="3" eb="6">
      <t>ニンチショウ</t>
    </rPh>
    <rPh sb="7" eb="9">
      <t>ショウジョウ</t>
    </rPh>
    <phoneticPr fontId="5"/>
  </si>
  <si>
    <t>c) 身体的自立度の低さ</t>
    <rPh sb="3" eb="6">
      <t>シンタイテキ</t>
    </rPh>
    <rPh sb="6" eb="9">
      <t>ジリツド</t>
    </rPh>
    <rPh sb="10" eb="11">
      <t>ヒク</t>
    </rPh>
    <phoneticPr fontId="5"/>
  </si>
  <si>
    <t>d) 排泄介助の困難さ</t>
    <rPh sb="3" eb="5">
      <t>ハイセツ</t>
    </rPh>
    <rPh sb="5" eb="7">
      <t>カイジョ</t>
    </rPh>
    <rPh sb="8" eb="10">
      <t>コンナン</t>
    </rPh>
    <phoneticPr fontId="5"/>
  </si>
  <si>
    <t>d) （虐待者以外の）配偶者や家族・親族の無関心、無理解、非協力</t>
    <rPh sb="4" eb="7">
      <t>ギャクタイシャ</t>
    </rPh>
    <rPh sb="7" eb="9">
      <t>イガイ</t>
    </rPh>
    <rPh sb="11" eb="14">
      <t>ハイグウシャ</t>
    </rPh>
    <rPh sb="15" eb="17">
      <t>カゾク</t>
    </rPh>
    <rPh sb="18" eb="20">
      <t>シンゾク</t>
    </rPh>
    <rPh sb="21" eb="24">
      <t>ムカンシン</t>
    </rPh>
    <rPh sb="25" eb="28">
      <t>ムリカイ</t>
    </rPh>
    <rPh sb="29" eb="32">
      <t>ヒキョウリョク</t>
    </rPh>
    <phoneticPr fontId="5"/>
  </si>
  <si>
    <t>5）虐待対応ケース会議での発生要因の分析</t>
  </si>
  <si>
    <t>e) その他</t>
    <rPh sb="5" eb="6">
      <t>タ</t>
    </rPh>
    <phoneticPr fontId="5"/>
  </si>
  <si>
    <t>無</t>
    <rPh sb="0" eb="1">
      <t>ナ</t>
    </rPh>
    <phoneticPr fontId="5"/>
  </si>
  <si>
    <t>※その他の場合具体的内容（記入）</t>
  </si>
  <si>
    <t>5)-2当該施設等に対する過去の指導等の有無</t>
    <rPh sb="20" eb="22">
      <t>ウム</t>
    </rPh>
    <phoneticPr fontId="5"/>
  </si>
  <si>
    <t>2)終結の理由、終結していない場合は年度末実での状況（記入）</t>
    <rPh sb="2" eb="4">
      <t>シュウケツ</t>
    </rPh>
    <rPh sb="5" eb="7">
      <t>リユウ</t>
    </rPh>
    <rPh sb="8" eb="10">
      <t>シュウケツ</t>
    </rPh>
    <rPh sb="15" eb="17">
      <t>バアイ</t>
    </rPh>
    <rPh sb="18" eb="21">
      <t>ネンドマツ</t>
    </rPh>
    <rPh sb="21" eb="22">
      <t>ジツ</t>
    </rPh>
    <rPh sb="24" eb="26">
      <t>ジョウキョウ</t>
    </rPh>
    <rPh sb="27" eb="29">
      <t>キニュウ</t>
    </rPh>
    <phoneticPr fontId="5"/>
  </si>
  <si>
    <t>6)_3　被虐待者の状況</t>
    <rPh sb="5" eb="9">
      <t>ヒギャクタイシャ</t>
    </rPh>
    <rPh sb="10" eb="12">
      <t>ジョウキョウ</t>
    </rPh>
    <phoneticPr fontId="5"/>
  </si>
  <si>
    <t>6)_5　その他</t>
    <rPh sb="7" eb="8">
      <t>タ</t>
    </rPh>
    <phoneticPr fontId="5"/>
  </si>
  <si>
    <t>5)当該施設等に対する過去の指導等</t>
  </si>
  <si>
    <t>※「c)虐待の事実の判断に至らなかった」場合の理由（記入）</t>
    <rPh sb="20" eb="22">
      <t>バアイ</t>
    </rPh>
    <rPh sb="23" eb="25">
      <t>リユウ</t>
    </rPh>
    <rPh sb="26" eb="28">
      <t>キニュウ</t>
    </rPh>
    <phoneticPr fontId="5"/>
  </si>
  <si>
    <t>令和３年　→→</t>
    <rPh sb="0" eb="2">
      <t>レイワ</t>
    </rPh>
    <rPh sb="3" eb="4">
      <t>ネン</t>
    </rPh>
    <phoneticPr fontId="5"/>
  </si>
  <si>
    <t>2021年</t>
    <rPh sb="4" eb="5">
      <t>ネン</t>
    </rPh>
    <phoneticPr fontId="5"/>
  </si>
  <si>
    <t>c)高齢者虐待防止法第24条に老人福祉法第5条の4を併用した調査協力依頼</t>
    <rPh sb="2" eb="5">
      <t>コウレイシャ</t>
    </rPh>
    <rPh sb="5" eb="10">
      <t>ギャクタイボウシホウ</t>
    </rPh>
    <rPh sb="10" eb="11">
      <t>ダイ</t>
    </rPh>
    <rPh sb="13" eb="14">
      <t>ジョウ</t>
    </rPh>
    <rPh sb="15" eb="20">
      <t>ロウジンフクシホウ</t>
    </rPh>
    <rPh sb="20" eb="21">
      <t>ダイ</t>
    </rPh>
    <rPh sb="22" eb="23">
      <t>ジョウ</t>
    </rPh>
    <rPh sb="26" eb="28">
      <t>ヘイヨウ</t>
    </rPh>
    <rPh sb="30" eb="36">
      <t>チョウサキョウリョクイライ</t>
    </rPh>
    <phoneticPr fontId="5"/>
  </si>
  <si>
    <t>a・特別養護老人ホーム</t>
    <rPh sb="2" eb="6">
      <t>トクベツヨウゴ</t>
    </rPh>
    <rPh sb="6" eb="8">
      <t>ロウジン</t>
    </rPh>
    <phoneticPr fontId="5"/>
  </si>
  <si>
    <t>※その他の場合具体的内容</t>
  </si>
  <si>
    <t>2-1)相談・通報が寄せられた施設・事業所のサービス種別</t>
    <rPh sb="4" eb="6">
      <t>ソウダン</t>
    </rPh>
    <rPh sb="7" eb="9">
      <t>ツウホウ</t>
    </rPh>
    <rPh sb="10" eb="11">
      <t>ヨ</t>
    </rPh>
    <rPh sb="15" eb="17">
      <t>シセツ</t>
    </rPh>
    <rPh sb="18" eb="21">
      <t>ジギョウショ</t>
    </rPh>
    <phoneticPr fontId="5"/>
  </si>
  <si>
    <t>b）（立入調査のうち）援助要請をしなかった事例</t>
    <rPh sb="3" eb="5">
      <t>タチイリ</t>
    </rPh>
    <rPh sb="5" eb="7">
      <t>チョウサ</t>
    </rPh>
    <rPh sb="11" eb="13">
      <t>エンジョ</t>
    </rPh>
    <rPh sb="13" eb="15">
      <t>ヨウセイ</t>
    </rPh>
    <rPh sb="21" eb="23">
      <t>ジレイ</t>
    </rPh>
    <phoneticPr fontId="5"/>
  </si>
  <si>
    <t>4（最重度）</t>
    <rPh sb="2" eb="5">
      <t>サイジュウド</t>
    </rPh>
    <phoneticPr fontId="5"/>
  </si>
  <si>
    <t>3（重度）</t>
    <rPh sb="2" eb="4">
      <t>ジュウド</t>
    </rPh>
    <phoneticPr fontId="5"/>
  </si>
  <si>
    <t>2（中度）</t>
    <rPh sb="2" eb="4">
      <t>チュウド</t>
    </rPh>
    <phoneticPr fontId="5"/>
  </si>
  <si>
    <t>1（軽度）</t>
    <rPh sb="2" eb="4">
      <t>ケイド</t>
    </rPh>
    <phoneticPr fontId="5"/>
  </si>
  <si>
    <t>j) 精神状態が安定していない</t>
    <rPh sb="3" eb="5">
      <t>セイシン</t>
    </rPh>
    <rPh sb="5" eb="7">
      <t>ジョウタイ</t>
    </rPh>
    <rPh sb="8" eb="10">
      <t>アンテイ</t>
    </rPh>
    <phoneticPr fontId="5"/>
  </si>
  <si>
    <t>m) 家族環境（生育歴・虐待の連鎖）</t>
    <rPh sb="3" eb="5">
      <t>カゾク</t>
    </rPh>
    <rPh sb="5" eb="7">
      <t>カンキョウ</t>
    </rPh>
    <rPh sb="8" eb="11">
      <t>セイイクレキ</t>
    </rPh>
    <rPh sb="12" eb="14">
      <t>ギャクタイ</t>
    </rPh>
    <rPh sb="15" eb="17">
      <t>レンサ</t>
    </rPh>
    <phoneticPr fontId="5"/>
  </si>
  <si>
    <t>※「認定非該当」の場合、【自立】か【介護予防・生活支援サービス事業（総合事業）対象者】のどちらかを選択してください。
※令和6年度対象調査より選択肢を分けていますので、令和6年度より前に虐待と判断した事例については、再選択は任意です。</t>
    <rPh sb="60" eb="62">
      <t>レイワ</t>
    </rPh>
    <rPh sb="63" eb="65">
      <t>ネンド</t>
    </rPh>
    <rPh sb="65" eb="67">
      <t>タイショウ</t>
    </rPh>
    <rPh sb="67" eb="69">
      <t>チョウサ</t>
    </rPh>
    <rPh sb="71" eb="74">
      <t>センタクシ</t>
    </rPh>
    <rPh sb="75" eb="76">
      <t>ワ</t>
    </rPh>
    <rPh sb="84" eb="86">
      <t>レイワ</t>
    </rPh>
    <rPh sb="87" eb="89">
      <t>ネンド</t>
    </rPh>
    <rPh sb="91" eb="92">
      <t>マエ</t>
    </rPh>
    <rPh sb="93" eb="95">
      <t>ギャクタイ</t>
    </rPh>
    <rPh sb="96" eb="98">
      <t>ハンダン</t>
    </rPh>
    <rPh sb="100" eb="102">
      <t>ジレイ</t>
    </rPh>
    <rPh sb="108" eb="111">
      <t>サイセンタク</t>
    </rPh>
    <rPh sb="112" eb="114">
      <t>ニンイ</t>
    </rPh>
    <phoneticPr fontId="5"/>
  </si>
  <si>
    <t>o) 飲酒の影響</t>
    <rPh sb="3" eb="5">
      <t>インシュ</t>
    </rPh>
    <rPh sb="6" eb="8">
      <t>エイキョウ</t>
    </rPh>
    <phoneticPr fontId="5"/>
  </si>
  <si>
    <t>p) 依存（アルコール、ギャンブル、関係性等）</t>
    <rPh sb="3" eb="5">
      <t>イゾン</t>
    </rPh>
    <rPh sb="18" eb="21">
      <t>カンケイセイ</t>
    </rPh>
    <rPh sb="21" eb="22">
      <t>トウ</t>
    </rPh>
    <phoneticPr fontId="5"/>
  </si>
  <si>
    <t>5) 養護者支援の取組内容</t>
    <rPh sb="3" eb="6">
      <t>ヨウゴシャ</t>
    </rPh>
    <rPh sb="6" eb="8">
      <t>シエン</t>
    </rPh>
    <rPh sb="9" eb="11">
      <t>トリクミ</t>
    </rPh>
    <rPh sb="11" eb="13">
      <t>ナイヨウ</t>
    </rPh>
    <phoneticPr fontId="5"/>
  </si>
  <si>
    <t>q) その他</t>
    <rPh sb="5" eb="6">
      <t>タ</t>
    </rPh>
    <phoneticPr fontId="5"/>
  </si>
  <si>
    <t>i) 障害疑い・疾病疑い</t>
    <rPh sb="3" eb="5">
      <t>ショウガイ</t>
    </rPh>
    <rPh sb="5" eb="6">
      <t>ウタガ</t>
    </rPh>
    <rPh sb="8" eb="10">
      <t>シッペイ</t>
    </rPh>
    <rPh sb="10" eb="11">
      <t>ウタガ</t>
    </rPh>
    <phoneticPr fontId="5"/>
  </si>
  <si>
    <t>h) その他</t>
    <rPh sb="5" eb="6">
      <t>タ</t>
    </rPh>
    <phoneticPr fontId="5"/>
  </si>
  <si>
    <t>a) 経済的困窮・債務（経済的問題）</t>
    <rPh sb="3" eb="6">
      <t>ケイザイテキ</t>
    </rPh>
    <rPh sb="6" eb="8">
      <t>コンキュウ</t>
    </rPh>
    <rPh sb="9" eb="11">
      <t>サイム</t>
    </rPh>
    <rPh sb="12" eb="15">
      <t>ケイザイテキ</t>
    </rPh>
    <rPh sb="15" eb="17">
      <t>モンダイ</t>
    </rPh>
    <phoneticPr fontId="5"/>
  </si>
  <si>
    <t>a) 養護者への定期的な声掛け、ねぎらい等による関係性の構築・維持づくり</t>
  </si>
  <si>
    <t>b) 養護者の抱える生活課題等ついてのアセスメント</t>
  </si>
  <si>
    <t>c) 他部署多機関等との連携による支援チームの形成</t>
  </si>
  <si>
    <t>d) 養護者支援のゴールの設定、支援方法の確認</t>
  </si>
  <si>
    <t>f) 家族・親族・近隣住民等との関係性の調整</t>
  </si>
  <si>
    <t>g) 各種社会資源の紹介・つなぎ・調整</t>
  </si>
  <si>
    <t>h) 定期的な訪問によるモニタリング</t>
  </si>
  <si>
    <t>（記入漏れ）
(養護者支援の取組内容)</t>
    <rPh sb="1" eb="3">
      <t>キニュウ</t>
    </rPh>
    <rPh sb="3" eb="4">
      <t>モ</t>
    </rPh>
    <phoneticPr fontId="5"/>
  </si>
  <si>
    <t>2022年</t>
    <rPh sb="4" eb="5">
      <t>ネン</t>
    </rPh>
    <phoneticPr fontId="5"/>
  </si>
  <si>
    <t>問2_2)  エラーチェック</t>
    <rPh sb="0" eb="1">
      <t>トイ</t>
    </rPh>
    <phoneticPr fontId="5"/>
  </si>
  <si>
    <t>5)当該施設等に対する過去の虐待</t>
    <rPh sb="2" eb="4">
      <t>トウガイ</t>
    </rPh>
    <rPh sb="4" eb="6">
      <t>シセツ</t>
    </rPh>
    <rPh sb="6" eb="7">
      <t>トウ</t>
    </rPh>
    <rPh sb="8" eb="9">
      <t>タイ</t>
    </rPh>
    <rPh sb="11" eb="13">
      <t>カコ</t>
    </rPh>
    <rPh sb="14" eb="16">
      <t>ギャクタイ</t>
    </rPh>
    <phoneticPr fontId="52"/>
  </si>
  <si>
    <t>※具体的内容(指導・権限行使・減算・苦情対応等)</t>
  </si>
  <si>
    <t>問12　老人福祉法、介護保険法に基づく措置を行った事例の具体的内容</t>
  </si>
  <si>
    <t>※「c)虐待の判断に至らなかった」理由</t>
  </si>
  <si>
    <t>問12エラーチェック</t>
    <rPh sb="0" eb="1">
      <t>トイ</t>
    </rPh>
    <phoneticPr fontId="5"/>
  </si>
  <si>
    <t>6)_1発生要因</t>
    <rPh sb="4" eb="6">
      <t>ハッセイ</t>
    </rPh>
    <rPh sb="6" eb="8">
      <t>ヨウイン</t>
    </rPh>
    <phoneticPr fontId="5"/>
  </si>
  <si>
    <t>a) 介護疲れ・介護ストレス</t>
  </si>
  <si>
    <t>b) 虐待者の介護力の低下や不足</t>
  </si>
  <si>
    <t>c) 孤立・補助介護者の不在等</t>
  </si>
  <si>
    <t>e) 知識や情報の不足</t>
  </si>
  <si>
    <t>g) 虐待者の外部サービス利用への抵抗感</t>
  </si>
  <si>
    <t>h) 障害・疾病</t>
  </si>
  <si>
    <t>i) 障害疑い・疾病疑い</t>
  </si>
  <si>
    <t>j) 精神状態が安定していない</t>
  </si>
  <si>
    <t>d) 排泄介助の困難さ</t>
  </si>
  <si>
    <t>e) 外部サービス利用に抵抗感がある</t>
  </si>
  <si>
    <t>f) 障害・疾病</t>
  </si>
  <si>
    <t>c) （虐待者以外の）他家族との関係の悪さほか家族関係の問題</t>
  </si>
  <si>
    <t>d) （虐待者以外の）配偶者や家族・親族の無関心、無理解、非協力</t>
  </si>
  <si>
    <t>e) その他</t>
  </si>
  <si>
    <t>a) ケアサービスの不足の問題</t>
  </si>
  <si>
    <t>※その他の場合具体的内容（記入）</t>
    <rPh sb="1" eb="3">
      <t>キニュウ</t>
    </rPh>
    <phoneticPr fontId="5"/>
  </si>
  <si>
    <r>
      <rPr>
        <b/>
        <sz val="10"/>
        <color indexed="8"/>
        <rFont val="ＭＳ Ｐゴシック"/>
      </rPr>
      <t>終結した場合、</t>
    </r>
    <r>
      <rPr>
        <sz val="10"/>
        <color indexed="8"/>
        <rFont val="ＭＳ Ｐゴシック"/>
      </rPr>
      <t xml:space="preserve">1-2)その期日
</t>
    </r>
    <r>
      <rPr>
        <sz val="10"/>
        <color rgb="FFFF0000"/>
        <rFont val="ＭＳ Ｐゴシック"/>
      </rPr>
      <t>「調査対象年度」と整合しない場合、セルが橙色で表示されます</t>
    </r>
    <rPh sb="0" eb="2">
      <t>シュウケツ</t>
    </rPh>
    <rPh sb="4" eb="6">
      <t>バアイ</t>
    </rPh>
    <rPh sb="13" eb="15">
      <t>キジツ</t>
    </rPh>
    <phoneticPr fontId="5"/>
  </si>
  <si>
    <r>
      <rPr>
        <b/>
        <sz val="11"/>
        <color indexed="10"/>
        <rFont val="ＭＳ Ｐゴシック"/>
      </rPr>
      <t>虐待の事実が確認された場合のみ回答してください。</t>
    </r>
    <r>
      <rPr>
        <sz val="11"/>
        <color auto="1"/>
        <rFont val="ＭＳ Ｐゴシック"/>
      </rPr>
      <t xml:space="preserve">
同一家庭の同一とみなされる事例であっても、</t>
    </r>
    <r>
      <rPr>
        <b/>
        <sz val="11"/>
        <color auto="1"/>
        <rFont val="ＭＳ Ｐゴシック"/>
      </rPr>
      <t xml:space="preserve">
1人の被虐待者について1行ごと回答してください。</t>
    </r>
    <r>
      <rPr>
        <sz val="11"/>
        <color auto="1"/>
        <rFont val="ＭＳ Ｐゴシック"/>
      </rPr>
      <t xml:space="preserve">
複数いる</t>
    </r>
    <r>
      <rPr>
        <b/>
        <sz val="11"/>
        <color indexed="10"/>
        <rFont val="ＭＳ Ｐゴシック"/>
      </rPr>
      <t>2人目以降</t>
    </r>
    <r>
      <rPr>
        <b/>
        <sz val="11"/>
        <color auto="1"/>
        <rFont val="ＭＳ Ｐゴシック"/>
      </rPr>
      <t>の</t>
    </r>
    <r>
      <rPr>
        <b/>
        <sz val="11"/>
        <color indexed="10"/>
        <rFont val="ＭＳ Ｐゴシック"/>
      </rPr>
      <t>被虐待者</t>
    </r>
    <r>
      <rPr>
        <b/>
        <sz val="11"/>
        <color auto="1"/>
        <rFont val="ＭＳ Ｐゴシック"/>
      </rPr>
      <t>は</t>
    </r>
    <r>
      <rPr>
        <b/>
        <sz val="11"/>
        <color indexed="10"/>
        <rFont val="ＭＳ Ｐゴシック"/>
      </rPr>
      <t>ここから回答</t>
    </r>
    <r>
      <rPr>
        <sz val="11"/>
        <color auto="1"/>
        <rFont val="ＭＳ Ｐゴシック"/>
      </rPr>
      <t xml:space="preserve">します。
</t>
    </r>
    <rPh sb="72" eb="74">
      <t>フクスウ</t>
    </rPh>
    <rPh sb="82" eb="86">
      <t>ヒギャクタイシャ</t>
    </rPh>
    <rPh sb="91" eb="93">
      <t>カイトウ</t>
    </rPh>
    <phoneticPr fontId="5"/>
  </si>
  <si>
    <t>n_その他</t>
    <rPh sb="4" eb="5">
      <t>タ</t>
    </rPh>
    <phoneticPr fontId="5"/>
  </si>
  <si>
    <t>1-2)事実確認の方法(該当するものすべてを「有」)</t>
    <rPh sb="4" eb="8">
      <t>ジジツカクニン</t>
    </rPh>
    <rPh sb="9" eb="11">
      <t>ホウホウ</t>
    </rPh>
    <rPh sb="12" eb="14">
      <t>ガイトウ</t>
    </rPh>
    <rPh sb="23" eb="24">
      <t>ウ</t>
    </rPh>
    <phoneticPr fontId="5"/>
  </si>
  <si>
    <t>1-2)監査(立入検査等)</t>
    <rPh sb="4" eb="6">
      <t>カンサ</t>
    </rPh>
    <rPh sb="7" eb="12">
      <t>タチイリケンサトウ</t>
    </rPh>
    <phoneticPr fontId="5"/>
  </si>
  <si>
    <t>1-2)運営指導</t>
    <rPh sb="4" eb="8">
      <t>ウンエイシドウ</t>
    </rPh>
    <phoneticPr fontId="5"/>
  </si>
  <si>
    <t>1-4)事実確認調査を行っていない理由</t>
    <rPh sb="4" eb="10">
      <t>ジジツカクニンチョウサ</t>
    </rPh>
    <rPh sb="11" eb="12">
      <t>オコナ</t>
    </rPh>
    <rPh sb="17" eb="19">
      <t>リユウ</t>
    </rPh>
    <phoneticPr fontId="5"/>
  </si>
  <si>
    <t>1-3)事実確認調査の結果</t>
    <rPh sb="4" eb="6">
      <t>ジジツ</t>
    </rPh>
    <rPh sb="6" eb="8">
      <t>カクニン</t>
    </rPh>
    <rPh sb="8" eb="10">
      <t>チョウサ</t>
    </rPh>
    <rPh sb="11" eb="13">
      <t>ケッカ</t>
    </rPh>
    <phoneticPr fontId="5"/>
  </si>
  <si>
    <t>1-4)調査を行っていない理由</t>
    <rPh sb="4" eb="6">
      <t>チョウサ</t>
    </rPh>
    <rPh sb="7" eb="8">
      <t>オコナ</t>
    </rPh>
    <rPh sb="13" eb="15">
      <t>リユウ</t>
    </rPh>
    <phoneticPr fontId="5"/>
  </si>
  <si>
    <t>1-4)調査を行っていない理由その他</t>
    <rPh sb="4" eb="6">
      <t>チョウサ</t>
    </rPh>
    <rPh sb="7" eb="8">
      <t>オコナ</t>
    </rPh>
    <rPh sb="13" eb="15">
      <t>リユウ</t>
    </rPh>
    <phoneticPr fontId="5"/>
  </si>
  <si>
    <t>b)運営指導（介護保険法第23・24条）</t>
    <rPh sb="2" eb="6">
      <t>ウンエイシドウ</t>
    </rPh>
    <rPh sb="7" eb="12">
      <t>カイゴホケンホウ</t>
    </rPh>
    <rPh sb="12" eb="13">
      <t>ダイ</t>
    </rPh>
    <rPh sb="18" eb="19">
      <t>ジョウ</t>
    </rPh>
    <phoneticPr fontId="5"/>
  </si>
  <si>
    <t>※虐待判断後の権限行使についてのみ回答（事実確認時のものは問3・問5で回答）</t>
  </si>
  <si>
    <t>令和５年　→→</t>
    <rPh sb="0" eb="2">
      <t>レイワ</t>
    </rPh>
    <rPh sb="3" eb="4">
      <t>ネン</t>
    </rPh>
    <phoneticPr fontId="5"/>
  </si>
  <si>
    <t>1-3)事実確認調査を行った結果</t>
  </si>
  <si>
    <r>
      <t xml:space="preserve">問5 </t>
    </r>
    <r>
      <rPr>
        <b/>
        <sz val="10"/>
        <color indexed="10"/>
        <rFont val="ＭＳ Ｐゴシック"/>
      </rPr>
      <t>都道府県</t>
    </r>
    <r>
      <rPr>
        <sz val="10"/>
        <color indexed="8"/>
        <rFont val="ＭＳ Ｐゴシック"/>
      </rPr>
      <t>における事実確認調査状況（※問3、問4の過程により、都道府県が市町村と共同して事実確認を行った場合を含む）</t>
    </r>
    <rPh sb="0" eb="1">
      <t>トイ</t>
    </rPh>
    <phoneticPr fontId="5"/>
  </si>
  <si>
    <t>c）立入調査により事実確認を行った事例</t>
    <rPh sb="2" eb="4">
      <t>タチイリ</t>
    </rPh>
    <rPh sb="4" eb="6">
      <t>チョウサ</t>
    </rPh>
    <rPh sb="9" eb="11">
      <t>ジジツ</t>
    </rPh>
    <rPh sb="11" eb="13">
      <t>カクニン</t>
    </rPh>
    <rPh sb="14" eb="15">
      <t>オコナ</t>
    </rPh>
    <rPh sb="17" eb="19">
      <t>ジレイ</t>
    </rPh>
    <phoneticPr fontId="5"/>
  </si>
  <si>
    <t>d）相談・通報を受理した段階で、明らかに虐待ではなく事実確認調査不要と判断した事例</t>
  </si>
  <si>
    <r>
      <t xml:space="preserve">1)虐待の事実が確認された期日
</t>
    </r>
    <r>
      <rPr>
        <b/>
        <sz val="10"/>
        <color rgb="FFFF0000"/>
        <rFont val="ＭＳ Ｐゴシック"/>
      </rPr>
      <t>（虐待事例と判断した期日）</t>
    </r>
    <rPh sb="2" eb="4">
      <t>ギャクタイ</t>
    </rPh>
    <rPh sb="5" eb="7">
      <t>ジジツ</t>
    </rPh>
    <rPh sb="8" eb="10">
      <t>カクニン</t>
    </rPh>
    <rPh sb="13" eb="15">
      <t>キジツ</t>
    </rPh>
    <rPh sb="17" eb="19">
      <t>ギャクタイ</t>
    </rPh>
    <rPh sb="19" eb="21">
      <t>ジレイ</t>
    </rPh>
    <rPh sb="22" eb="24">
      <t>ハンダン</t>
    </rPh>
    <rPh sb="26" eb="28">
      <t>キジツ</t>
    </rPh>
    <phoneticPr fontId="5"/>
  </si>
  <si>
    <t>死亡事例の検証の具体的方法等</t>
    <rPh sb="8" eb="13">
      <t>グタイテキホウホウ</t>
    </rPh>
    <rPh sb="13" eb="14">
      <t>トウ</t>
    </rPh>
    <phoneticPr fontId="52"/>
  </si>
  <si>
    <t>i_養護老人ホーム</t>
  </si>
  <si>
    <t>m・居宅介護支援等</t>
    <rPh sb="2" eb="4">
      <t>キョタク</t>
    </rPh>
    <rPh sb="4" eb="6">
      <t>カイゴ</t>
    </rPh>
    <rPh sb="6" eb="8">
      <t>シエン</t>
    </rPh>
    <rPh sb="8" eb="9">
      <t>トウ</t>
    </rPh>
    <phoneticPr fontId="5"/>
  </si>
  <si>
    <t>f:(介護付き)有料老人ホーム</t>
  </si>
  <si>
    <t>k6:定期巡回・随時対応型訪問介護看護</t>
  </si>
  <si>
    <t>2-2)具体的なサービス種別名</t>
    <rPh sb="4" eb="7">
      <t>グタイテキ</t>
    </rPh>
    <rPh sb="12" eb="14">
      <t>シュベツ</t>
    </rPh>
    <rPh sb="14" eb="15">
      <t>メイ</t>
    </rPh>
    <phoneticPr fontId="5"/>
  </si>
  <si>
    <t>k4:訪問リハビリテーション</t>
  </si>
  <si>
    <t>f:詳細不明</t>
  </si>
  <si>
    <t>k11:その他</t>
    <rPh sb="6" eb="7">
      <t>タ</t>
    </rPh>
    <phoneticPr fontId="5"/>
  </si>
  <si>
    <t>a2:地域密着型特別養護老人ホーム</t>
  </si>
  <si>
    <t>l5:老人福祉センター</t>
  </si>
  <si>
    <t>n4:その他</t>
    <rPh sb="5" eb="6">
      <t>タ</t>
    </rPh>
    <phoneticPr fontId="5"/>
  </si>
  <si>
    <t>g1:小規模多機能型居宅介護</t>
  </si>
  <si>
    <t>f・【介護付き】有料老人ホーム</t>
    <rPh sb="3" eb="5">
      <t>カイゴ</t>
    </rPh>
    <rPh sb="5" eb="6">
      <t>ツ</t>
    </rPh>
    <phoneticPr fontId="5"/>
  </si>
  <si>
    <t>g:詳細不明</t>
  </si>
  <si>
    <t>f_【介護付き】有料老人ホーム</t>
    <rPh sb="3" eb="5">
      <t>カイゴ</t>
    </rPh>
    <rPh sb="5" eb="6">
      <t>ツ</t>
    </rPh>
    <phoneticPr fontId="5"/>
  </si>
  <si>
    <t>b:介護老人保健施設</t>
  </si>
  <si>
    <t>c_介護医療院・介護療養型医療施設</t>
    <rPh sb="8" eb="10">
      <t>カイゴ</t>
    </rPh>
    <rPh sb="10" eb="13">
      <t>リョウヨウガタ</t>
    </rPh>
    <rPh sb="13" eb="15">
      <t>イリョウ</t>
    </rPh>
    <rPh sb="15" eb="17">
      <t>シセツ</t>
    </rPh>
    <phoneticPr fontId="5"/>
  </si>
  <si>
    <t>m2:地域包括支援センター</t>
  </si>
  <si>
    <r>
      <t xml:space="preserve">8)その他
</t>
    </r>
    <r>
      <rPr>
        <b/>
        <sz val="10"/>
        <color rgb="FF000000"/>
        <rFont val="ＭＳ Ｐゴシック"/>
      </rPr>
      <t xml:space="preserve">※【高齢者虐待防止措置未実施減算】【身体拘束廃止未実施減算】は回答対象 </t>
    </r>
  </si>
  <si>
    <t>m_居宅介護支援等</t>
    <rPh sb="2" eb="4">
      <t>キョタク</t>
    </rPh>
    <rPh sb="4" eb="6">
      <t>カイゴ</t>
    </rPh>
    <rPh sb="6" eb="8">
      <t>シエン</t>
    </rPh>
    <rPh sb="8" eb="9">
      <t>トウ</t>
    </rPh>
    <phoneticPr fontId="5"/>
  </si>
  <si>
    <t>c:詳細不明</t>
  </si>
  <si>
    <t>m1:居宅介護支援事業所</t>
  </si>
  <si>
    <t>b_介護老人保健施設</t>
    <rPh sb="2" eb="4">
      <t>カイゴ</t>
    </rPh>
    <rPh sb="4" eb="6">
      <t>ロウジン</t>
    </rPh>
    <rPh sb="6" eb="8">
      <t>ホケン</t>
    </rPh>
    <rPh sb="8" eb="10">
      <t>シセツ</t>
    </rPh>
    <phoneticPr fontId="5"/>
  </si>
  <si>
    <t>m:詳細不明</t>
  </si>
  <si>
    <t>k_訪問介護等</t>
    <rPh sb="2" eb="4">
      <t>ホウモン</t>
    </rPh>
    <rPh sb="4" eb="6">
      <t>カイゴ</t>
    </rPh>
    <rPh sb="6" eb="7">
      <t>トウ</t>
    </rPh>
    <phoneticPr fontId="5"/>
  </si>
  <si>
    <t>令和６年　→→</t>
    <rPh sb="0" eb="2">
      <t>レイワ</t>
    </rPh>
    <rPh sb="3" eb="4">
      <t>ネン</t>
    </rPh>
    <phoneticPr fontId="5"/>
  </si>
  <si>
    <t>l1:通所介護（デイサービス）</t>
  </si>
  <si>
    <t>n:詳細不明</t>
  </si>
  <si>
    <t>h_軽費老人ホーム</t>
  </si>
  <si>
    <t>i:養護老人ホーム</t>
  </si>
  <si>
    <t>f:【介護付き】有料老人ホーム</t>
  </si>
  <si>
    <t>2-2)具体的なサービス種別名</t>
  </si>
  <si>
    <t>h・軽費老人ホーム</t>
    <rPh sb="2" eb="4">
      <t>ケイヒ</t>
    </rPh>
    <rPh sb="4" eb="6">
      <t>ロウジン</t>
    </rPh>
    <phoneticPr fontId="5"/>
  </si>
  <si>
    <t>k9:特定福祉用具販売</t>
  </si>
  <si>
    <t>g_小規模多機能型居宅介護等</t>
    <rPh sb="2" eb="5">
      <t>ショウキボ</t>
    </rPh>
    <rPh sb="5" eb="8">
      <t>タキノウ</t>
    </rPh>
    <rPh sb="8" eb="9">
      <t>ガタ</t>
    </rPh>
    <rPh sb="9" eb="11">
      <t>キョタク</t>
    </rPh>
    <rPh sb="11" eb="13">
      <t>カイゴ</t>
    </rPh>
    <rPh sb="13" eb="14">
      <t>トウ</t>
    </rPh>
    <phoneticPr fontId="5"/>
  </si>
  <si>
    <t>j・短期入所施設</t>
    <rPh sb="2" eb="4">
      <t>タンキ</t>
    </rPh>
    <rPh sb="4" eb="6">
      <t>ニュウショ</t>
    </rPh>
    <rPh sb="6" eb="8">
      <t>シセツ</t>
    </rPh>
    <phoneticPr fontId="5"/>
  </si>
  <si>
    <t>i・養護老人ホーム</t>
  </si>
  <si>
    <r>
      <t xml:space="preserve">2-2)具体的なサービス種別名
</t>
    </r>
    <r>
      <rPr>
        <b/>
        <sz val="10"/>
        <color rgb="FFFF0000"/>
        <rFont val="ＭＳ Ｐゴシック"/>
      </rPr>
      <t>※記入要領参照</t>
    </r>
    <r>
      <rPr>
        <sz val="10"/>
        <color auto="1"/>
        <rFont val="ＭＳ Ｐゴシック"/>
      </rPr>
      <t xml:space="preserve"> </t>
    </r>
    <rPh sb="4" eb="7">
      <t>グタイテキ</t>
    </rPh>
    <rPh sb="12" eb="14">
      <t>シュベツ</t>
    </rPh>
    <rPh sb="14" eb="15">
      <t>メイ</t>
    </rPh>
    <phoneticPr fontId="5"/>
  </si>
  <si>
    <t>n・その他</t>
    <rPh sb="4" eb="5">
      <t>タ</t>
    </rPh>
    <phoneticPr fontId="5"/>
  </si>
  <si>
    <t>a_特別養護老人ホーム</t>
    <rPh sb="2" eb="6">
      <t>トクベツヨウゴ</t>
    </rPh>
    <rPh sb="6" eb="8">
      <t>ロウジン</t>
    </rPh>
    <phoneticPr fontId="5"/>
  </si>
  <si>
    <t>d_認知症対応型共同生活介護</t>
    <rPh sb="2" eb="5">
      <t>ニンチショウ</t>
    </rPh>
    <rPh sb="5" eb="8">
      <t>タイオウガタ</t>
    </rPh>
    <rPh sb="8" eb="10">
      <t>キョウドウ</t>
    </rPh>
    <rPh sb="10" eb="12">
      <t>セイカツ</t>
    </rPh>
    <rPh sb="12" eb="14">
      <t>カイゴ</t>
    </rPh>
    <phoneticPr fontId="5"/>
  </si>
  <si>
    <t>j_短期入所施設</t>
    <rPh sb="2" eb="4">
      <t>タンキ</t>
    </rPh>
    <rPh sb="4" eb="6">
      <t>ニュウショ</t>
    </rPh>
    <rPh sb="6" eb="8">
      <t>シセツ</t>
    </rPh>
    <phoneticPr fontId="5"/>
  </si>
  <si>
    <t>l_通所介護等</t>
    <rPh sb="2" eb="4">
      <t>ツウショ</t>
    </rPh>
    <rPh sb="4" eb="6">
      <t>カイゴ</t>
    </rPh>
    <rPh sb="6" eb="7">
      <t>トウ</t>
    </rPh>
    <phoneticPr fontId="5"/>
  </si>
  <si>
    <t>h_軽費老人ホーム</t>
    <rPh sb="2" eb="4">
      <t>ケイヒ</t>
    </rPh>
    <rPh sb="4" eb="6">
      <t>ロウジン</t>
    </rPh>
    <phoneticPr fontId="5"/>
  </si>
  <si>
    <t>i_養護老人ホーム</t>
    <rPh sb="2" eb="4">
      <t>ヨウゴ</t>
    </rPh>
    <rPh sb="4" eb="6">
      <t>ロウジン</t>
    </rPh>
    <phoneticPr fontId="5"/>
  </si>
  <si>
    <t>c1:介護医療院</t>
  </si>
  <si>
    <t>c2:介護療養型医療施設</t>
  </si>
  <si>
    <t>d:認知症対応型共同生活介護</t>
  </si>
  <si>
    <t>e:(住宅型)有料老人ホーム</t>
  </si>
  <si>
    <t>g2:看護小規模多機能型居宅介護</t>
  </si>
  <si>
    <t>j1:短期入所生活介護</t>
  </si>
  <si>
    <t>k1:訪問介護</t>
  </si>
  <si>
    <t>k2:訪問入浴介護</t>
  </si>
  <si>
    <t>k3:訪問看護</t>
  </si>
  <si>
    <t>k5:夜間対応型訪問介護</t>
  </si>
  <si>
    <t>k8:福祉用具貸与</t>
  </si>
  <si>
    <t>k10:住宅改修</t>
  </si>
  <si>
    <t>l2:地域密着型通所介護</t>
  </si>
  <si>
    <t>l3:認知症対応型通所介護</t>
  </si>
  <si>
    <t>n1:無届施設等を養介護施設とみなした場合</t>
  </si>
  <si>
    <t>l4:通所リハビリテーション（デイケア）</t>
  </si>
  <si>
    <t>l6:その他</t>
  </si>
  <si>
    <t>m3:老人（在宅）介護支援センター</t>
  </si>
  <si>
    <t>n2:複数のサービス種別にまたがる場合</t>
  </si>
  <si>
    <t>n4:その他</t>
  </si>
  <si>
    <t>a:詳細不明</t>
    <rPh sb="2" eb="6">
      <t>ショウサイフメイ</t>
    </rPh>
    <phoneticPr fontId="5"/>
  </si>
  <si>
    <t>b:詳細不明</t>
  </si>
  <si>
    <t>d:詳細不明</t>
  </si>
  <si>
    <t>h:詳細不明</t>
  </si>
  <si>
    <t>j:詳細不明</t>
  </si>
  <si>
    <t>k:詳細不明</t>
  </si>
  <si>
    <t>e_【住宅型】有料老人ホーム</t>
    <rPh sb="3" eb="5">
      <t>ジュウタク</t>
    </rPh>
    <rPh sb="5" eb="6">
      <t>ガタ</t>
    </rPh>
    <rPh sb="7" eb="9">
      <t>ユウリョウ</t>
    </rPh>
    <rPh sb="9" eb="11">
      <t>ロウジン</t>
    </rPh>
    <phoneticPr fontId="5"/>
  </si>
  <si>
    <t>g_小規模多機能型居宅介護等</t>
  </si>
  <si>
    <t>k_訪問介護等</t>
  </si>
  <si>
    <t>l_通所介護等</t>
  </si>
  <si>
    <t>2-1)虐待があった施設・事業所のサービス種別</t>
  </si>
  <si>
    <t>2-1)虐待があった施設・事業所の
サービス種別</t>
    <rPh sb="4" eb="6">
      <t>ギャクタイ</t>
    </rPh>
    <rPh sb="10" eb="12">
      <t>シセツ</t>
    </rPh>
    <rPh sb="13" eb="16">
      <t>ジギョウショ</t>
    </rPh>
    <phoneticPr fontId="5"/>
  </si>
  <si>
    <t>b・介護老人保健施設</t>
    <rPh sb="2" eb="4">
      <t>カイゴ</t>
    </rPh>
    <rPh sb="4" eb="6">
      <t>ロウジン</t>
    </rPh>
    <rPh sb="6" eb="8">
      <t>ホケン</t>
    </rPh>
    <rPh sb="8" eb="10">
      <t>シセツ</t>
    </rPh>
    <phoneticPr fontId="5"/>
  </si>
  <si>
    <t>g・小規模多機能型居宅介護等</t>
    <rPh sb="2" eb="5">
      <t>ショウキボ</t>
    </rPh>
    <rPh sb="5" eb="8">
      <t>タキノウ</t>
    </rPh>
    <rPh sb="8" eb="9">
      <t>ガタ</t>
    </rPh>
    <rPh sb="9" eb="11">
      <t>キョタク</t>
    </rPh>
    <rPh sb="11" eb="13">
      <t>カイゴ</t>
    </rPh>
    <rPh sb="13" eb="14">
      <t>トウ</t>
    </rPh>
    <phoneticPr fontId="5"/>
  </si>
  <si>
    <t>d・認知症対応型共同生活介護</t>
    <rPh sb="2" eb="5">
      <t>ニンチショウ</t>
    </rPh>
    <rPh sb="5" eb="8">
      <t>タイオウガタ</t>
    </rPh>
    <rPh sb="8" eb="10">
      <t>キョウドウ</t>
    </rPh>
    <rPh sb="10" eb="12">
      <t>セイカツ</t>
    </rPh>
    <rPh sb="12" eb="14">
      <t>カイゴ</t>
    </rPh>
    <phoneticPr fontId="5"/>
  </si>
  <si>
    <t>i・養護老人ホーム</t>
    <rPh sb="2" eb="4">
      <t>ヨウゴ</t>
    </rPh>
    <rPh sb="4" eb="6">
      <t>ロウジン</t>
    </rPh>
    <phoneticPr fontId="5"/>
  </si>
  <si>
    <t>e・【住宅型】有料老人ホーム</t>
    <rPh sb="3" eb="5">
      <t>ジュウタク</t>
    </rPh>
    <rPh sb="5" eb="6">
      <t>ガタ</t>
    </rPh>
    <rPh sb="7" eb="9">
      <t>ユウリョウ</t>
    </rPh>
    <rPh sb="9" eb="11">
      <t>ロウジン</t>
    </rPh>
    <phoneticPr fontId="5"/>
  </si>
  <si>
    <t>g・小規模多機能型居宅介護等</t>
  </si>
  <si>
    <t>j・短期入所施設</t>
  </si>
  <si>
    <t>k・訪問介護等</t>
  </si>
  <si>
    <t>l・通所介護等</t>
  </si>
  <si>
    <t>死亡事例の検証等</t>
  </si>
  <si>
    <t>2)「有」の場合の、実施主体・方法・内容(記入)</t>
    <rPh sb="3" eb="4">
      <t>ウ</t>
    </rPh>
    <rPh sb="6" eb="8">
      <t>バアイ</t>
    </rPh>
    <rPh sb="10" eb="12">
      <t>ジッシ</t>
    </rPh>
    <rPh sb="12" eb="14">
      <t>シュタイ</t>
    </rPh>
    <rPh sb="15" eb="17">
      <t>ホウホウ</t>
    </rPh>
    <rPh sb="18" eb="20">
      <t>ナイヨウ</t>
    </rPh>
    <rPh sb="21" eb="23">
      <t>キニュウ</t>
    </rPh>
    <phoneticPr fontId="5"/>
  </si>
  <si>
    <t>認定非該当（ただし介護予防・生活支援サービス事業対象者）</t>
    <rPh sb="2" eb="5">
      <t>ヒガイトウ</t>
    </rPh>
    <phoneticPr fontId="5"/>
  </si>
  <si>
    <t>その他または不明</t>
    <rPh sb="2" eb="3">
      <t>タ</t>
    </rPh>
    <rPh sb="6" eb="8">
      <t>フメイ</t>
    </rPh>
    <phoneticPr fontId="5"/>
  </si>
  <si>
    <t>3)その他</t>
  </si>
  <si>
    <t>2024年</t>
    <rPh sb="4" eb="5">
      <t>ネン</t>
    </rPh>
    <phoneticPr fontId="5"/>
  </si>
  <si>
    <t>f_【介護付き】有料老人ホーム</t>
    <rPh sb="3" eb="5">
      <t>カイゴ</t>
    </rPh>
    <rPh sb="5" eb="6">
      <t>ツ</t>
    </rPh>
    <rPh sb="8" eb="10">
      <t>ユウリョウ</t>
    </rPh>
    <rPh sb="10" eb="12">
      <t>ロウジン</t>
    </rPh>
    <phoneticPr fontId="5"/>
  </si>
  <si>
    <t>問2_1)相談・通報が寄せられた施設・事業所のサービス種別</t>
    <rPh sb="0" eb="1">
      <t>トイ</t>
    </rPh>
    <rPh sb="5" eb="7">
      <t>ソウダン</t>
    </rPh>
    <rPh sb="8" eb="10">
      <t>ツウホウ</t>
    </rPh>
    <rPh sb="11" eb="12">
      <t>ヨ</t>
    </rPh>
    <phoneticPr fontId="5"/>
  </si>
  <si>
    <r>
      <t xml:space="preserve">2-2)具体的なサービス種別名
</t>
    </r>
    <r>
      <rPr>
        <b/>
        <sz val="10"/>
        <color rgb="FFFF0000"/>
        <rFont val="ＭＳ Ｐゴシック"/>
      </rPr>
      <t xml:space="preserve">※記入要領参照 </t>
    </r>
    <rPh sb="4" eb="7">
      <t>グタイテキ</t>
    </rPh>
    <rPh sb="12" eb="14">
      <t>シュベツ</t>
    </rPh>
    <rPh sb="14" eb="15">
      <t>メイ</t>
    </rPh>
    <phoneticPr fontId="5"/>
  </si>
  <si>
    <r>
      <t xml:space="preserve">3) 被虐待者の介護保険の申請
</t>
    </r>
    <r>
      <rPr>
        <b/>
        <sz val="10"/>
        <color rgb="FFFF0000"/>
        <rFont val="ＭＳ Ｐゴシック"/>
      </rPr>
      <t xml:space="preserve">※「認定非該当」の場合、【自立】か【介護予防・生活支援サービス事業（総合事業）対象者】を選択   </t>
    </r>
  </si>
  <si>
    <t>問13～問14</t>
    <rPh sb="0" eb="1">
      <t>トイ</t>
    </rPh>
    <rPh sb="4" eb="5">
      <t>トイ</t>
    </rPh>
    <phoneticPr fontId="5"/>
  </si>
  <si>
    <t>問13～問14エラーチェック</t>
    <rPh sb="0" eb="1">
      <t>トイ</t>
    </rPh>
    <rPh sb="4" eb="5">
      <t>トイ</t>
    </rPh>
    <phoneticPr fontId="5"/>
  </si>
  <si>
    <t>R7実施調査（R6対象）より新設</t>
    <rPh sb="2" eb="6">
      <t>ジッシチョウサ</t>
    </rPh>
    <rPh sb="9" eb="11">
      <t>タイショウ</t>
    </rPh>
    <rPh sb="14" eb="16">
      <t>シンセツ</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</si>
</sst>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8">
    <numFmt numFmtId="176" formatCode="0_ "/>
    <numFmt numFmtId="177" formatCode="&quot;¥&quot;#,##0_);[Red]\(&quot;¥&quot;#,##0\)"/>
    <numFmt numFmtId="178" formatCode="00000"/>
    <numFmt numFmtId="179" formatCode="000000"/>
    <numFmt numFmtId="180" formatCode="000"/>
    <numFmt numFmtId="181" formatCode="yyyy/m/d;@"/>
    <numFmt numFmtId="182" formatCode="0&quot;人&quot;"/>
    <numFmt numFmtId="183" formatCode="General&quot;人&quot;"/>
  </numFmts>
  <fonts count="54">
    <font>
      <sz val="11"/>
      <color theme="1"/>
      <name val="ＭＳ Ｐゴシック"/>
      <family val="3"/>
      <scheme val="minor"/>
    </font>
    <font>
      <sz val="11"/>
      <color auto="1"/>
      <name val="ＭＳ Ｐゴシック"/>
      <family val="3"/>
    </font>
    <font>
      <sz val="9"/>
      <color indexed="8"/>
      <name val="ＭＳ Ｐゴシック"/>
      <family val="3"/>
    </font>
    <font>
      <sz val="11"/>
      <color theme="1"/>
      <name val="ＭＳ Ｐゴシック"/>
      <family val="3"/>
      <scheme val="minor"/>
    </font>
    <font>
      <sz val="11"/>
      <color indexed="8"/>
      <name val="ＭＳ Ｐゴシック"/>
      <family val="3"/>
    </font>
    <font>
      <sz val="6"/>
      <color auto="1"/>
      <name val="ＭＳ Ｐゴシック"/>
      <family val="3"/>
    </font>
    <font>
      <sz val="10"/>
      <color indexed="8"/>
      <name val="ＭＳ Ｐゴシック"/>
      <family val="3"/>
    </font>
    <font>
      <sz val="8"/>
      <color indexed="8"/>
      <name val="ＭＳ Ｐゴシック"/>
      <family val="3"/>
    </font>
    <font>
      <b/>
      <sz val="12"/>
      <color auto="1"/>
      <name val="ＭＳ Ｐゴシック"/>
      <family val="3"/>
    </font>
    <font>
      <sz val="12"/>
      <color indexed="8"/>
      <name val="ＭＳ Ｐゴシック"/>
      <family val="3"/>
    </font>
    <font>
      <sz val="10"/>
      <color theme="1"/>
      <name val="ＭＳ Ｐゴシック"/>
      <family val="3"/>
      <scheme val="minor"/>
    </font>
    <font>
      <sz val="10"/>
      <color auto="1"/>
      <name val="ＭＳ Ｐゴシック"/>
      <family val="3"/>
    </font>
    <font>
      <sz val="8"/>
      <color auto="1"/>
      <name val="ＭＳ Ｐゴシック"/>
      <family val="3"/>
    </font>
    <font>
      <b/>
      <sz val="10"/>
      <color indexed="10"/>
      <name val="ＭＳ Ｐゴシック"/>
      <family val="3"/>
    </font>
    <font>
      <b/>
      <sz val="9"/>
      <color rgb="FFFF0000"/>
      <name val="ＭＳ Ｐゴシック"/>
      <family val="3"/>
    </font>
    <font>
      <sz val="9"/>
      <color auto="1"/>
      <name val="ＭＳ ゴシック"/>
      <family val="3"/>
    </font>
    <font>
      <sz val="10"/>
      <color indexed="8"/>
      <name val="HGPｺﾞｼｯｸE"/>
      <family val="3"/>
    </font>
    <font>
      <sz val="10"/>
      <color theme="1"/>
      <name val="HGPｺﾞｼｯｸE"/>
      <family val="3"/>
    </font>
    <font>
      <sz val="10"/>
      <color rgb="FFFF0000"/>
      <name val="HGPｺﾞｼｯｸE"/>
      <family val="3"/>
    </font>
    <font>
      <b/>
      <sz val="11"/>
      <color rgb="FFFF0000"/>
      <name val="ＭＳ Ｐゴシック"/>
      <family val="3"/>
      <scheme val="minor"/>
    </font>
    <font>
      <b/>
      <sz val="10"/>
      <color rgb="FFFF0000"/>
      <name val="ＭＳ Ｐゴシック"/>
      <family val="3"/>
    </font>
    <font>
      <sz val="10"/>
      <color rgb="FFFF0000"/>
      <name val="ＭＳ Ｐゴシック"/>
      <family val="3"/>
    </font>
    <font>
      <sz val="9"/>
      <color auto="1"/>
      <name val="ＭＳ Ｐゴシック"/>
      <family val="3"/>
    </font>
    <font>
      <sz val="14"/>
      <color indexed="8"/>
      <name val="ＭＳ Ｐゴシック"/>
      <family val="3"/>
    </font>
    <font>
      <sz val="11"/>
      <color indexed="10"/>
      <name val="ＭＳ Ｐゴシック"/>
      <family val="3"/>
    </font>
    <font>
      <b/>
      <sz val="10"/>
      <color auto="1"/>
      <name val="ＭＳ Ｐゴシック"/>
      <family val="3"/>
    </font>
    <font>
      <b/>
      <sz val="11"/>
      <color auto="1"/>
      <name val="ＭＳ Ｐゴシック"/>
      <family val="3"/>
    </font>
    <font>
      <sz val="9"/>
      <color indexed="8"/>
      <name val="ＭＳ ゴシック"/>
      <family val="3"/>
    </font>
    <font>
      <sz val="11"/>
      <color theme="1"/>
      <name val="HGPｺﾞｼｯｸE"/>
      <family val="3"/>
    </font>
    <font>
      <sz val="11"/>
      <color rgb="FFFF0000"/>
      <name val="ＭＳ Ｐゴシック"/>
      <family val="3"/>
      <scheme val="minor"/>
    </font>
    <font>
      <b/>
      <sz val="14"/>
      <color indexed="9"/>
      <name val="ＭＳ Ｐゴシック"/>
      <family val="3"/>
    </font>
    <font>
      <b/>
      <sz val="14"/>
      <color auto="1"/>
      <name val="ＭＳ Ｐゴシック"/>
      <family val="3"/>
    </font>
    <font>
      <b/>
      <sz val="9"/>
      <color auto="1"/>
      <name val="ＭＳ Ｐゴシック"/>
      <family val="3"/>
    </font>
    <font>
      <b/>
      <sz val="9"/>
      <color indexed="9"/>
      <name val="ＭＳ Ｐゴシック"/>
      <family val="3"/>
    </font>
    <font>
      <sz val="9"/>
      <color indexed="9"/>
      <name val="ＭＳ Ｐゴシック"/>
      <family val="3"/>
    </font>
    <font>
      <sz val="10"/>
      <color indexed="10"/>
      <name val="ＭＳ Ｐゴシック"/>
      <family val="3"/>
    </font>
    <font>
      <b/>
      <sz val="12"/>
      <color indexed="8"/>
      <name val="ＭＳ Ｐゴシック"/>
      <family val="3"/>
    </font>
    <font>
      <sz val="10"/>
      <color auto="1"/>
      <name val="ＭＳ ゴシック"/>
      <family val="3"/>
    </font>
    <font>
      <sz val="9"/>
      <color indexed="14"/>
      <name val="ＭＳ Ｐゴシック"/>
      <family val="3"/>
    </font>
    <font>
      <sz val="9"/>
      <color auto="1"/>
      <name val="ＤＨＰ特太ゴシック体"/>
      <family val="3"/>
    </font>
    <font>
      <sz val="10"/>
      <color indexed="9"/>
      <name val="ＭＳ Ｐゴシック"/>
      <family val="3"/>
    </font>
    <font>
      <sz val="10"/>
      <color auto="1"/>
      <name val="ＤＨＰ特太ゴシック体"/>
      <family val="3"/>
    </font>
    <font>
      <sz val="8"/>
      <color indexed="10"/>
      <name val="ＭＳ Ｐゴシック"/>
      <family val="3"/>
    </font>
    <font>
      <b/>
      <sz val="10"/>
      <color indexed="8"/>
      <name val="ＭＳ Ｐゴシック"/>
      <family val="3"/>
    </font>
    <font>
      <sz val="9"/>
      <color rgb="FFFF0000"/>
      <name val="ＭＳ Ｐゴシック"/>
      <family val="3"/>
    </font>
    <font>
      <sz val="10"/>
      <color indexed="29"/>
      <name val="ＭＳ Ｐゴシック"/>
      <family val="3"/>
    </font>
    <font>
      <sz val="10"/>
      <color indexed="10"/>
      <name val="ＭＳ ゴシック"/>
      <family val="3"/>
    </font>
    <font>
      <sz val="9"/>
      <color indexed="9"/>
      <name val="ＭＳ ゴシック"/>
      <family val="3"/>
    </font>
    <font>
      <b/>
      <sz val="8"/>
      <color indexed="8"/>
      <name val="ＭＳ Ｐゴシック"/>
      <family val="3"/>
    </font>
    <font>
      <sz val="9"/>
      <color indexed="10"/>
      <name val="ＭＳ ゴシック"/>
      <family val="3"/>
    </font>
    <font>
      <sz val="9"/>
      <color indexed="10"/>
      <name val="ＭＳ Ｐゴシック"/>
      <family val="3"/>
    </font>
    <font>
      <b/>
      <sz val="12"/>
      <color indexed="10"/>
      <name val="ＭＳ Ｐゴシック"/>
      <family val="3"/>
    </font>
    <font>
      <sz val="10"/>
      <color indexed="8"/>
      <name val="ＭＳ Ｐゴシック"/>
      <family val="3"/>
    </font>
    <font>
      <sz val="11"/>
      <color theme="1"/>
      <name val="ＭＳ Ｐゴシック"/>
      <family val="3"/>
      <scheme val="minor"/>
    </font>
  </fonts>
  <fills count="46">
    <fill>
      <patternFill patternType="none"/>
    </fill>
    <fill>
      <patternFill patternType="gray125"/>
    </fill>
    <fill>
      <patternFill patternType="solid">
        <fgColor indexed="50"/>
        <bgColor indexed="64"/>
      </patternFill>
    </fill>
    <fill>
      <patternFill patternType="solid">
        <fgColor theme="1" tint="0.25"/>
        <bgColor indexed="64"/>
      </patternFill>
    </fill>
    <fill>
      <patternFill patternType="solid">
        <fgColor indexed="55"/>
        <bgColor indexed="64"/>
      </patternFill>
    </fill>
    <fill>
      <patternFill patternType="solid">
        <fgColor indexed="42"/>
        <bgColor indexed="64"/>
      </patternFill>
    </fill>
    <fill>
      <patternFill patternType="solid">
        <fgColor indexed="44"/>
        <bgColor indexed="64"/>
      </patternFill>
    </fill>
    <fill>
      <patternFill patternType="solid">
        <fgColor indexed="41"/>
        <bgColor indexed="64"/>
      </patternFill>
    </fill>
    <fill>
      <patternFill patternType="solid">
        <fgColor indexed="13"/>
        <bgColor indexed="64"/>
      </patternFill>
    </fill>
    <fill>
      <patternFill patternType="solid">
        <fgColor indexed="43"/>
        <bgColor indexed="64"/>
      </patternFill>
    </fill>
    <fill>
      <patternFill patternType="solid">
        <fgColor indexed="61"/>
        <bgColor indexed="64"/>
      </patternFill>
    </fill>
    <fill>
      <patternFill patternType="solid">
        <fgColor indexed="46"/>
        <bgColor indexed="64"/>
      </patternFill>
    </fill>
    <fill>
      <patternFill patternType="solid">
        <fgColor indexed="30"/>
        <bgColor indexed="64"/>
      </patternFill>
    </fill>
    <fill>
      <patternFill patternType="solid">
        <fgColor indexed="25"/>
        <bgColor indexed="64"/>
      </patternFill>
    </fill>
    <fill>
      <patternFill patternType="solid">
        <fgColor indexed="27"/>
        <bgColor indexed="64"/>
      </patternFill>
    </fill>
    <fill>
      <patternFill patternType="solid">
        <fgColor rgb="FFCCFFCC"/>
        <bgColor indexed="64"/>
      </patternFill>
    </fill>
    <fill>
      <patternFill patternType="solid">
        <fgColor rgb="FF99CC00"/>
        <bgColor indexed="64"/>
      </patternFill>
    </fill>
    <fill>
      <patternFill patternType="solid">
        <fgColor theme="5" tint="0.6"/>
        <bgColor indexed="64"/>
      </patternFill>
    </fill>
    <fill>
      <patternFill patternType="solid">
        <fgColor theme="9" tint="0.8"/>
        <bgColor indexed="64"/>
      </patternFill>
    </fill>
    <fill>
      <patternFill patternType="solid">
        <fgColor theme="8" tint="0.8"/>
        <bgColor indexed="64"/>
      </patternFill>
    </fill>
    <fill>
      <patternFill patternType="solid">
        <fgColor theme="2" tint="-0.1"/>
        <bgColor indexed="64"/>
      </patternFill>
    </fill>
    <fill>
      <patternFill patternType="solid">
        <fgColor theme="7" tint="0.6"/>
        <bgColor indexed="64"/>
      </patternFill>
    </fill>
    <fill>
      <patternFill patternType="solid">
        <fgColor theme="4" tint="0.6"/>
        <bgColor indexed="64"/>
      </patternFill>
    </fill>
    <fill>
      <patternFill patternType="solid">
        <fgColor rgb="FFFFC000"/>
        <bgColor indexed="64"/>
      </patternFill>
    </fill>
    <fill>
      <patternFill patternType="solid">
        <fgColor rgb="FF00B0F0"/>
        <bgColor indexed="64"/>
      </patternFill>
    </fill>
    <fill>
      <patternFill patternType="solid">
        <fgColor rgb="FF92D050"/>
        <bgColor indexed="64"/>
      </patternFill>
    </fill>
    <fill>
      <patternFill patternType="solid">
        <fgColor rgb="FFFFFF00"/>
        <bgColor indexed="64"/>
      </patternFill>
    </fill>
    <fill>
      <patternFill patternType="solid">
        <fgColor theme="6"/>
        <bgColor indexed="64"/>
      </patternFill>
    </fill>
    <fill>
      <patternFill patternType="solid">
        <fgColor theme="4" tint="0.8"/>
        <bgColor indexed="64"/>
      </patternFill>
    </fill>
    <fill>
      <patternFill patternType="solid">
        <fgColor theme="9" tint="0.6"/>
        <bgColor indexed="64"/>
      </patternFill>
    </fill>
    <fill>
      <patternFill patternType="solid">
        <fgColor rgb="FF0070C0"/>
        <bgColor indexed="64"/>
      </patternFill>
    </fill>
    <fill>
      <patternFill patternType="solid">
        <fgColor theme="7"/>
        <bgColor indexed="64"/>
      </patternFill>
    </fill>
    <fill>
      <patternFill patternType="solid">
        <fgColor rgb="FFFFFF99"/>
        <bgColor indexed="64"/>
      </patternFill>
    </fill>
    <fill>
      <patternFill patternType="solid">
        <fgColor indexed="11"/>
        <bgColor indexed="64"/>
      </patternFill>
    </fill>
    <fill>
      <patternFill patternType="solid">
        <fgColor rgb="FF00FF00"/>
        <bgColor indexed="64"/>
      </patternFill>
    </fill>
    <fill>
      <patternFill patternType="solid">
        <fgColor theme="5"/>
        <bgColor indexed="64"/>
      </patternFill>
    </fill>
    <fill>
      <patternFill patternType="solid">
        <fgColor indexed="57"/>
        <bgColor indexed="64"/>
      </patternFill>
    </fill>
    <fill>
      <patternFill patternType="solid">
        <fgColor indexed="45"/>
        <bgColor indexed="64"/>
      </patternFill>
    </fill>
    <fill>
      <patternFill patternType="solid">
        <fgColor indexed="14"/>
        <bgColor indexed="64"/>
      </patternFill>
    </fill>
    <fill>
      <patternFill patternType="solid">
        <fgColor indexed="12"/>
        <bgColor indexed="64"/>
      </patternFill>
    </fill>
    <fill>
      <patternFill patternType="solid">
        <fgColor indexed="53"/>
        <bgColor indexed="64"/>
      </patternFill>
    </fill>
    <fill>
      <patternFill patternType="solid">
        <fgColor indexed="36"/>
        <bgColor indexed="64"/>
      </patternFill>
    </fill>
    <fill>
      <patternFill patternType="solid">
        <fgColor indexed="29"/>
        <bgColor indexed="64"/>
      </patternFill>
    </fill>
    <fill>
      <patternFill patternType="solid">
        <fgColor rgb="FFFF8080"/>
        <bgColor indexed="64"/>
      </patternFill>
    </fill>
    <fill>
      <patternFill patternType="solid">
        <fgColor indexed="52"/>
        <bgColor indexed="64"/>
      </patternFill>
    </fill>
    <fill>
      <patternFill patternType="solid">
        <fgColor indexed="24"/>
        <bgColor indexed="64"/>
      </patternFill>
    </fill>
  </fills>
  <borders count="113">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right style="double">
        <color indexed="17"/>
      </right>
      <top style="thin">
        <color indexed="64"/>
      </top>
      <bottom style="thin">
        <color indexed="64"/>
      </bottom>
      <diagonal/>
    </border>
    <border>
      <left style="thin">
        <color indexed="64"/>
      </left>
      <right style="double">
        <color indexed="17"/>
      </right>
      <top style="thin">
        <color indexed="64"/>
      </top>
      <bottom/>
      <diagonal/>
    </border>
    <border>
      <left style="thin">
        <color indexed="64"/>
      </left>
      <right style="double">
        <color indexed="17"/>
      </right>
      <top/>
      <bottom style="thin">
        <color indexed="64"/>
      </bottom>
      <diagonal/>
    </border>
    <border>
      <left/>
      <right/>
      <top/>
      <bottom style="double">
        <color indexed="17"/>
      </bottom>
      <diagonal/>
    </border>
    <border>
      <left style="double">
        <color indexed="17"/>
      </left>
      <right style="double">
        <color indexed="17"/>
      </right>
      <top style="double">
        <color indexed="17"/>
      </top>
      <bottom/>
      <diagonal/>
    </border>
    <border>
      <left style="double">
        <color indexed="17"/>
      </left>
      <right style="double">
        <color indexed="17"/>
      </right>
      <top/>
      <bottom/>
      <diagonal/>
    </border>
    <border>
      <left style="double">
        <color indexed="17"/>
      </left>
      <right style="double">
        <color indexed="17"/>
      </right>
      <top style="thin">
        <color indexed="64"/>
      </top>
      <bottom style="double">
        <color indexed="17"/>
      </bottom>
      <diagonal/>
    </border>
    <border>
      <left style="double">
        <color indexed="17"/>
      </left>
      <right/>
      <top style="double">
        <color indexed="17"/>
      </top>
      <bottom style="double">
        <color indexed="17"/>
      </bottom>
      <diagonal/>
    </border>
    <border>
      <left/>
      <right/>
      <top style="double">
        <color indexed="17"/>
      </top>
      <bottom/>
      <diagonal/>
    </border>
    <border>
      <left/>
      <right style="double">
        <color indexed="17"/>
      </right>
      <top/>
      <bottom/>
      <diagonal/>
    </border>
    <border>
      <left/>
      <right style="double">
        <color indexed="17"/>
      </right>
      <top style="thin">
        <color indexed="64"/>
      </top>
      <bottom style="double">
        <color indexed="17"/>
      </bottom>
      <diagonal/>
    </border>
    <border>
      <left style="double">
        <color rgb="FF00B050"/>
      </left>
      <right style="double">
        <color indexed="17"/>
      </right>
      <top/>
      <bottom/>
      <diagonal/>
    </border>
    <border>
      <left style="double">
        <color rgb="FF00B050"/>
      </left>
      <right style="double">
        <color indexed="17"/>
      </right>
      <top style="thin">
        <color indexed="64"/>
      </top>
      <bottom style="double">
        <color indexed="17"/>
      </bottom>
      <diagonal/>
    </border>
    <border>
      <left style="double">
        <color rgb="FF00B050"/>
      </left>
      <right style="double">
        <color rgb="FF00B050"/>
      </right>
      <top style="double">
        <color rgb="FF00B050"/>
      </top>
      <bottom style="double">
        <color rgb="FF00B050"/>
      </bottom>
      <diagonal/>
    </border>
    <border>
      <left/>
      <right/>
      <top style="double">
        <color rgb="FF00B050"/>
      </top>
      <bottom/>
      <diagonal/>
    </border>
    <border>
      <left style="double">
        <color indexed="64"/>
      </left>
      <right/>
      <top style="thin">
        <color indexed="64"/>
      </top>
      <bottom style="thin">
        <color indexed="64"/>
      </bottom>
      <diagonal/>
    </border>
    <border>
      <left/>
      <right style="thin">
        <color indexed="64"/>
      </right>
      <top/>
      <bottom style="thin">
        <color indexed="64"/>
      </bottom>
      <diagonal/>
    </border>
    <border>
      <left style="thin">
        <color auto="1"/>
      </left>
      <right style="double">
        <color indexed="17"/>
      </right>
      <top style="thin">
        <color auto="1"/>
      </top>
      <bottom style="thin">
        <color auto="1"/>
      </bottom>
      <diagonal/>
    </border>
    <border>
      <left style="hair">
        <color indexed="64"/>
      </left>
      <right/>
      <top style="thin">
        <color indexed="64"/>
      </top>
      <bottom style="thin">
        <color indexed="64"/>
      </bottom>
      <diagonal/>
    </border>
    <border>
      <left style="double">
        <color indexed="17"/>
      </left>
      <right style="double">
        <color indexed="17"/>
      </right>
      <top/>
      <bottom style="double">
        <color indexed="17"/>
      </bottom>
      <diagonal/>
    </border>
    <border>
      <left style="double">
        <color indexed="17"/>
      </left>
      <right style="double">
        <color indexed="17"/>
      </right>
      <top style="double">
        <color indexed="17"/>
      </top>
      <bottom style="double">
        <color indexed="17"/>
      </bottom>
      <diagonal/>
    </border>
    <border>
      <left style="double">
        <color indexed="17"/>
      </left>
      <right style="thin">
        <color indexed="64"/>
      </right>
      <top style="thin">
        <color indexed="64"/>
      </top>
      <bottom/>
      <diagonal/>
    </border>
    <border>
      <left style="double">
        <color indexed="17"/>
      </left>
      <right style="thin">
        <color indexed="64"/>
      </right>
      <top/>
      <bottom style="thin">
        <color indexed="64"/>
      </bottom>
      <diagonal/>
    </border>
    <border>
      <left style="double">
        <color indexed="17"/>
      </left>
      <right/>
      <top style="double">
        <color indexed="17"/>
      </top>
      <bottom/>
      <diagonal/>
    </border>
    <border>
      <left style="double">
        <color indexed="17"/>
      </left>
      <right/>
      <top/>
      <bottom/>
      <diagonal/>
    </border>
    <border>
      <left style="double">
        <color indexed="17"/>
      </left>
      <right/>
      <top/>
      <bottom style="double">
        <color indexed="17"/>
      </bottom>
      <diagonal/>
    </border>
    <border>
      <left style="double">
        <color indexed="17"/>
      </left>
      <right style="thin">
        <color indexed="64"/>
      </right>
      <top/>
      <bottom/>
      <diagonal/>
    </border>
    <border>
      <left/>
      <right/>
      <top/>
      <bottom style="thin">
        <color auto="1"/>
      </bottom>
      <diagonal/>
    </border>
    <border>
      <left/>
      <right style="hair">
        <color indexed="64"/>
      </right>
      <top/>
      <bottom style="thin">
        <color indexed="64"/>
      </bottom>
      <diagonal/>
    </border>
    <border>
      <left/>
      <right style="thin">
        <color indexed="64"/>
      </right>
      <top style="thin">
        <color indexed="64"/>
      </top>
      <bottom/>
      <diagonal/>
    </border>
    <border>
      <left style="hair">
        <color indexed="64"/>
      </left>
      <right style="thin">
        <color indexed="64"/>
      </right>
      <top style="hair">
        <color indexed="64"/>
      </top>
      <bottom/>
      <diagonal/>
    </border>
    <border>
      <left/>
      <right style="thin">
        <color indexed="64"/>
      </right>
      <top style="thin">
        <color indexed="64"/>
      </top>
      <bottom style="hair">
        <color indexed="64"/>
      </bottom>
      <diagonal/>
    </border>
    <border>
      <left/>
      <right style="double">
        <color indexed="17"/>
      </right>
      <top/>
      <bottom style="thin">
        <color indexed="64"/>
      </bottom>
      <diagonal/>
    </border>
    <border>
      <left/>
      <right style="double">
        <color indexed="17"/>
      </right>
      <top style="thin">
        <color indexed="64"/>
      </top>
      <bottom/>
      <diagonal/>
    </border>
    <border>
      <left style="hair">
        <color indexed="64"/>
      </left>
      <right style="double">
        <color indexed="17"/>
      </right>
      <top style="hair">
        <color indexed="64"/>
      </top>
      <bottom style="thin">
        <color indexed="64"/>
      </bottom>
      <diagonal/>
    </border>
    <border>
      <left style="double">
        <color indexed="17"/>
      </left>
      <right/>
      <top style="thin">
        <color auto="1"/>
      </top>
      <bottom style="thin">
        <color indexed="64"/>
      </bottom>
      <diagonal/>
    </border>
    <border>
      <left style="hair">
        <color indexed="64"/>
      </left>
      <right style="thin">
        <color indexed="64"/>
      </right>
      <top style="hair">
        <color indexed="64"/>
      </top>
      <bottom style="hair">
        <color indexed="64"/>
      </bottom>
      <diagonal/>
    </border>
    <border>
      <left style="double">
        <color indexed="17"/>
      </left>
      <right/>
      <top style="thin">
        <color indexed="64"/>
      </top>
      <bottom/>
      <diagonal/>
    </border>
    <border>
      <left style="double">
        <color indexed="17"/>
      </left>
      <right/>
      <top/>
      <bottom style="thin">
        <color indexed="64"/>
      </bottom>
      <diagonal/>
    </border>
    <border>
      <left style="hair">
        <color indexed="64"/>
      </left>
      <right/>
      <top style="hair">
        <color indexed="64"/>
      </top>
      <bottom style="thin">
        <color indexed="64"/>
      </bottom>
      <diagonal/>
    </border>
    <border>
      <left/>
      <right style="double">
        <color indexed="17"/>
      </right>
      <top style="double">
        <color indexed="17"/>
      </top>
      <bottom/>
      <diagonal/>
    </border>
    <border>
      <left style="double">
        <color theme="6" tint="-0.25"/>
      </left>
      <right style="double">
        <color theme="6" tint="-0.25"/>
      </right>
      <top style="double">
        <color theme="6" tint="-0.25"/>
      </top>
      <bottom style="double">
        <color theme="6" tint="-0.25"/>
      </bottom>
      <diagonal/>
    </border>
    <border>
      <left/>
      <right/>
      <top style="double">
        <color theme="6" tint="-0.25"/>
      </top>
      <bottom/>
      <diagonal/>
    </border>
    <border>
      <left style="double">
        <color indexed="17"/>
      </left>
      <right style="double">
        <color indexed="17"/>
      </right>
      <top style="thin">
        <color indexed="64"/>
      </top>
      <bottom/>
      <diagonal/>
    </border>
    <border>
      <left style="double">
        <color indexed="17"/>
      </left>
      <right style="double">
        <color indexed="17"/>
      </right>
      <top/>
      <bottom style="thin">
        <color indexed="64"/>
      </bottom>
      <diagonal/>
    </border>
    <border>
      <left/>
      <right/>
      <top style="double">
        <color indexed="17"/>
      </top>
      <bottom style="double">
        <color indexed="17"/>
      </bottom>
      <diagonal/>
    </border>
    <border>
      <left style="hair">
        <color theme="1"/>
      </left>
      <right style="thin">
        <color theme="1"/>
      </right>
      <top style="hair">
        <color indexed="64"/>
      </top>
      <bottom style="thin">
        <color indexed="64"/>
      </bottom>
      <diagonal/>
    </border>
    <border>
      <left/>
      <right style="double">
        <color indexed="17"/>
      </right>
      <top style="double">
        <color indexed="17"/>
      </top>
      <bottom style="double">
        <color indexed="17"/>
      </bottom>
      <diagonal/>
    </border>
    <border>
      <left/>
      <right style="double">
        <color indexed="10"/>
      </right>
      <top style="thin">
        <color indexed="64"/>
      </top>
      <bottom style="thin">
        <color indexed="64"/>
      </bottom>
      <diagonal/>
    </border>
    <border>
      <left style="thin">
        <color indexed="64"/>
      </left>
      <right style="double">
        <color indexed="10"/>
      </right>
      <top style="thin">
        <color indexed="64"/>
      </top>
      <bottom/>
      <diagonal/>
    </border>
    <border>
      <left style="thin">
        <color indexed="64"/>
      </left>
      <right style="double">
        <color indexed="10"/>
      </right>
      <top/>
      <bottom/>
      <diagonal/>
    </border>
    <border>
      <left style="thin">
        <color indexed="64"/>
      </left>
      <right style="double">
        <color indexed="10"/>
      </right>
      <top style="thin">
        <color indexed="64"/>
      </top>
      <bottom style="thin">
        <color indexed="64"/>
      </bottom>
      <diagonal/>
    </border>
    <border>
      <left style="double">
        <color indexed="10"/>
      </left>
      <right style="double">
        <color indexed="10"/>
      </right>
      <top style="double">
        <color indexed="10"/>
      </top>
      <bottom/>
      <diagonal/>
    </border>
    <border>
      <left style="double">
        <color indexed="10"/>
      </left>
      <right style="double">
        <color indexed="10"/>
      </right>
      <top/>
      <bottom/>
      <diagonal/>
    </border>
    <border>
      <left style="double">
        <color indexed="10"/>
      </left>
      <right style="double">
        <color indexed="10"/>
      </right>
      <top/>
      <bottom style="thin">
        <color indexed="64"/>
      </bottom>
      <diagonal/>
    </border>
    <border>
      <left style="double">
        <color indexed="10"/>
      </left>
      <right style="double">
        <color indexed="10"/>
      </right>
      <top style="double">
        <color indexed="10"/>
      </top>
      <bottom style="double">
        <color indexed="10"/>
      </bottom>
      <diagonal/>
    </border>
    <border>
      <left style="double">
        <color indexed="10"/>
      </left>
      <right style="thin">
        <color indexed="64"/>
      </right>
      <top style="thin">
        <color indexed="64"/>
      </top>
      <bottom/>
      <diagonal/>
    </border>
    <border>
      <left style="double">
        <color indexed="10"/>
      </left>
      <right style="thin">
        <color indexed="64"/>
      </right>
      <top/>
      <bottom/>
      <diagonal/>
    </border>
    <border>
      <left style="double">
        <color indexed="10"/>
      </left>
      <right style="thin">
        <color indexed="64"/>
      </right>
      <top/>
      <bottom style="thin">
        <color auto="1"/>
      </bottom>
      <diagonal/>
    </border>
    <border>
      <left style="double">
        <color indexed="10"/>
      </left>
      <right style="thin">
        <color auto="1"/>
      </right>
      <top style="thin">
        <color auto="1"/>
      </top>
      <bottom style="thin">
        <color auto="1"/>
      </bottom>
      <diagonal/>
    </border>
    <border>
      <left/>
      <right/>
      <top style="thin">
        <color indexed="64"/>
      </top>
      <bottom style="hair">
        <color indexed="64"/>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bottom/>
      <diagonal/>
    </border>
    <border>
      <left style="double">
        <color indexed="10"/>
      </left>
      <right style="double">
        <color indexed="10"/>
      </right>
      <top/>
      <bottom style="double">
        <color indexed="10"/>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diagonal/>
    </border>
    <border>
      <left/>
      <right/>
      <top/>
      <bottom style="double">
        <color indexed="10"/>
      </bottom>
      <diagonal/>
    </border>
    <border>
      <left style="double">
        <color indexed="10"/>
      </left>
      <right/>
      <top/>
      <bottom style="double">
        <color indexed="10"/>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right style="double">
        <color indexed="10"/>
      </right>
      <top/>
      <bottom style="double">
        <color indexed="10"/>
      </bottom>
      <diagonal/>
    </border>
    <border>
      <left style="double">
        <color indexed="10"/>
      </left>
      <right/>
      <top style="thin">
        <color indexed="64"/>
      </top>
      <bottom style="thin">
        <color indexed="64"/>
      </bottom>
      <diagonal/>
    </border>
    <border>
      <left style="thin">
        <color theme="1"/>
      </left>
      <right style="thin">
        <color theme="1"/>
      </right>
      <top style="thin">
        <color auto="1"/>
      </top>
      <bottom style="thin">
        <color auto="1"/>
      </bottom>
      <diagonal/>
    </border>
    <border>
      <left/>
      <right style="double">
        <color indexed="10"/>
      </right>
      <top/>
      <bottom/>
      <diagonal/>
    </border>
    <border>
      <left style="hair">
        <color indexed="64"/>
      </left>
      <right style="thin">
        <color indexed="64"/>
      </right>
      <top/>
      <bottom style="thin">
        <color indexed="64"/>
      </bottom>
      <diagonal/>
    </border>
  </borders>
  <cellStyleXfs count="38">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176" fontId="2" fillId="0" borderId="0" applyFont="0" applyFill="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xf numFmtId="0" fontId="1" fillId="0" borderId="0"/>
    <xf numFmtId="0" fontId="1" fillId="0" borderId="0"/>
    <xf numFmtId="0" fontId="1" fillId="0" borderId="0"/>
    <xf numFmtId="0" fontId="1" fillId="0" borderId="0">
      <alignment vertical="center"/>
    </xf>
    <xf numFmtId="0" fontId="1"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xf numFmtId="0" fontId="1" fillId="0" borderId="0"/>
    <xf numFmtId="0" fontId="1" fillId="0" borderId="0"/>
    <xf numFmtId="0" fontId="1" fillId="0" borderId="0">
      <alignment vertical="center"/>
    </xf>
    <xf numFmtId="177" fontId="1" fillId="0" borderId="0" applyFont="0" applyFill="0" applyBorder="0" applyAlignment="0" applyProtection="0">
      <alignment vertical="center"/>
    </xf>
    <xf numFmtId="177" fontId="3" fillId="0" borderId="0" applyFont="0" applyFill="0" applyBorder="0" applyAlignment="0" applyProtection="0">
      <alignment vertical="center"/>
    </xf>
  </cellStyleXfs>
  <cellXfs count="910">
    <xf numFmtId="0" fontId="0" fillId="0" borderId="0" xfId="0">
      <alignment vertical="center"/>
    </xf>
    <xf numFmtId="0" fontId="0" fillId="0" borderId="0" xfId="0" applyAlignment="1">
      <alignment horizontal="center" vertical="center"/>
    </xf>
    <xf numFmtId="0" fontId="2" fillId="0" borderId="0" xfId="0" applyFont="1">
      <alignment vertical="center"/>
    </xf>
    <xf numFmtId="0" fontId="6" fillId="0" borderId="0" xfId="0" applyFont="1">
      <alignment vertical="center"/>
    </xf>
    <xf numFmtId="0" fontId="6" fillId="0" borderId="0" xfId="0" applyFont="1" applyAlignment="1">
      <alignment horizontal="left" vertical="center"/>
    </xf>
    <xf numFmtId="0" fontId="7" fillId="0" borderId="0" xfId="0" applyFont="1" applyAlignment="1">
      <alignment horizontal="left" vertical="center"/>
    </xf>
    <xf numFmtId="0" fontId="8" fillId="0" borderId="1" xfId="0" applyFont="1" applyBorder="1" applyAlignment="1">
      <alignment horizontal="center" vertical="center"/>
    </xf>
    <xf numFmtId="0" fontId="6" fillId="2" borderId="0" xfId="0" applyFont="1" applyFill="1">
      <alignment vertical="center"/>
    </xf>
    <xf numFmtId="0" fontId="2" fillId="0" borderId="1" xfId="0" applyFont="1" applyBorder="1" applyAlignment="1">
      <alignment horizontal="center" vertical="center"/>
    </xf>
    <xf numFmtId="0" fontId="6" fillId="2" borderId="2" xfId="0" applyFont="1" applyFill="1" applyBorder="1" applyAlignment="1">
      <alignment horizontal="center" vertical="center"/>
    </xf>
    <xf numFmtId="0" fontId="6" fillId="2" borderId="1" xfId="0" applyFont="1" applyFill="1" applyBorder="1" applyAlignment="1">
      <alignment horizontal="center" vertical="center" wrapText="1"/>
    </xf>
    <xf numFmtId="0" fontId="7" fillId="2" borderId="3" xfId="0" applyFont="1" applyFill="1" applyBorder="1" applyAlignment="1">
      <alignment horizontal="center" vertical="center"/>
    </xf>
    <xf numFmtId="0" fontId="7" fillId="2" borderId="2"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0" xfId="0" applyFont="1" applyFill="1" applyBorder="1" applyAlignment="1">
      <alignment horizontal="center" vertical="center" wrapText="1"/>
    </xf>
    <xf numFmtId="0" fontId="0" fillId="0" borderId="0" xfId="0" applyAlignment="1">
      <alignment horizontal="left" vertical="top"/>
    </xf>
    <xf numFmtId="0" fontId="8" fillId="0" borderId="6" xfId="0" applyFont="1" applyBorder="1" applyAlignment="1">
      <alignment horizontal="center" vertical="center"/>
    </xf>
    <xf numFmtId="0" fontId="6" fillId="5" borderId="4" xfId="0" applyFont="1" applyFill="1" applyBorder="1">
      <alignment vertical="center"/>
    </xf>
    <xf numFmtId="0" fontId="6" fillId="6" borderId="0" xfId="0" applyFont="1" applyFill="1">
      <alignment vertical="center"/>
    </xf>
    <xf numFmtId="0" fontId="6" fillId="7" borderId="4" xfId="0" applyFont="1" applyFill="1" applyBorder="1">
      <alignment vertical="center"/>
    </xf>
    <xf numFmtId="0" fontId="6" fillId="8" borderId="0" xfId="0" applyFont="1" applyFill="1">
      <alignment vertical="center"/>
    </xf>
    <xf numFmtId="0" fontId="6" fillId="9" borderId="4" xfId="0" applyFont="1" applyFill="1" applyBorder="1">
      <alignment vertical="center"/>
    </xf>
    <xf numFmtId="0" fontId="6" fillId="10" borderId="0" xfId="0" applyFont="1" applyFill="1">
      <alignment vertical="center"/>
    </xf>
    <xf numFmtId="0" fontId="6" fillId="11" borderId="4" xfId="0" applyFont="1" applyFill="1" applyBorder="1">
      <alignment vertical="center"/>
    </xf>
    <xf numFmtId="0" fontId="2" fillId="0" borderId="7" xfId="0" applyFont="1" applyBorder="1" applyAlignment="1">
      <alignment horizontal="center" vertical="center"/>
    </xf>
    <xf numFmtId="0" fontId="6" fillId="2" borderId="7" xfId="0" applyFont="1" applyFill="1" applyBorder="1" applyAlignment="1">
      <alignment horizontal="center" vertical="center" wrapText="1"/>
    </xf>
    <xf numFmtId="0" fontId="4" fillId="2" borderId="0" xfId="0" applyFont="1" applyFill="1" applyAlignment="1">
      <alignment horizontal="left" vertical="center"/>
    </xf>
    <xf numFmtId="0" fontId="9" fillId="0" borderId="0" xfId="0" applyFont="1" applyAlignment="1">
      <alignment horizontal="left" vertical="center"/>
    </xf>
    <xf numFmtId="0" fontId="2" fillId="0" borderId="6" xfId="0" applyFont="1" applyBorder="1" applyAlignment="1">
      <alignment horizontal="center" vertical="center"/>
    </xf>
    <xf numFmtId="0" fontId="6" fillId="0" borderId="2" xfId="0" applyFont="1" applyBorder="1" applyAlignment="1">
      <alignment horizontal="center" vertical="center"/>
    </xf>
    <xf numFmtId="0" fontId="7" fillId="2" borderId="3" xfId="0" applyFont="1" applyFill="1" applyBorder="1" applyAlignment="1">
      <alignment horizontal="center" vertical="center" wrapText="1"/>
    </xf>
    <xf numFmtId="178" fontId="7" fillId="3" borderId="4" xfId="0" applyNumberFormat="1" applyFont="1" applyFill="1" applyBorder="1" applyAlignment="1" applyProtection="1">
      <alignment horizontal="center" vertical="center" wrapText="1"/>
      <protection hidden="1"/>
    </xf>
    <xf numFmtId="178" fontId="7" fillId="4" borderId="4" xfId="0" applyNumberFormat="1" applyFont="1" applyFill="1" applyBorder="1" applyAlignment="1" applyProtection="1">
      <alignment horizontal="center" vertical="center" wrapText="1"/>
      <protection hidden="1"/>
    </xf>
    <xf numFmtId="178" fontId="7" fillId="4" borderId="5" xfId="0" applyNumberFormat="1" applyFont="1" applyFill="1" applyBorder="1" applyAlignment="1" applyProtection="1">
      <alignment horizontal="center" vertical="center" wrapText="1"/>
      <protection hidden="1"/>
    </xf>
    <xf numFmtId="178" fontId="7" fillId="4" borderId="0" xfId="0" applyNumberFormat="1" applyFont="1" applyFill="1" applyBorder="1" applyAlignment="1" applyProtection="1">
      <alignment horizontal="center" vertical="center" wrapText="1"/>
      <protection hidden="1"/>
    </xf>
    <xf numFmtId="179" fontId="6" fillId="0" borderId="0" xfId="0" applyNumberFormat="1" applyFont="1" applyAlignment="1" applyProtection="1">
      <alignment horizontal="center" vertical="center"/>
      <protection hidden="1"/>
    </xf>
    <xf numFmtId="0" fontId="2" fillId="2" borderId="0" xfId="0" applyFont="1" applyFill="1" applyAlignment="1">
      <alignment horizontal="left" vertical="center"/>
    </xf>
    <xf numFmtId="0" fontId="2" fillId="0" borderId="0" xfId="0" applyFont="1" applyAlignment="1">
      <alignment horizontal="left" vertical="center"/>
    </xf>
    <xf numFmtId="0" fontId="6" fillId="0" borderId="4" xfId="0" applyFont="1" applyBorder="1" applyAlignment="1">
      <alignment horizontal="center" vertical="center"/>
    </xf>
    <xf numFmtId="180" fontId="6" fillId="3" borderId="4" xfId="0" applyNumberFormat="1" applyFont="1" applyFill="1" applyBorder="1" applyAlignment="1" applyProtection="1">
      <alignment horizontal="center" vertical="center"/>
      <protection hidden="1"/>
    </xf>
    <xf numFmtId="180" fontId="6" fillId="4" borderId="4" xfId="0" applyNumberFormat="1" applyFont="1" applyFill="1" applyBorder="1" applyAlignment="1" applyProtection="1">
      <alignment horizontal="center" vertical="center"/>
      <protection hidden="1"/>
    </xf>
    <xf numFmtId="180" fontId="6" fillId="4" borderId="5" xfId="0" applyNumberFormat="1" applyFont="1" applyFill="1" applyBorder="1" applyAlignment="1" applyProtection="1">
      <alignment horizontal="center" vertical="center"/>
      <protection hidden="1"/>
    </xf>
    <xf numFmtId="180" fontId="6" fillId="4" borderId="0" xfId="0" applyNumberFormat="1" applyFont="1" applyFill="1" applyBorder="1" applyAlignment="1" applyProtection="1">
      <alignment horizontal="center" vertical="center"/>
      <protection hidden="1"/>
    </xf>
    <xf numFmtId="0" fontId="6" fillId="2" borderId="4" xfId="0" applyFont="1" applyFill="1" applyBorder="1">
      <alignment vertical="center"/>
    </xf>
    <xf numFmtId="0" fontId="6" fillId="2" borderId="6"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2" xfId="0" applyFont="1" applyFill="1" applyBorder="1" applyAlignment="1">
      <alignment horizontal="center" vertical="center" wrapText="1"/>
    </xf>
    <xf numFmtId="0" fontId="7" fillId="5" borderId="2" xfId="0" applyFont="1" applyFill="1" applyBorder="1" applyAlignment="1">
      <alignment horizontal="center" vertical="center" wrapText="1"/>
    </xf>
    <xf numFmtId="0" fontId="6" fillId="3" borderId="4" xfId="0" applyFont="1" applyFill="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wrapText="1"/>
      <protection locked="0"/>
    </xf>
    <xf numFmtId="0" fontId="6" fillId="0" borderId="3" xfId="0" applyFont="1" applyBorder="1" applyAlignment="1">
      <alignment horizontal="center" vertical="center"/>
    </xf>
    <xf numFmtId="0" fontId="6" fillId="2" borderId="1" xfId="0" applyFont="1" applyFill="1" applyBorder="1" applyAlignment="1">
      <alignment horizontal="left" vertical="center"/>
    </xf>
    <xf numFmtId="0" fontId="6" fillId="2" borderId="8" xfId="0" applyFont="1" applyFill="1" applyBorder="1" applyAlignment="1">
      <alignment horizontal="left" vertical="center" wrapText="1"/>
    </xf>
    <xf numFmtId="0" fontId="7" fillId="2" borderId="3" xfId="0" applyFont="1" applyFill="1" applyBorder="1" applyAlignment="1">
      <alignment horizontal="left" vertical="center"/>
    </xf>
    <xf numFmtId="181" fontId="6" fillId="3" borderId="4" xfId="0" applyNumberFormat="1" applyFont="1" applyFill="1" applyBorder="1" applyAlignment="1" applyProtection="1">
      <alignment horizontal="center" vertical="center"/>
      <protection locked="0"/>
    </xf>
    <xf numFmtId="181" fontId="6" fillId="0" borderId="4" xfId="0" applyNumberFormat="1" applyFont="1" applyBorder="1" applyAlignment="1" applyProtection="1">
      <alignment horizontal="center" vertical="center"/>
      <protection locked="0"/>
    </xf>
    <xf numFmtId="181" fontId="6" fillId="0" borderId="5" xfId="0" applyNumberFormat="1" applyFont="1" applyBorder="1" applyAlignment="1" applyProtection="1">
      <alignment horizontal="center" vertical="center"/>
      <protection locked="0"/>
    </xf>
    <xf numFmtId="181" fontId="6" fillId="0" borderId="0" xfId="0" applyNumberFormat="1" applyFont="1" applyBorder="1" applyAlignment="1" applyProtection="1">
      <alignment horizontal="center" vertical="center"/>
      <protection locked="0"/>
    </xf>
    <xf numFmtId="0" fontId="6" fillId="12" borderId="4" xfId="0" applyFont="1" applyFill="1" applyBorder="1">
      <alignment vertical="center"/>
    </xf>
    <xf numFmtId="0" fontId="6" fillId="0" borderId="4" xfId="0" applyFont="1" applyBorder="1">
      <alignment vertical="center"/>
    </xf>
    <xf numFmtId="0" fontId="6" fillId="8" borderId="0" xfId="0" applyFont="1" applyFill="1" applyAlignment="1">
      <alignment vertical="center" wrapText="1"/>
    </xf>
    <xf numFmtId="0" fontId="6" fillId="8" borderId="4" xfId="0" applyFont="1" applyFill="1" applyBorder="1">
      <alignment vertical="center"/>
    </xf>
    <xf numFmtId="0" fontId="6" fillId="13" borderId="0" xfId="0" applyFont="1" applyFill="1">
      <alignment vertical="center"/>
    </xf>
    <xf numFmtId="0" fontId="6" fillId="13" borderId="4" xfId="0" applyFont="1" applyFill="1" applyBorder="1">
      <alignment vertical="center"/>
    </xf>
    <xf numFmtId="0" fontId="6" fillId="0" borderId="4" xfId="0" applyFont="1" applyBorder="1" applyAlignment="1">
      <alignment vertical="center" wrapText="1"/>
    </xf>
    <xf numFmtId="0" fontId="6" fillId="2" borderId="1" xfId="0" applyFont="1" applyFill="1" applyBorder="1" applyAlignment="1">
      <alignment horizontal="left" vertical="center" wrapText="1"/>
    </xf>
    <xf numFmtId="179" fontId="6" fillId="3" borderId="4" xfId="0" applyNumberFormat="1" applyFont="1" applyFill="1" applyBorder="1" applyAlignment="1" applyProtection="1">
      <alignment horizontal="left" vertical="center" wrapText="1"/>
      <protection locked="0"/>
    </xf>
    <xf numFmtId="179" fontId="6" fillId="0" borderId="4" xfId="0" applyNumberFormat="1" applyFont="1" applyBorder="1" applyAlignment="1" applyProtection="1">
      <alignment horizontal="left" vertical="center" wrapText="1"/>
      <protection locked="0"/>
    </xf>
    <xf numFmtId="179" fontId="6" fillId="0" borderId="5" xfId="0" applyNumberFormat="1" applyFont="1" applyBorder="1" applyAlignment="1" applyProtection="1">
      <alignment horizontal="left" vertical="center" wrapText="1"/>
      <protection locked="0"/>
    </xf>
    <xf numFmtId="179" fontId="6" fillId="0" borderId="0" xfId="0" applyNumberFormat="1" applyFont="1" applyBorder="1" applyAlignment="1" applyProtection="1">
      <alignment horizontal="left" vertical="center" wrapText="1"/>
      <protection locked="0"/>
    </xf>
    <xf numFmtId="0" fontId="6" fillId="14" borderId="4" xfId="0" applyFont="1" applyFill="1" applyBorder="1">
      <alignment vertical="center"/>
    </xf>
    <xf numFmtId="0" fontId="6" fillId="0" borderId="9" xfId="0" applyFont="1" applyBorder="1">
      <alignment vertical="center"/>
    </xf>
    <xf numFmtId="0" fontId="6" fillId="0" borderId="0" xfId="0" applyFont="1" applyAlignment="1">
      <alignment horizontal="right" vertical="center"/>
    </xf>
    <xf numFmtId="0" fontId="6" fillId="2" borderId="6" xfId="0" applyFont="1" applyFill="1" applyBorder="1" applyAlignment="1">
      <alignment horizontal="left" vertical="center" wrapText="1"/>
    </xf>
    <xf numFmtId="0" fontId="6" fillId="2" borderId="2" xfId="0" applyFont="1" applyFill="1" applyBorder="1" applyAlignment="1">
      <alignment horizontal="left" vertical="center" wrapText="1"/>
    </xf>
    <xf numFmtId="0" fontId="7" fillId="2" borderId="2" xfId="0" applyFont="1" applyFill="1" applyBorder="1" applyAlignment="1">
      <alignment horizontal="left" vertical="center" wrapText="1"/>
    </xf>
    <xf numFmtId="0" fontId="2" fillId="2" borderId="0" xfId="0" applyFont="1" applyFill="1">
      <alignment vertical="center"/>
    </xf>
    <xf numFmtId="0" fontId="10" fillId="15" borderId="4" xfId="0" applyFont="1" applyFill="1" applyBorder="1">
      <alignment vertical="center"/>
    </xf>
    <xf numFmtId="0" fontId="0" fillId="0" borderId="0" xfId="0">
      <alignment vertical="center"/>
    </xf>
    <xf numFmtId="182" fontId="6" fillId="0" borderId="0" xfId="0" applyNumberFormat="1" applyFont="1">
      <alignment vertical="center"/>
    </xf>
    <xf numFmtId="0" fontId="6" fillId="2" borderId="3" xfId="0" applyFont="1" applyFill="1" applyBorder="1" applyAlignment="1">
      <alignment horizontal="left" vertical="center" wrapText="1"/>
    </xf>
    <xf numFmtId="0" fontId="6" fillId="3" borderId="4" xfId="0" applyFont="1" applyFill="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6" fillId="0" borderId="0" xfId="0" applyFont="1" applyAlignment="1">
      <alignment horizontal="center" vertical="center"/>
    </xf>
    <xf numFmtId="0" fontId="6" fillId="2" borderId="7" xfId="0" applyFont="1" applyFill="1" applyBorder="1" applyAlignment="1">
      <alignment horizontal="left" vertical="center"/>
    </xf>
    <xf numFmtId="0" fontId="6" fillId="16" borderId="3" xfId="0" applyFont="1" applyFill="1" applyBorder="1" applyAlignment="1">
      <alignment horizontal="left" vertical="center" wrapText="1"/>
    </xf>
    <xf numFmtId="0" fontId="6" fillId="16" borderId="2" xfId="0" applyFont="1" applyFill="1" applyBorder="1" applyAlignment="1">
      <alignment horizontal="left" vertical="center" wrapText="1"/>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6" fillId="3" borderId="12" xfId="0" applyFont="1" applyFill="1" applyBorder="1" applyAlignment="1" applyProtection="1">
      <alignment horizontal="center" vertical="center"/>
      <protection locked="0"/>
    </xf>
    <xf numFmtId="0" fontId="6" fillId="0" borderId="12" xfId="0" applyFont="1" applyBorder="1" applyAlignment="1" applyProtection="1">
      <alignment horizontal="center" vertical="center"/>
      <protection locked="0"/>
    </xf>
    <xf numFmtId="0" fontId="0" fillId="15" borderId="0" xfId="0" applyFill="1">
      <alignment vertical="center"/>
    </xf>
    <xf numFmtId="0" fontId="6" fillId="2" borderId="13" xfId="0" applyFont="1" applyFill="1" applyBorder="1" applyAlignment="1">
      <alignment horizontal="left" vertical="center" wrapText="1"/>
    </xf>
    <xf numFmtId="0" fontId="6" fillId="2" borderId="0" xfId="0" applyFont="1" applyFill="1" applyAlignment="1">
      <alignment horizontal="left" vertical="center" wrapText="1"/>
    </xf>
    <xf numFmtId="0" fontId="6" fillId="3" borderId="14" xfId="0" applyFont="1" applyFill="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5"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15" xfId="0" applyFont="1" applyBorder="1">
      <alignment vertical="center"/>
    </xf>
    <xf numFmtId="0" fontId="2" fillId="0" borderId="16" xfId="0" applyFont="1" applyBorder="1">
      <alignment vertical="center"/>
    </xf>
    <xf numFmtId="0" fontId="6" fillId="2" borderId="17" xfId="0" applyFont="1" applyFill="1" applyBorder="1" applyAlignment="1">
      <alignment horizontal="left" vertical="center" wrapText="1"/>
    </xf>
    <xf numFmtId="0" fontId="6" fillId="3" borderId="18" xfId="0" applyFont="1" applyFill="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0" fillId="15" borderId="4" xfId="0" applyFill="1" applyBorder="1">
      <alignment vertical="center"/>
    </xf>
    <xf numFmtId="0" fontId="6" fillId="2" borderId="19" xfId="0" applyFont="1" applyFill="1" applyBorder="1" applyAlignment="1">
      <alignment horizontal="left" vertical="center"/>
    </xf>
    <xf numFmtId="0" fontId="6" fillId="2" borderId="20" xfId="0" applyFont="1" applyFill="1" applyBorder="1" applyAlignment="1">
      <alignment horizontal="left" vertical="center" wrapText="1"/>
    </xf>
    <xf numFmtId="0" fontId="6" fillId="2" borderId="21" xfId="0" applyFont="1" applyFill="1" applyBorder="1" applyAlignment="1">
      <alignment horizontal="left" vertical="center" wrapText="1"/>
    </xf>
    <xf numFmtId="0" fontId="6" fillId="3" borderId="1" xfId="0" applyFont="1" applyFill="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2" fillId="0" borderId="22" xfId="0" applyFont="1" applyBorder="1">
      <alignment vertical="center"/>
    </xf>
    <xf numFmtId="0" fontId="11" fillId="9" borderId="23" xfId="0" applyFont="1" applyFill="1" applyBorder="1" applyAlignment="1">
      <alignment horizontal="center" vertical="center"/>
    </xf>
    <xf numFmtId="0" fontId="11" fillId="9" borderId="24" xfId="0" applyFont="1" applyFill="1" applyBorder="1" applyAlignment="1">
      <alignment horizontal="center" vertical="center" wrapText="1"/>
    </xf>
    <xf numFmtId="0" fontId="12" fillId="9" borderId="25" xfId="0" applyFont="1" applyFill="1" applyBorder="1" applyAlignment="1">
      <alignment horizontal="center" vertical="center" wrapText="1"/>
    </xf>
    <xf numFmtId="0" fontId="13" fillId="3" borderId="26" xfId="0" applyFont="1" applyFill="1" applyBorder="1" applyAlignment="1">
      <alignment horizontal="left" vertical="center" wrapText="1"/>
    </xf>
    <xf numFmtId="0" fontId="13" fillId="9" borderId="26" xfId="0" applyFont="1" applyFill="1" applyBorder="1" applyAlignment="1">
      <alignment horizontal="left" vertical="center" wrapText="1"/>
    </xf>
    <xf numFmtId="0" fontId="13" fillId="9" borderId="27" xfId="0" applyFont="1" applyFill="1" applyBorder="1" applyAlignment="1">
      <alignment horizontal="left" vertical="center" wrapText="1"/>
    </xf>
    <xf numFmtId="0" fontId="13" fillId="9" borderId="0" xfId="0" applyFont="1" applyFill="1" applyBorder="1" applyAlignment="1">
      <alignment horizontal="left" vertical="center" wrapText="1"/>
    </xf>
    <xf numFmtId="0" fontId="2" fillId="0" borderId="22" xfId="0" applyFont="1" applyBorder="1" applyAlignment="1">
      <alignment horizontal="right" vertical="center"/>
    </xf>
    <xf numFmtId="0" fontId="2" fillId="0" borderId="0" xfId="0" applyFont="1" applyAlignment="1">
      <alignment horizontal="right" vertical="center"/>
    </xf>
    <xf numFmtId="0" fontId="11" fillId="9" borderId="27" xfId="0" applyFont="1" applyFill="1" applyBorder="1" applyAlignment="1">
      <alignment horizontal="center" vertical="center"/>
    </xf>
    <xf numFmtId="0" fontId="11" fillId="9" borderId="28" xfId="0" applyFont="1" applyFill="1" applyBorder="1" applyAlignment="1">
      <alignment horizontal="center" vertical="center" wrapText="1"/>
    </xf>
    <xf numFmtId="0" fontId="12" fillId="9" borderId="29" xfId="0" applyFont="1" applyFill="1" applyBorder="1" applyAlignment="1">
      <alignment horizontal="center" vertical="center" wrapText="1"/>
    </xf>
    <xf numFmtId="0" fontId="6" fillId="0" borderId="0" xfId="0" applyFont="1" applyAlignment="1">
      <alignment vertical="center" wrapText="1"/>
    </xf>
    <xf numFmtId="0" fontId="6" fillId="10" borderId="0" xfId="0" applyFont="1" applyFill="1" applyAlignment="1">
      <alignment vertical="center" wrapText="1"/>
    </xf>
    <xf numFmtId="0" fontId="6" fillId="0" borderId="1" xfId="0" applyFont="1" applyBorder="1">
      <alignment vertical="center"/>
    </xf>
    <xf numFmtId="0" fontId="6" fillId="0" borderId="10" xfId="0" applyFont="1" applyBorder="1">
      <alignment vertical="center"/>
    </xf>
    <xf numFmtId="0" fontId="6" fillId="0" borderId="1" xfId="0" applyFont="1" applyBorder="1" applyAlignment="1">
      <alignment vertical="center" wrapText="1"/>
    </xf>
    <xf numFmtId="0" fontId="14" fillId="0" borderId="0" xfId="0" applyFont="1">
      <alignment vertical="center"/>
    </xf>
    <xf numFmtId="0" fontId="15" fillId="0" borderId="4" xfId="0" applyFont="1" applyBorder="1" applyAlignment="1">
      <alignment vertical="center" wrapText="1"/>
    </xf>
    <xf numFmtId="0" fontId="15" fillId="0" borderId="3" xfId="0" applyFont="1" applyBorder="1" applyAlignment="1">
      <alignment vertical="center" wrapText="1"/>
    </xf>
    <xf numFmtId="0" fontId="11" fillId="16" borderId="1" xfId="0" applyFont="1" applyFill="1" applyBorder="1">
      <alignment vertical="center"/>
    </xf>
    <xf numFmtId="0" fontId="11" fillId="2" borderId="10" xfId="0" applyFont="1" applyFill="1" applyBorder="1" applyAlignment="1">
      <alignment horizontal="left" vertical="center" wrapText="1"/>
    </xf>
    <xf numFmtId="0" fontId="11" fillId="2" borderId="9" xfId="0" applyFont="1" applyFill="1" applyBorder="1" applyAlignment="1">
      <alignment horizontal="left" vertical="center" wrapText="1"/>
    </xf>
    <xf numFmtId="0" fontId="12" fillId="16" borderId="5" xfId="0" applyFont="1" applyFill="1" applyBorder="1" applyAlignment="1">
      <alignment horizontal="center" vertical="center" wrapText="1"/>
    </xf>
    <xf numFmtId="0" fontId="11" fillId="3" borderId="4" xfId="0" applyFont="1" applyFill="1" applyBorder="1" applyAlignment="1" applyProtection="1">
      <alignment horizontal="left" vertical="center" wrapText="1"/>
      <protection locked="0"/>
    </xf>
    <xf numFmtId="0" fontId="11" fillId="0" borderId="4" xfId="0" applyFont="1" applyBorder="1" applyAlignment="1" applyProtection="1">
      <alignment horizontal="left" vertical="center" wrapText="1"/>
      <protection locked="0"/>
    </xf>
    <xf numFmtId="0" fontId="11" fillId="0" borderId="5" xfId="0" applyFont="1" applyBorder="1" applyAlignment="1" applyProtection="1">
      <alignment horizontal="left" vertical="center" wrapText="1"/>
      <protection locked="0"/>
    </xf>
    <xf numFmtId="0" fontId="11" fillId="0" borderId="0" xfId="0" applyFont="1" applyBorder="1" applyAlignment="1" applyProtection="1">
      <alignment horizontal="left" vertical="center" wrapText="1"/>
      <protection locked="0"/>
    </xf>
    <xf numFmtId="0" fontId="6" fillId="17" borderId="4" xfId="0" applyFont="1" applyFill="1" applyBorder="1">
      <alignment vertical="center"/>
    </xf>
    <xf numFmtId="0" fontId="6" fillId="18" borderId="4" xfId="0" applyFont="1" applyFill="1" applyBorder="1">
      <alignment vertical="center"/>
    </xf>
    <xf numFmtId="0" fontId="6" fillId="19" borderId="4" xfId="0" applyFont="1" applyFill="1" applyBorder="1">
      <alignment vertical="center"/>
    </xf>
    <xf numFmtId="0" fontId="6" fillId="20" borderId="4" xfId="0" applyFont="1" applyFill="1" applyBorder="1">
      <alignment vertical="center"/>
    </xf>
    <xf numFmtId="0" fontId="6" fillId="21" borderId="4" xfId="0" applyFont="1" applyFill="1" applyBorder="1">
      <alignment vertical="center"/>
    </xf>
    <xf numFmtId="0" fontId="6" fillId="22" borderId="4" xfId="0" applyFont="1" applyFill="1" applyBorder="1">
      <alignment vertical="center"/>
    </xf>
    <xf numFmtId="0" fontId="6" fillId="23" borderId="4" xfId="0" applyFont="1" applyFill="1" applyBorder="1">
      <alignment vertical="center"/>
    </xf>
    <xf numFmtId="0" fontId="6" fillId="24" borderId="4" xfId="0" applyFont="1" applyFill="1" applyBorder="1">
      <alignment vertical="center"/>
    </xf>
    <xf numFmtId="0" fontId="16" fillId="17" borderId="4" xfId="0" applyFont="1" applyFill="1" applyBorder="1">
      <alignment vertical="center"/>
    </xf>
    <xf numFmtId="0" fontId="16" fillId="18" borderId="4" xfId="0" applyFont="1" applyFill="1" applyBorder="1">
      <alignment vertical="center"/>
    </xf>
    <xf numFmtId="0" fontId="16" fillId="19" borderId="4" xfId="0" applyFont="1" applyFill="1" applyBorder="1">
      <alignment vertical="center"/>
    </xf>
    <xf numFmtId="0" fontId="16" fillId="20" borderId="4" xfId="0" applyFont="1" applyFill="1" applyBorder="1">
      <alignment vertical="center"/>
    </xf>
    <xf numFmtId="0" fontId="16" fillId="21" borderId="4" xfId="0" applyFont="1" applyFill="1" applyBorder="1">
      <alignment vertical="center"/>
    </xf>
    <xf numFmtId="0" fontId="16" fillId="22" borderId="4" xfId="0" applyFont="1" applyFill="1" applyBorder="1">
      <alignment vertical="center"/>
    </xf>
    <xf numFmtId="0" fontId="16" fillId="23" borderId="4" xfId="0" applyFont="1" applyFill="1" applyBorder="1">
      <alignment vertical="center"/>
    </xf>
    <xf numFmtId="0" fontId="16" fillId="24" borderId="4" xfId="0" applyFont="1" applyFill="1" applyBorder="1">
      <alignment vertical="center"/>
    </xf>
    <xf numFmtId="0" fontId="10" fillId="0" borderId="0" xfId="0" applyFont="1">
      <alignment vertical="center"/>
    </xf>
    <xf numFmtId="0" fontId="15" fillId="0" borderId="4" xfId="0" applyFont="1" applyBorder="1">
      <alignment vertical="center"/>
    </xf>
    <xf numFmtId="0" fontId="11" fillId="16" borderId="7" xfId="0" applyFont="1" applyFill="1" applyBorder="1">
      <alignment vertical="center"/>
    </xf>
    <xf numFmtId="0" fontId="11" fillId="2" borderId="5" xfId="0" applyFont="1" applyFill="1" applyBorder="1" applyAlignment="1">
      <alignment horizontal="left" vertical="center" wrapText="1"/>
    </xf>
    <xf numFmtId="0" fontId="11" fillId="2" borderId="13" xfId="0" applyFont="1" applyFill="1" applyBorder="1" applyAlignment="1">
      <alignment horizontal="left" vertical="center" wrapText="1"/>
    </xf>
    <xf numFmtId="0" fontId="12" fillId="16" borderId="4" xfId="0" applyFont="1" applyFill="1" applyBorder="1" applyAlignment="1">
      <alignment horizontal="center" vertical="center" wrapText="1"/>
    </xf>
    <xf numFmtId="0" fontId="11" fillId="3" borderId="1" xfId="0" applyFont="1" applyFill="1" applyBorder="1" applyAlignment="1" applyProtection="1">
      <alignment horizontal="left" vertical="center" wrapText="1"/>
      <protection locked="0"/>
    </xf>
    <xf numFmtId="0" fontId="11" fillId="0" borderId="1" xfId="0" applyFont="1" applyBorder="1" applyAlignment="1" applyProtection="1">
      <alignment horizontal="left" vertical="center" wrapText="1"/>
      <protection locked="0"/>
    </xf>
    <xf numFmtId="0" fontId="6" fillId="25" borderId="4" xfId="0" applyFont="1" applyFill="1" applyBorder="1">
      <alignment vertical="center"/>
    </xf>
    <xf numFmtId="0" fontId="6" fillId="26" borderId="1" xfId="0" applyFont="1" applyFill="1" applyBorder="1">
      <alignment vertical="center"/>
    </xf>
    <xf numFmtId="0" fontId="6" fillId="27" borderId="1" xfId="0" applyFont="1" applyFill="1" applyBorder="1" applyAlignment="1">
      <alignment vertical="center" wrapText="1"/>
    </xf>
    <xf numFmtId="0" fontId="6" fillId="27" borderId="1" xfId="0" applyFont="1" applyFill="1" applyBorder="1">
      <alignment vertical="center"/>
    </xf>
    <xf numFmtId="0" fontId="6" fillId="27" borderId="4" xfId="0" applyFont="1" applyFill="1" applyBorder="1">
      <alignment vertical="center"/>
    </xf>
    <xf numFmtId="0" fontId="10" fillId="27" borderId="4" xfId="0" applyFont="1" applyFill="1" applyBorder="1">
      <alignment vertical="center"/>
    </xf>
    <xf numFmtId="0" fontId="16" fillId="25" borderId="4" xfId="0" applyFont="1" applyFill="1" applyBorder="1">
      <alignment vertical="center"/>
    </xf>
    <xf numFmtId="0" fontId="16" fillId="26" borderId="1" xfId="0" applyFont="1" applyFill="1" applyBorder="1">
      <alignment vertical="center"/>
    </xf>
    <xf numFmtId="0" fontId="16" fillId="27" borderId="1" xfId="0" applyFont="1" applyFill="1" applyBorder="1" applyAlignment="1">
      <alignment vertical="center" wrapText="1"/>
    </xf>
    <xf numFmtId="0" fontId="16" fillId="27" borderId="1" xfId="0" applyFont="1" applyFill="1" applyBorder="1">
      <alignment vertical="center"/>
    </xf>
    <xf numFmtId="0" fontId="16" fillId="27" borderId="4" xfId="0" applyFont="1" applyFill="1" applyBorder="1">
      <alignment vertical="center"/>
    </xf>
    <xf numFmtId="0" fontId="17" fillId="27" borderId="4" xfId="0" applyFont="1" applyFill="1" applyBorder="1">
      <alignment vertical="center"/>
    </xf>
    <xf numFmtId="0" fontId="18" fillId="27" borderId="4" xfId="0" applyFont="1" applyFill="1" applyBorder="1">
      <alignment vertical="center"/>
    </xf>
    <xf numFmtId="0" fontId="1" fillId="0" borderId="0" xfId="0" applyFont="1">
      <alignment vertical="center"/>
    </xf>
    <xf numFmtId="0" fontId="11" fillId="16" borderId="6" xfId="0" applyFont="1" applyFill="1" applyBorder="1">
      <alignment vertical="center"/>
    </xf>
    <xf numFmtId="0" fontId="16" fillId="0" borderId="0" xfId="0" applyFont="1">
      <alignment vertical="center"/>
    </xf>
    <xf numFmtId="0" fontId="6" fillId="28" borderId="4" xfId="0" applyFont="1" applyFill="1" applyBorder="1">
      <alignment vertical="center"/>
    </xf>
    <xf numFmtId="0" fontId="6" fillId="28" borderId="3" xfId="0" applyFont="1" applyFill="1" applyBorder="1">
      <alignment vertical="center"/>
    </xf>
    <xf numFmtId="0" fontId="6" fillId="29" borderId="4" xfId="0" applyFont="1" applyFill="1" applyBorder="1">
      <alignment vertical="center"/>
    </xf>
    <xf numFmtId="0" fontId="16" fillId="30" borderId="4" xfId="0" applyFont="1" applyFill="1" applyBorder="1">
      <alignment vertical="center"/>
    </xf>
    <xf numFmtId="0" fontId="18" fillId="30" borderId="3" xfId="0" applyFont="1" applyFill="1" applyBorder="1">
      <alignment vertical="center"/>
    </xf>
    <xf numFmtId="0" fontId="16" fillId="31" borderId="4" xfId="0" applyFont="1" applyFill="1" applyBorder="1">
      <alignment vertical="center"/>
    </xf>
    <xf numFmtId="0" fontId="18" fillId="17" borderId="4" xfId="0" applyFont="1" applyFill="1" applyBorder="1">
      <alignment vertical="center"/>
    </xf>
    <xf numFmtId="0" fontId="11" fillId="9" borderId="30" xfId="0" applyFont="1" applyFill="1" applyBorder="1" applyAlignment="1">
      <alignment horizontal="center" vertical="center" wrapText="1"/>
    </xf>
    <xf numFmtId="0" fontId="12" fillId="9" borderId="31" xfId="0" applyFont="1" applyFill="1" applyBorder="1" applyAlignment="1">
      <alignment horizontal="center" vertical="center" wrapText="1"/>
    </xf>
    <xf numFmtId="0" fontId="13" fillId="3" borderId="32" xfId="0" applyFont="1" applyFill="1" applyBorder="1" applyAlignment="1">
      <alignment horizontal="left" vertical="center" wrapText="1"/>
    </xf>
    <xf numFmtId="0" fontId="13" fillId="32" borderId="32" xfId="0" applyFont="1" applyFill="1" applyBorder="1" applyAlignment="1">
      <alignment horizontal="left" vertical="center" wrapText="1"/>
    </xf>
    <xf numFmtId="0" fontId="13" fillId="32" borderId="33" xfId="0" applyFont="1" applyFill="1" applyBorder="1" applyAlignment="1">
      <alignment horizontal="left" vertical="center" wrapText="1"/>
    </xf>
    <xf numFmtId="0" fontId="13" fillId="32" borderId="0" xfId="0" applyFont="1" applyFill="1" applyBorder="1" applyAlignment="1">
      <alignment horizontal="left" vertical="center" wrapText="1"/>
    </xf>
    <xf numFmtId="0" fontId="0" fillId="0" borderId="16" xfId="0" applyBorder="1">
      <alignment vertical="center"/>
    </xf>
    <xf numFmtId="0" fontId="6" fillId="5" borderId="34" xfId="0" applyFont="1" applyFill="1" applyBorder="1" applyAlignment="1">
      <alignment horizontal="left" vertical="center"/>
    </xf>
    <xf numFmtId="0" fontId="6" fillId="5" borderId="35" xfId="0" applyFont="1" applyFill="1" applyBorder="1" applyAlignment="1">
      <alignment horizontal="left" vertical="center" wrapText="1"/>
    </xf>
    <xf numFmtId="0" fontId="6" fillId="5" borderId="0" xfId="0" applyFont="1" applyFill="1" applyAlignment="1">
      <alignment horizontal="left" vertical="center" wrapText="1"/>
    </xf>
    <xf numFmtId="0" fontId="7" fillId="5" borderId="3" xfId="0" applyFont="1" applyFill="1" applyBorder="1" applyAlignment="1">
      <alignment horizontal="left" vertical="center"/>
    </xf>
    <xf numFmtId="0" fontId="6" fillId="3" borderId="6" xfId="0" applyFont="1" applyFill="1" applyBorder="1" applyAlignment="1" applyProtection="1">
      <alignment horizontal="left" vertical="center" wrapText="1"/>
      <protection locked="0"/>
    </xf>
    <xf numFmtId="0" fontId="6" fillId="0" borderId="6" xfId="0" applyFont="1" applyBorder="1" applyAlignment="1" applyProtection="1">
      <alignment horizontal="left" vertical="center" wrapText="1"/>
      <protection locked="0"/>
    </xf>
    <xf numFmtId="0" fontId="6" fillId="0" borderId="6" xfId="0" applyFont="1" applyBorder="1" applyAlignment="1" applyProtection="1">
      <alignment horizontal="left" vertical="center"/>
      <protection locked="0"/>
    </xf>
    <xf numFmtId="0" fontId="6" fillId="0" borderId="5" xfId="0" applyFont="1" applyBorder="1" applyAlignment="1" applyProtection="1">
      <alignment horizontal="left" vertical="center"/>
      <protection locked="0"/>
    </xf>
    <xf numFmtId="0" fontId="6" fillId="0" borderId="0" xfId="0" applyFont="1" applyBorder="1" applyAlignment="1" applyProtection="1">
      <alignment horizontal="left" vertical="center"/>
      <protection locked="0"/>
    </xf>
    <xf numFmtId="0" fontId="6" fillId="5" borderId="7" xfId="0" applyFont="1" applyFill="1" applyBorder="1" applyAlignment="1">
      <alignment horizontal="left" vertical="center"/>
    </xf>
    <xf numFmtId="0" fontId="6" fillId="15" borderId="3" xfId="0" applyFont="1" applyFill="1" applyBorder="1" applyAlignment="1">
      <alignment horizontal="center" vertical="top" wrapText="1"/>
    </xf>
    <xf numFmtId="0" fontId="6" fillId="15" borderId="2" xfId="0" applyFont="1" applyFill="1" applyBorder="1" applyAlignment="1">
      <alignment horizontal="center" vertical="top" wrapText="1"/>
    </xf>
    <xf numFmtId="0" fontId="6" fillId="0" borderId="4" xfId="0" applyFont="1" applyBorder="1" applyAlignment="1">
      <alignment horizontal="left" vertical="center" wrapText="1"/>
    </xf>
    <xf numFmtId="0" fontId="19" fillId="0" borderId="0" xfId="0" applyFont="1">
      <alignment vertical="center"/>
    </xf>
    <xf numFmtId="0" fontId="20" fillId="5" borderId="1" xfId="0" applyFont="1" applyFill="1" applyBorder="1" applyAlignment="1">
      <alignment horizontal="left" vertical="center"/>
    </xf>
    <xf numFmtId="0" fontId="20" fillId="5" borderId="4" xfId="0" applyFont="1" applyFill="1" applyBorder="1" applyAlignment="1">
      <alignment horizontal="left" vertical="top" wrapText="1"/>
    </xf>
    <xf numFmtId="0" fontId="6" fillId="0" borderId="4" xfId="0" applyFont="1" applyBorder="1" applyAlignment="1" applyProtection="1">
      <alignment horizontal="left" vertical="center" wrapText="1"/>
      <protection locked="0"/>
    </xf>
    <xf numFmtId="0" fontId="20" fillId="5" borderId="7" xfId="0" applyFont="1" applyFill="1" applyBorder="1" applyAlignment="1">
      <alignment horizontal="left" vertical="center"/>
    </xf>
    <xf numFmtId="0" fontId="6" fillId="5" borderId="10" xfId="0" applyFont="1" applyFill="1" applyBorder="1" applyAlignment="1">
      <alignment horizontal="left" vertical="top" wrapText="1"/>
    </xf>
    <xf numFmtId="0" fontId="6" fillId="5" borderId="9" xfId="0" applyFont="1" applyFill="1" applyBorder="1" applyAlignment="1">
      <alignment horizontal="left" vertical="top" wrapText="1"/>
    </xf>
    <xf numFmtId="0" fontId="7" fillId="5" borderId="8" xfId="0" applyFont="1" applyFill="1" applyBorder="1" applyAlignment="1">
      <alignment horizontal="left" vertical="center"/>
    </xf>
    <xf numFmtId="0" fontId="6" fillId="3" borderId="4" xfId="0" applyFont="1" applyFill="1" applyBorder="1" applyAlignment="1" applyProtection="1">
      <alignment horizontal="left" vertical="center" wrapText="1"/>
      <protection locked="0"/>
    </xf>
    <xf numFmtId="0" fontId="6" fillId="0" borderId="0" xfId="0" applyFont="1" applyAlignment="1">
      <alignment vertical="top" wrapText="1"/>
    </xf>
    <xf numFmtId="0" fontId="6" fillId="0" borderId="6" xfId="0" applyFont="1" applyBorder="1">
      <alignment vertical="center"/>
    </xf>
    <xf numFmtId="0" fontId="21" fillId="0" borderId="0" xfId="0" applyFont="1" applyAlignment="1">
      <alignment horizontal="center" vertical="center" wrapText="1"/>
    </xf>
    <xf numFmtId="0" fontId="6" fillId="5" borderId="5" xfId="0" applyFont="1" applyFill="1" applyBorder="1" applyAlignment="1">
      <alignment horizontal="left" vertical="center"/>
    </xf>
    <xf numFmtId="0" fontId="11" fillId="5" borderId="1" xfId="0" applyFont="1" applyFill="1" applyBorder="1" applyAlignment="1">
      <alignment horizontal="left" vertical="top" wrapText="1"/>
    </xf>
    <xf numFmtId="0" fontId="6" fillId="3" borderId="1" xfId="0" applyFont="1" applyFill="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5" borderId="10" xfId="0" applyFont="1" applyFill="1" applyBorder="1" applyAlignment="1">
      <alignment vertical="top" wrapText="1"/>
    </xf>
    <xf numFmtId="0" fontId="6" fillId="5" borderId="11" xfId="0" applyFont="1" applyFill="1" applyBorder="1" applyAlignment="1">
      <alignment vertical="top" wrapText="1"/>
    </xf>
    <xf numFmtId="0" fontId="6" fillId="3" borderId="12" xfId="0" applyFont="1" applyFill="1" applyBorder="1" applyAlignment="1" applyProtection="1">
      <alignment horizontal="left" vertical="center" wrapText="1"/>
      <protection locked="0"/>
    </xf>
    <xf numFmtId="0" fontId="6" fillId="0" borderId="12" xfId="0" applyFont="1" applyBorder="1" applyAlignment="1" applyProtection="1">
      <alignment horizontal="left" vertical="center" wrapText="1"/>
      <protection locked="0"/>
    </xf>
    <xf numFmtId="0" fontId="2" fillId="0" borderId="0" xfId="0" applyFont="1" applyAlignment="1">
      <alignment vertical="top"/>
    </xf>
    <xf numFmtId="0" fontId="2" fillId="0" borderId="16" xfId="0" applyFont="1" applyBorder="1" applyAlignment="1">
      <alignment vertical="top"/>
    </xf>
    <xf numFmtId="0" fontId="6" fillId="5" borderId="19" xfId="0" applyFont="1" applyFill="1" applyBorder="1" applyAlignment="1">
      <alignment horizontal="left" vertical="center"/>
    </xf>
    <xf numFmtId="0" fontId="6" fillId="5" borderId="36" xfId="0" applyFont="1" applyFill="1" applyBorder="1" applyAlignment="1">
      <alignment horizontal="left" wrapText="1"/>
    </xf>
    <xf numFmtId="0" fontId="6" fillId="3" borderId="37" xfId="0" applyFont="1" applyFill="1" applyBorder="1" applyAlignment="1" applyProtection="1">
      <alignment horizontal="left" vertical="center"/>
      <protection locked="0"/>
    </xf>
    <xf numFmtId="0" fontId="6" fillId="0" borderId="37" xfId="0" applyFont="1" applyBorder="1" applyAlignment="1" applyProtection="1">
      <alignment horizontal="left" vertical="center"/>
      <protection locked="0"/>
    </xf>
    <xf numFmtId="0" fontId="22" fillId="0" borderId="0" xfId="0" applyFont="1" applyAlignment="1">
      <alignment vertical="top"/>
    </xf>
    <xf numFmtId="0" fontId="11" fillId="9" borderId="24" xfId="0" applyFont="1" applyFill="1" applyBorder="1" applyAlignment="1">
      <alignment horizontal="center" vertical="center"/>
    </xf>
    <xf numFmtId="0" fontId="11" fillId="9" borderId="24" xfId="0" applyFont="1" applyFill="1" applyBorder="1" applyAlignment="1">
      <alignment horizontal="center" vertical="top" wrapText="1"/>
    </xf>
    <xf numFmtId="0" fontId="12" fillId="9" borderId="38" xfId="0" applyFont="1" applyFill="1" applyBorder="1" applyAlignment="1">
      <alignment horizontal="center" vertical="top" wrapText="1"/>
    </xf>
    <xf numFmtId="0" fontId="13" fillId="3" borderId="39" xfId="0" applyFont="1" applyFill="1" applyBorder="1" applyAlignment="1">
      <alignment horizontal="left" vertical="center" wrapText="1"/>
    </xf>
    <xf numFmtId="0" fontId="13" fillId="9" borderId="39" xfId="0" applyFont="1" applyFill="1" applyBorder="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top"/>
    </xf>
    <xf numFmtId="0" fontId="6" fillId="0" borderId="15" xfId="0" applyFont="1" applyBorder="1" applyAlignment="1">
      <alignment vertical="center" wrapText="1"/>
    </xf>
    <xf numFmtId="0" fontId="23" fillId="0" borderId="0" xfId="0" applyFont="1" applyAlignment="1">
      <alignment horizontal="right" vertical="center"/>
    </xf>
    <xf numFmtId="0" fontId="6" fillId="5" borderId="40" xfId="0" applyFont="1" applyFill="1" applyBorder="1" applyAlignment="1">
      <alignment horizontal="left" vertical="center" wrapText="1"/>
    </xf>
    <xf numFmtId="0" fontId="6" fillId="5" borderId="41" xfId="0" applyFont="1" applyFill="1" applyBorder="1" applyAlignment="1">
      <alignment horizontal="left" vertical="center" wrapText="1"/>
    </xf>
    <xf numFmtId="0" fontId="6" fillId="3" borderId="6" xfId="0" applyFont="1" applyFill="1" applyBorder="1" applyAlignment="1">
      <alignment horizontal="center" vertical="center"/>
    </xf>
    <xf numFmtId="0" fontId="6" fillId="4" borderId="6"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0" xfId="0" applyFont="1" applyFill="1" applyBorder="1" applyAlignment="1">
      <alignment horizontal="center" vertical="center"/>
    </xf>
    <xf numFmtId="0" fontId="6" fillId="5" borderId="5" xfId="0" applyFont="1" applyFill="1" applyBorder="1" applyAlignment="1">
      <alignment horizontal="left" vertical="center" wrapText="1"/>
    </xf>
    <xf numFmtId="0" fontId="6" fillId="3" borderId="4" xfId="0" applyFont="1" applyFill="1" applyBorder="1" applyAlignment="1">
      <alignment horizontal="center" vertical="center"/>
    </xf>
    <xf numFmtId="0" fontId="6" fillId="4" borderId="4" xfId="0" applyFont="1" applyFill="1" applyBorder="1" applyAlignment="1">
      <alignment horizontal="center" vertical="center"/>
    </xf>
    <xf numFmtId="0" fontId="6" fillId="5" borderId="3" xfId="0" applyFont="1" applyFill="1" applyBorder="1" applyAlignment="1">
      <alignment horizontal="left" vertical="center" wrapText="1"/>
    </xf>
    <xf numFmtId="0" fontId="24" fillId="0" borderId="0" xfId="0" applyFont="1">
      <alignment vertical="center"/>
    </xf>
    <xf numFmtId="0" fontId="22" fillId="0" borderId="0" xfId="0" applyFont="1" applyAlignment="1">
      <alignment vertical="center" wrapText="1"/>
    </xf>
    <xf numFmtId="0" fontId="6" fillId="5" borderId="10" xfId="0" applyFont="1" applyFill="1" applyBorder="1" applyAlignment="1">
      <alignment horizontal="left" vertical="center" wrapText="1"/>
    </xf>
    <xf numFmtId="0" fontId="6" fillId="3" borderId="1" xfId="0" applyFont="1" applyFill="1" applyBorder="1" applyAlignment="1">
      <alignment horizontal="center" vertical="center"/>
    </xf>
    <xf numFmtId="0" fontId="6" fillId="4" borderId="1" xfId="0" applyFont="1" applyFill="1" applyBorder="1" applyAlignment="1">
      <alignment horizontal="center" vertical="center"/>
    </xf>
    <xf numFmtId="0" fontId="22" fillId="0" borderId="0" xfId="0" applyFont="1" applyAlignment="1">
      <alignment horizontal="left" vertical="center" wrapText="1"/>
    </xf>
    <xf numFmtId="0" fontId="11" fillId="9" borderId="42" xfId="0" applyFont="1" applyFill="1" applyBorder="1" applyAlignment="1">
      <alignment horizontal="center" vertical="center"/>
    </xf>
    <xf numFmtId="0" fontId="11" fillId="9" borderId="43" xfId="0" applyFont="1" applyFill="1" applyBorder="1" applyAlignment="1">
      <alignment horizontal="center" vertical="center"/>
    </xf>
    <xf numFmtId="0" fontId="11" fillId="9" borderId="43" xfId="0" applyFont="1" applyFill="1" applyBorder="1" applyAlignment="1">
      <alignment horizontal="center" wrapText="1"/>
    </xf>
    <xf numFmtId="0" fontId="12" fillId="9" borderId="44" xfId="0" applyFont="1" applyFill="1" applyBorder="1" applyAlignment="1">
      <alignment horizontal="center" wrapText="1"/>
    </xf>
    <xf numFmtId="0" fontId="22" fillId="0" borderId="15" xfId="0" applyFont="1" applyBorder="1" applyAlignment="1">
      <alignment horizontal="left" vertical="center" wrapText="1"/>
    </xf>
    <xf numFmtId="0" fontId="11" fillId="9" borderId="24" xfId="0" applyFont="1" applyFill="1" applyBorder="1" applyAlignment="1">
      <alignment horizontal="center" wrapText="1"/>
    </xf>
    <xf numFmtId="0" fontId="12" fillId="9" borderId="38" xfId="0" applyFont="1" applyFill="1" applyBorder="1" applyAlignment="1">
      <alignment horizontal="center" wrapText="1"/>
    </xf>
    <xf numFmtId="0" fontId="2" fillId="2" borderId="0" xfId="0" applyFont="1" applyFill="1" applyAlignment="1">
      <alignment horizontal="center" vertical="center"/>
    </xf>
    <xf numFmtId="0" fontId="6" fillId="2" borderId="0" xfId="0" applyFont="1" applyFill="1" applyAlignment="1">
      <alignment horizontal="center" vertical="center"/>
    </xf>
    <xf numFmtId="0" fontId="6" fillId="6" borderId="0" xfId="0" applyFont="1" applyFill="1" applyAlignment="1">
      <alignment horizontal="center" vertical="center"/>
    </xf>
    <xf numFmtId="0" fontId="6" fillId="8" borderId="0" xfId="0" applyFont="1" applyFill="1" applyAlignment="1">
      <alignment horizontal="center" vertical="center"/>
    </xf>
    <xf numFmtId="0" fontId="6" fillId="10" borderId="0" xfId="0" applyFont="1" applyFill="1" applyAlignment="1">
      <alignment horizontal="center" vertical="center"/>
    </xf>
    <xf numFmtId="0" fontId="6" fillId="0" borderId="0" xfId="0" applyFont="1" applyAlignment="1">
      <alignment horizontal="center" vertical="center" wrapText="1"/>
    </xf>
    <xf numFmtId="0" fontId="25" fillId="33" borderId="0" xfId="0" applyFont="1" applyFill="1" applyAlignment="1">
      <alignment horizontal="center" vertical="top" textRotation="255" wrapText="1"/>
    </xf>
    <xf numFmtId="0" fontId="12" fillId="33" borderId="15" xfId="0" applyFont="1" applyFill="1" applyBorder="1" applyAlignment="1">
      <alignment horizontal="center" vertical="top" wrapText="1"/>
    </xf>
    <xf numFmtId="0" fontId="26" fillId="3" borderId="15" xfId="0" applyFont="1" applyFill="1" applyBorder="1" applyAlignment="1">
      <alignment horizontal="center" vertical="top" textRotation="255" wrapText="1"/>
    </xf>
    <xf numFmtId="0" fontId="26" fillId="33" borderId="15" xfId="0" applyFont="1" applyFill="1" applyBorder="1" applyAlignment="1">
      <alignment horizontal="center" vertical="top" textRotation="255" wrapText="1"/>
    </xf>
    <xf numFmtId="0" fontId="26" fillId="33" borderId="0" xfId="0" applyFont="1" applyFill="1" applyBorder="1" applyAlignment="1">
      <alignment horizontal="center" vertical="top" textRotation="255" wrapText="1"/>
    </xf>
    <xf numFmtId="0" fontId="26" fillId="33" borderId="0" xfId="0" applyFont="1" applyFill="1" applyBorder="1" applyAlignment="1">
      <alignment vertical="center" textRotation="255" wrapText="1"/>
    </xf>
    <xf numFmtId="0" fontId="6" fillId="0" borderId="5" xfId="0" applyFont="1" applyBorder="1" applyAlignment="1">
      <alignment vertical="center" wrapText="1"/>
    </xf>
    <xf numFmtId="0" fontId="6" fillId="9" borderId="4" xfId="0" applyFont="1" applyFill="1" applyBorder="1" applyAlignment="1">
      <alignment vertical="center" wrapText="1"/>
    </xf>
    <xf numFmtId="0" fontId="1" fillId="0" borderId="0" xfId="0" applyFont="1" applyAlignment="1">
      <alignment horizontal="center" vertical="top" wrapText="1"/>
    </xf>
    <xf numFmtId="0" fontId="26" fillId="0" borderId="0" xfId="0" applyFont="1" applyAlignment="1">
      <alignment horizontal="center" vertical="top" textRotation="255" wrapText="1"/>
    </xf>
    <xf numFmtId="0" fontId="26" fillId="0" borderId="0" xfId="0" applyFont="1" applyAlignment="1">
      <alignment horizontal="left" vertical="top" textRotation="255" wrapText="1"/>
    </xf>
    <xf numFmtId="0" fontId="6" fillId="33" borderId="1" xfId="0" applyFont="1" applyFill="1" applyBorder="1" applyAlignment="1">
      <alignment horizontal="left" vertical="center"/>
    </xf>
    <xf numFmtId="0" fontId="6" fillId="33" borderId="3" xfId="0" applyFont="1" applyFill="1" applyBorder="1" applyAlignment="1">
      <alignment horizontal="left" vertical="center" wrapText="1"/>
    </xf>
    <xf numFmtId="0" fontId="6" fillId="33" borderId="2" xfId="0" applyFont="1" applyFill="1" applyBorder="1" applyAlignment="1">
      <alignment horizontal="left" vertical="center" wrapText="1"/>
    </xf>
    <xf numFmtId="0" fontId="7" fillId="33" borderId="3" xfId="0" applyFont="1" applyFill="1" applyBorder="1" applyAlignment="1">
      <alignment horizontal="left" vertical="center"/>
    </xf>
    <xf numFmtId="0" fontId="6" fillId="0" borderId="2" xfId="0" applyFont="1" applyBorder="1" applyAlignment="1">
      <alignment vertical="center" wrapText="1"/>
    </xf>
    <xf numFmtId="0" fontId="15" fillId="0" borderId="16" xfId="0" applyFont="1" applyBorder="1" applyAlignment="1">
      <alignment vertical="top" wrapText="1"/>
    </xf>
    <xf numFmtId="0" fontId="15" fillId="0" borderId="0" xfId="0" applyFont="1" applyAlignment="1">
      <alignment vertical="top" wrapText="1"/>
    </xf>
    <xf numFmtId="0" fontId="6" fillId="33" borderId="7" xfId="0" applyFont="1" applyFill="1" applyBorder="1" applyAlignment="1">
      <alignment horizontal="left" vertical="center"/>
    </xf>
    <xf numFmtId="0" fontId="6" fillId="0" borderId="10" xfId="0" applyFont="1" applyBorder="1" applyAlignment="1">
      <alignment vertical="center" wrapText="1"/>
    </xf>
    <xf numFmtId="0" fontId="24" fillId="0" borderId="0" xfId="0" applyFont="1" applyAlignment="1">
      <alignment horizontal="center" vertical="top" wrapText="1"/>
    </xf>
    <xf numFmtId="0" fontId="1" fillId="0" borderId="0" xfId="0" applyFont="1" applyAlignment="1">
      <alignment horizontal="center" vertical="top"/>
    </xf>
    <xf numFmtId="0" fontId="1" fillId="0" borderId="16" xfId="0" applyFont="1" applyBorder="1" applyAlignment="1">
      <alignment horizontal="center" vertical="top" wrapText="1"/>
    </xf>
    <xf numFmtId="0" fontId="11" fillId="33" borderId="4" xfId="0" applyFont="1" applyFill="1" applyBorder="1" applyAlignment="1">
      <alignment horizontal="left" vertical="center" wrapText="1"/>
    </xf>
    <xf numFmtId="0" fontId="6" fillId="33" borderId="4" xfId="0" applyFont="1" applyFill="1" applyBorder="1" applyAlignment="1">
      <alignment horizontal="left" vertical="center" wrapText="1"/>
    </xf>
    <xf numFmtId="0" fontId="11" fillId="3" borderId="4" xfId="0" applyFont="1" applyFill="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1" fillId="0" borderId="0" xfId="0" applyFont="1" applyBorder="1" applyAlignment="1" applyProtection="1">
      <alignment horizontal="center" vertical="center" wrapText="1"/>
      <protection locked="0"/>
    </xf>
    <xf numFmtId="0" fontId="6" fillId="0" borderId="5" xfId="0" applyFont="1" applyBorder="1">
      <alignment vertical="center"/>
    </xf>
    <xf numFmtId="0" fontId="11" fillId="33" borderId="1" xfId="0" applyFont="1" applyFill="1" applyBorder="1" applyAlignment="1">
      <alignment horizontal="left" vertical="center" wrapText="1"/>
    </xf>
    <xf numFmtId="0" fontId="6" fillId="34" borderId="1" xfId="0" applyFont="1" applyFill="1" applyBorder="1" applyAlignment="1">
      <alignment horizontal="left" vertical="center" wrapText="1"/>
    </xf>
    <xf numFmtId="0" fontId="11" fillId="3" borderId="1" xfId="0" applyFont="1" applyFill="1" applyBorder="1" applyAlignment="1" applyProtection="1">
      <alignment horizontal="center" vertical="center" wrapText="1"/>
      <protection locked="0"/>
    </xf>
    <xf numFmtId="0" fontId="11" fillId="0" borderId="1" xfId="0" applyFont="1" applyBorder="1" applyAlignment="1" applyProtection="1">
      <alignment horizontal="center" vertical="center" wrapText="1"/>
      <protection locked="0"/>
    </xf>
    <xf numFmtId="0" fontId="20" fillId="33" borderId="9" xfId="0" applyFont="1" applyFill="1" applyBorder="1" applyAlignment="1">
      <alignment horizontal="left" vertical="center" wrapText="1"/>
    </xf>
    <xf numFmtId="0" fontId="20" fillId="34" borderId="4" xfId="0" applyFont="1" applyFill="1" applyBorder="1" applyAlignment="1">
      <alignment horizontal="left" vertical="top" wrapText="1"/>
    </xf>
    <xf numFmtId="0" fontId="11" fillId="3" borderId="0" xfId="0" applyFont="1" applyFill="1" applyAlignment="1" applyProtection="1">
      <alignment horizontal="center" vertical="center" wrapText="1"/>
      <protection locked="0"/>
    </xf>
    <xf numFmtId="0" fontId="20" fillId="33" borderId="0" xfId="0" applyFont="1" applyFill="1" applyAlignment="1">
      <alignment horizontal="left" vertical="center" wrapText="1"/>
    </xf>
    <xf numFmtId="0" fontId="6" fillId="33" borderId="19" xfId="0" applyFont="1" applyFill="1" applyBorder="1" applyAlignment="1">
      <alignment horizontal="left" vertical="center"/>
    </xf>
    <xf numFmtId="0" fontId="20" fillId="33" borderId="28" xfId="0" applyFont="1" applyFill="1" applyBorder="1" applyAlignment="1">
      <alignment horizontal="left" vertical="center" wrapText="1"/>
    </xf>
    <xf numFmtId="0" fontId="7" fillId="33" borderId="0" xfId="0" applyFont="1" applyFill="1" applyAlignment="1">
      <alignment horizontal="left" vertical="center"/>
    </xf>
    <xf numFmtId="0" fontId="6" fillId="0" borderId="9" xfId="0" applyFont="1" applyBorder="1" applyAlignment="1">
      <alignment vertical="center" wrapText="1"/>
    </xf>
    <xf numFmtId="0" fontId="15" fillId="9" borderId="23" xfId="0" applyFont="1" applyFill="1" applyBorder="1" applyAlignment="1">
      <alignment horizontal="center" vertical="top" wrapText="1"/>
    </xf>
    <xf numFmtId="0" fontId="15" fillId="9" borderId="24" xfId="0" applyFont="1" applyFill="1" applyBorder="1" applyAlignment="1">
      <alignment horizontal="center" vertical="top" wrapText="1"/>
    </xf>
    <xf numFmtId="0" fontId="13" fillId="9" borderId="23" xfId="0" applyFont="1" applyFill="1" applyBorder="1" applyAlignment="1">
      <alignment vertical="center" wrapText="1"/>
    </xf>
    <xf numFmtId="0" fontId="13" fillId="9" borderId="38" xfId="0" applyFont="1" applyFill="1" applyBorder="1" applyAlignment="1">
      <alignment vertical="center" wrapText="1"/>
    </xf>
    <xf numFmtId="0" fontId="13" fillId="3" borderId="39" xfId="0" applyFont="1" applyFill="1" applyBorder="1" applyAlignment="1">
      <alignment horizontal="center" vertical="center" wrapText="1"/>
    </xf>
    <xf numFmtId="0" fontId="13" fillId="9" borderId="39" xfId="0" applyFont="1" applyFill="1" applyBorder="1" applyAlignment="1">
      <alignment horizontal="center" vertical="center" wrapText="1"/>
    </xf>
    <xf numFmtId="0" fontId="13" fillId="9" borderId="27" xfId="0" applyFont="1" applyFill="1" applyBorder="1" applyAlignment="1">
      <alignment horizontal="center" vertical="center" wrapText="1"/>
    </xf>
    <xf numFmtId="0" fontId="13" fillId="9" borderId="0" xfId="0" applyFont="1" applyFill="1" applyBorder="1" applyAlignment="1">
      <alignment horizontal="center" vertical="center" wrapText="1"/>
    </xf>
    <xf numFmtId="0" fontId="26" fillId="2" borderId="0" xfId="0" applyFont="1" applyFill="1" applyAlignment="1">
      <alignment horizontal="center" vertical="top" textRotation="255" wrapText="1"/>
    </xf>
    <xf numFmtId="0" fontId="12" fillId="2" borderId="45" xfId="0" applyFont="1" applyFill="1" applyBorder="1" applyAlignment="1">
      <alignment horizontal="center" vertical="top" wrapText="1"/>
    </xf>
    <xf numFmtId="0" fontId="26" fillId="3" borderId="0" xfId="0" applyFont="1" applyFill="1" applyAlignment="1">
      <alignment horizontal="center" vertical="top" textRotation="255" wrapText="1"/>
    </xf>
    <xf numFmtId="0" fontId="26" fillId="2" borderId="0" xfId="0" applyFont="1" applyFill="1" applyBorder="1" applyAlignment="1">
      <alignment horizontal="center" vertical="top" textRotation="255" wrapText="1"/>
    </xf>
    <xf numFmtId="0" fontId="27" fillId="0" borderId="4" xfId="0" applyFont="1" applyBorder="1" applyAlignment="1">
      <alignment vertical="center" wrapText="1"/>
    </xf>
    <xf numFmtId="0" fontId="27" fillId="0" borderId="3" xfId="0" applyFont="1" applyBorder="1" applyAlignment="1">
      <alignment vertical="center" wrapText="1"/>
    </xf>
    <xf numFmtId="0" fontId="27" fillId="0" borderId="2" xfId="0" applyFont="1" applyBorder="1" applyAlignment="1">
      <alignment vertical="center" wrapText="1"/>
    </xf>
    <xf numFmtId="0" fontId="6" fillId="2" borderId="11" xfId="0" applyFont="1" applyFill="1" applyBorder="1">
      <alignment vertical="center"/>
    </xf>
    <xf numFmtId="0" fontId="27" fillId="0" borderId="4" xfId="0" applyFont="1" applyBorder="1">
      <alignment vertical="center"/>
    </xf>
    <xf numFmtId="0" fontId="6" fillId="2" borderId="16" xfId="0" applyFont="1" applyFill="1" applyBorder="1">
      <alignment vertical="center"/>
    </xf>
    <xf numFmtId="0" fontId="6" fillId="0" borderId="0" xfId="0" applyFont="1" applyAlignment="1">
      <alignment horizontal="left" vertical="top" wrapText="1"/>
    </xf>
    <xf numFmtId="0" fontId="16" fillId="26" borderId="4" xfId="0" applyFont="1" applyFill="1" applyBorder="1">
      <alignment vertical="center"/>
    </xf>
    <xf numFmtId="0" fontId="6" fillId="2" borderId="46" xfId="0" applyFont="1" applyFill="1" applyBorder="1">
      <alignment vertical="center"/>
    </xf>
    <xf numFmtId="0" fontId="6" fillId="2" borderId="5" xfId="0" applyFont="1" applyFill="1" applyBorder="1" applyAlignment="1">
      <alignment horizontal="left" vertical="center" wrapText="1"/>
    </xf>
    <xf numFmtId="0" fontId="11" fillId="2" borderId="47" xfId="0" applyFont="1" applyFill="1" applyBorder="1" applyAlignment="1">
      <alignment horizontal="left" vertical="center" wrapText="1"/>
    </xf>
    <xf numFmtId="0" fontId="11" fillId="2" borderId="0" xfId="0" applyFont="1" applyFill="1" applyAlignment="1">
      <alignment horizontal="left" vertical="center" wrapText="1"/>
    </xf>
    <xf numFmtId="0" fontId="11" fillId="3" borderId="7" xfId="0" applyFont="1" applyFill="1" applyBorder="1" applyAlignment="1" applyProtection="1">
      <alignment horizontal="left" vertical="center" wrapText="1"/>
      <protection locked="0"/>
    </xf>
    <xf numFmtId="0" fontId="11" fillId="0" borderId="7" xfId="0" applyFont="1" applyBorder="1" applyAlignment="1" applyProtection="1">
      <alignment horizontal="left" vertical="center" wrapText="1"/>
      <protection locked="0"/>
    </xf>
    <xf numFmtId="0" fontId="16" fillId="27" borderId="4" xfId="0" applyFont="1" applyFill="1" applyBorder="1" applyAlignment="1">
      <alignment vertical="center" wrapText="1"/>
    </xf>
    <xf numFmtId="0" fontId="28" fillId="27" borderId="4" xfId="0" applyFont="1" applyFill="1" applyBorder="1">
      <alignment vertical="center"/>
    </xf>
    <xf numFmtId="0" fontId="16" fillId="28" borderId="4" xfId="0" applyFont="1" applyFill="1" applyBorder="1">
      <alignment vertical="center"/>
    </xf>
    <xf numFmtId="0" fontId="18" fillId="30" borderId="4" xfId="0" applyFont="1" applyFill="1" applyBorder="1">
      <alignment vertical="center"/>
    </xf>
    <xf numFmtId="0" fontId="0" fillId="0" borderId="11" xfId="0" applyBorder="1">
      <alignment vertical="center"/>
    </xf>
    <xf numFmtId="0" fontId="6" fillId="2" borderId="48" xfId="0" applyFont="1" applyFill="1" applyBorder="1" applyAlignment="1">
      <alignment horizontal="left" vertical="center" wrapText="1"/>
    </xf>
    <xf numFmtId="0" fontId="6" fillId="2" borderId="49" xfId="0" applyFont="1" applyFill="1" applyBorder="1" applyAlignment="1">
      <alignment horizontal="left" vertical="center" wrapText="1"/>
    </xf>
    <xf numFmtId="0" fontId="11" fillId="3" borderId="18" xfId="0" applyFont="1" applyFill="1" applyBorder="1" applyAlignment="1" applyProtection="1">
      <alignment horizontal="left" vertical="center" wrapText="1"/>
      <protection locked="0"/>
    </xf>
    <xf numFmtId="0" fontId="11" fillId="0" borderId="18" xfId="0" applyFont="1" applyBorder="1" applyAlignment="1" applyProtection="1">
      <alignment horizontal="left" vertical="center" wrapText="1"/>
      <protection locked="0"/>
    </xf>
    <xf numFmtId="0" fontId="16" fillId="35" borderId="4" xfId="0" applyFont="1" applyFill="1" applyBorder="1">
      <alignment vertical="center"/>
    </xf>
    <xf numFmtId="0" fontId="6" fillId="0" borderId="3" xfId="0" applyFont="1" applyBorder="1" applyAlignment="1">
      <alignment vertical="center" wrapText="1"/>
    </xf>
    <xf numFmtId="0" fontId="27" fillId="0" borderId="16" xfId="0" applyFont="1" applyBorder="1">
      <alignment vertical="center"/>
    </xf>
    <xf numFmtId="0" fontId="27" fillId="0" borderId="0" xfId="0" applyFont="1">
      <alignment vertical="center"/>
    </xf>
    <xf numFmtId="0" fontId="11" fillId="2" borderId="11" xfId="0" applyFont="1" applyFill="1" applyBorder="1" applyAlignment="1">
      <alignment horizontal="left" vertical="center" wrapText="1"/>
    </xf>
    <xf numFmtId="0" fontId="11" fillId="3" borderId="6" xfId="0" applyFont="1" applyFill="1" applyBorder="1" applyAlignment="1" applyProtection="1">
      <alignment horizontal="left" vertical="center" wrapText="1"/>
      <protection locked="0"/>
    </xf>
    <xf numFmtId="0" fontId="11" fillId="0" borderId="6" xfId="0" applyFont="1" applyBorder="1" applyAlignment="1" applyProtection="1">
      <alignment horizontal="left" vertical="center" wrapText="1"/>
      <protection locked="0"/>
    </xf>
    <xf numFmtId="0" fontId="11" fillId="2" borderId="50" xfId="0" applyFont="1" applyFill="1" applyBorder="1" applyAlignment="1">
      <alignment horizontal="left" vertical="center" wrapText="1"/>
    </xf>
    <xf numFmtId="0" fontId="11" fillId="2" borderId="49"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1" xfId="0" applyFont="1" applyFill="1" applyBorder="1" applyAlignment="1">
      <alignment vertical="center" wrapText="1"/>
    </xf>
    <xf numFmtId="0" fontId="11" fillId="2" borderId="7" xfId="0" applyFont="1" applyFill="1" applyBorder="1" applyAlignment="1">
      <alignment vertical="center" wrapText="1"/>
    </xf>
    <xf numFmtId="0" fontId="11" fillId="2" borderId="6" xfId="0" applyFont="1" applyFill="1" applyBorder="1" applyAlignment="1">
      <alignment vertical="center" wrapText="1"/>
    </xf>
    <xf numFmtId="0" fontId="11" fillId="2" borderId="4" xfId="0" applyFont="1" applyFill="1" applyBorder="1" applyAlignment="1">
      <alignment horizontal="left" vertical="center" wrapText="1"/>
    </xf>
    <xf numFmtId="0" fontId="26" fillId="0" borderId="0" xfId="0" applyFont="1" applyAlignment="1">
      <alignment horizontal="center" vertical="top" wrapText="1"/>
    </xf>
    <xf numFmtId="0" fontId="1" fillId="0" borderId="0" xfId="0" applyFont="1" applyAlignment="1">
      <alignment vertical="top" wrapText="1"/>
    </xf>
    <xf numFmtId="0" fontId="29" fillId="0" borderId="0" xfId="0" applyFont="1" applyAlignment="1">
      <alignment horizontal="center" vertical="center"/>
    </xf>
    <xf numFmtId="0" fontId="11" fillId="2" borderId="10" xfId="0" applyFont="1" applyFill="1" applyBorder="1" applyAlignment="1">
      <alignment vertical="center" wrapText="1"/>
    </xf>
    <xf numFmtId="0" fontId="11" fillId="2" borderId="3" xfId="0" applyFont="1" applyFill="1" applyBorder="1" applyAlignment="1">
      <alignment vertical="center" wrapText="1"/>
    </xf>
    <xf numFmtId="0" fontId="11" fillId="2" borderId="5" xfId="0" applyFont="1" applyFill="1" applyBorder="1" applyAlignment="1">
      <alignment vertical="center" wrapText="1"/>
    </xf>
    <xf numFmtId="0" fontId="11" fillId="2" borderId="48" xfId="0" applyFont="1" applyFill="1" applyBorder="1" applyAlignment="1">
      <alignment vertical="center" wrapText="1"/>
    </xf>
    <xf numFmtId="0" fontId="11" fillId="2" borderId="1" xfId="0" applyFont="1" applyFill="1" applyBorder="1" applyAlignment="1">
      <alignment horizontal="left" vertical="center" wrapText="1"/>
    </xf>
    <xf numFmtId="0" fontId="19" fillId="0" borderId="46" xfId="0" applyFont="1" applyBorder="1">
      <alignment vertical="center"/>
    </xf>
    <xf numFmtId="0" fontId="20" fillId="2" borderId="1" xfId="0" applyFont="1" applyFill="1" applyBorder="1" applyAlignment="1">
      <alignment horizontal="left" vertical="center" wrapText="1"/>
    </xf>
    <xf numFmtId="0" fontId="11" fillId="2" borderId="48" xfId="0" applyFont="1" applyFill="1" applyBorder="1" applyAlignment="1">
      <alignment horizontal="left" vertical="center" wrapText="1"/>
    </xf>
    <xf numFmtId="0" fontId="20" fillId="2" borderId="4" xfId="0" applyFont="1" applyFill="1" applyBorder="1" applyAlignment="1">
      <alignment horizontal="left" vertical="center" wrapText="1"/>
    </xf>
    <xf numFmtId="0" fontId="22" fillId="0" borderId="0" xfId="0" applyFont="1" applyAlignment="1">
      <alignment vertical="top" wrapText="1"/>
    </xf>
    <xf numFmtId="0" fontId="1" fillId="0" borderId="16" xfId="0" applyFont="1" applyBorder="1" applyAlignment="1">
      <alignment horizontal="left" vertical="top" wrapText="1"/>
    </xf>
    <xf numFmtId="0" fontId="6" fillId="2" borderId="51" xfId="0" applyFont="1" applyFill="1" applyBorder="1">
      <alignment vertical="center"/>
    </xf>
    <xf numFmtId="0" fontId="6" fillId="2" borderId="52" xfId="0" applyFont="1" applyFill="1" applyBorder="1" applyAlignment="1">
      <alignment horizontal="left" vertical="center" wrapText="1"/>
    </xf>
    <xf numFmtId="0" fontId="6" fillId="2" borderId="53" xfId="0" applyFont="1" applyFill="1" applyBorder="1" applyAlignment="1">
      <alignment horizontal="left" vertical="center" wrapText="1"/>
    </xf>
    <xf numFmtId="0" fontId="13" fillId="9" borderId="23" xfId="0" applyFont="1" applyFill="1" applyBorder="1" applyAlignment="1">
      <alignment horizontal="center" vertical="center" wrapText="1"/>
    </xf>
    <xf numFmtId="0" fontId="13" fillId="9" borderId="38" xfId="0" applyFont="1" applyFill="1" applyBorder="1" applyAlignment="1">
      <alignment horizontal="center" vertical="center" wrapText="1"/>
    </xf>
    <xf numFmtId="0" fontId="6" fillId="2" borderId="40"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7" fillId="2" borderId="41" xfId="0" applyFont="1" applyFill="1" applyBorder="1" applyAlignment="1">
      <alignment horizontal="center" vertical="center" wrapText="1"/>
    </xf>
    <xf numFmtId="180" fontId="6" fillId="3" borderId="6" xfId="0" applyNumberFormat="1" applyFont="1" applyFill="1" applyBorder="1" applyAlignment="1" applyProtection="1">
      <alignment horizontal="center" vertical="center"/>
      <protection hidden="1"/>
    </xf>
    <xf numFmtId="180" fontId="6" fillId="4" borderId="6" xfId="0" applyNumberFormat="1" applyFont="1" applyFill="1" applyBorder="1" applyAlignment="1" applyProtection="1">
      <alignment horizontal="center" vertical="center"/>
      <protection hidden="1"/>
    </xf>
    <xf numFmtId="0" fontId="1" fillId="36" borderId="3" xfId="0" applyFont="1" applyFill="1" applyBorder="1" applyAlignment="1">
      <alignment horizontal="center" vertical="top" wrapText="1"/>
    </xf>
    <xf numFmtId="0" fontId="1" fillId="36" borderId="8" xfId="0" applyFont="1" applyFill="1" applyBorder="1" applyAlignment="1">
      <alignment horizontal="center" vertical="top" wrapText="1"/>
    </xf>
    <xf numFmtId="0" fontId="12" fillId="36" borderId="8" xfId="0" applyFont="1" applyFill="1" applyBorder="1" applyAlignment="1">
      <alignment horizontal="center" vertical="top" wrapText="1"/>
    </xf>
    <xf numFmtId="0" fontId="1" fillId="3" borderId="8" xfId="0" applyFont="1" applyFill="1" applyBorder="1">
      <alignment vertical="center"/>
    </xf>
    <xf numFmtId="0" fontId="1" fillId="36" borderId="8" xfId="0" applyFont="1" applyFill="1" applyBorder="1">
      <alignment vertical="center"/>
    </xf>
    <xf numFmtId="0" fontId="1" fillId="36" borderId="0" xfId="0" applyFont="1" applyFill="1" applyBorder="1">
      <alignment vertical="center"/>
    </xf>
    <xf numFmtId="0" fontId="6" fillId="11" borderId="4" xfId="0" applyFont="1" applyFill="1" applyBorder="1" applyAlignment="1">
      <alignment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30" fillId="0" borderId="0" xfId="0" applyFont="1" applyAlignment="1">
      <alignment horizontal="center" vertical="top" wrapText="1"/>
    </xf>
    <xf numFmtId="0" fontId="30" fillId="0" borderId="0" xfId="0" applyFont="1" applyAlignment="1">
      <alignment horizontal="center" vertical="top"/>
    </xf>
    <xf numFmtId="0" fontId="25" fillId="16" borderId="1" xfId="0" applyFont="1" applyFill="1" applyBorder="1" applyAlignment="1">
      <alignment horizontal="left" vertical="center"/>
    </xf>
    <xf numFmtId="0" fontId="6" fillId="2" borderId="40" xfId="0" applyFont="1" applyFill="1" applyBorder="1" applyAlignment="1">
      <alignment horizontal="left" vertical="center" wrapText="1"/>
    </xf>
    <xf numFmtId="0" fontId="6" fillId="2" borderId="41" xfId="0" applyFont="1" applyFill="1" applyBorder="1" applyAlignment="1">
      <alignment horizontal="left" vertical="center" wrapText="1"/>
    </xf>
    <xf numFmtId="0" fontId="11" fillId="0" borderId="0" xfId="0" applyFont="1">
      <alignment vertical="center"/>
    </xf>
    <xf numFmtId="0" fontId="30" fillId="16" borderId="7" xfId="0" applyFont="1" applyFill="1" applyBorder="1" applyAlignment="1">
      <alignment horizontal="center" vertical="top"/>
    </xf>
    <xf numFmtId="0" fontId="22" fillId="0" borderId="0" xfId="0" applyFont="1" applyAlignment="1">
      <alignment horizontal="left" vertical="center"/>
    </xf>
    <xf numFmtId="0" fontId="31" fillId="0" borderId="0" xfId="0" applyFont="1" applyAlignment="1">
      <alignment horizontal="center" vertical="top" wrapText="1"/>
    </xf>
    <xf numFmtId="0" fontId="31" fillId="0" borderId="0" xfId="0" applyFont="1" applyAlignment="1">
      <alignment horizontal="center" vertical="top"/>
    </xf>
    <xf numFmtId="0" fontId="32" fillId="0" borderId="0" xfId="0" applyFont="1" applyAlignment="1">
      <alignment horizontal="center" vertical="top" wrapText="1"/>
    </xf>
    <xf numFmtId="0" fontId="32" fillId="0" borderId="0" xfId="0" applyFont="1" applyAlignment="1">
      <alignment horizontal="center" vertical="top"/>
    </xf>
    <xf numFmtId="0" fontId="33" fillId="16" borderId="7" xfId="0" applyFont="1" applyFill="1" applyBorder="1" applyAlignment="1">
      <alignment horizontal="center" vertical="top"/>
    </xf>
    <xf numFmtId="0" fontId="33" fillId="0" borderId="0" xfId="0" applyFont="1" applyAlignment="1">
      <alignment horizontal="center" vertical="top" wrapText="1"/>
    </xf>
    <xf numFmtId="0" fontId="33" fillId="0" borderId="0" xfId="0" applyFont="1" applyAlignment="1">
      <alignment horizontal="center" vertical="top"/>
    </xf>
    <xf numFmtId="0" fontId="6" fillId="0" borderId="4" xfId="0" applyFont="1" applyBorder="1" applyAlignment="1">
      <alignment horizontal="center" vertical="center" wrapText="1"/>
    </xf>
    <xf numFmtId="0" fontId="34" fillId="0" borderId="0" xfId="0" applyFont="1" applyAlignment="1">
      <alignment horizontal="center" vertical="top"/>
    </xf>
    <xf numFmtId="0" fontId="34" fillId="16" borderId="7" xfId="0" applyFont="1" applyFill="1" applyBorder="1" applyAlignment="1">
      <alignment horizontal="center" vertical="top"/>
    </xf>
    <xf numFmtId="0" fontId="11" fillId="3" borderId="12" xfId="0" applyFont="1" applyFill="1" applyBorder="1" applyAlignment="1" applyProtection="1">
      <alignment horizontal="left" vertical="center" wrapText="1"/>
      <protection locked="0"/>
    </xf>
    <xf numFmtId="0" fontId="34" fillId="0" borderId="0" xfId="0" applyFont="1" applyAlignment="1">
      <alignment horizontal="left" vertical="top"/>
    </xf>
    <xf numFmtId="0" fontId="22" fillId="16" borderId="7" xfId="0" applyFont="1" applyFill="1" applyBorder="1" applyAlignment="1">
      <alignment vertical="top" wrapText="1"/>
    </xf>
    <xf numFmtId="0" fontId="6" fillId="2" borderId="50" xfId="0" applyFont="1" applyFill="1" applyBorder="1" applyAlignment="1">
      <alignment horizontal="left" vertical="center" wrapText="1"/>
    </xf>
    <xf numFmtId="56" fontId="11" fillId="3" borderId="18" xfId="0" applyNumberFormat="1" applyFont="1" applyFill="1" applyBorder="1" applyAlignment="1" applyProtection="1">
      <alignment horizontal="left" vertical="center" wrapText="1"/>
      <protection locked="0"/>
    </xf>
    <xf numFmtId="0" fontId="6" fillId="0" borderId="0" xfId="0" applyFont="1" applyAlignment="1">
      <alignment horizontal="left" vertical="center" wrapText="1"/>
    </xf>
    <xf numFmtId="0" fontId="22" fillId="16" borderId="19" xfId="0" applyFont="1" applyFill="1" applyBorder="1" applyAlignment="1">
      <alignment vertical="top" wrapText="1"/>
    </xf>
    <xf numFmtId="0" fontId="25" fillId="16" borderId="54" xfId="0" applyFont="1" applyFill="1" applyBorder="1" applyAlignment="1">
      <alignment horizontal="left" vertical="center"/>
    </xf>
    <xf numFmtId="0" fontId="11" fillId="3" borderId="6" xfId="0" applyFont="1" applyFill="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0" fontId="11" fillId="0" borderId="0" xfId="0" applyFont="1" applyBorder="1" applyAlignment="1" applyProtection="1">
      <alignment horizontal="center" vertical="center"/>
      <protection locked="0"/>
    </xf>
    <xf numFmtId="0" fontId="30" fillId="0" borderId="0" xfId="0" applyFont="1" applyAlignment="1">
      <alignment horizontal="left" vertical="top"/>
    </xf>
    <xf numFmtId="0" fontId="6" fillId="2" borderId="55" xfId="0" applyFont="1" applyFill="1" applyBorder="1" applyAlignment="1">
      <alignment horizontal="left" vertical="center" wrapText="1"/>
    </xf>
    <xf numFmtId="0" fontId="6" fillId="0" borderId="5" xfId="0" applyFont="1" applyBorder="1" applyAlignment="1">
      <alignment horizontal="center" vertical="center" wrapText="1"/>
    </xf>
    <xf numFmtId="0" fontId="6" fillId="11" borderId="6" xfId="0" applyFont="1" applyFill="1" applyBorder="1" applyAlignment="1">
      <alignment vertical="center" wrapText="1"/>
    </xf>
    <xf numFmtId="0" fontId="22" fillId="0" borderId="16" xfId="0" applyFont="1" applyBorder="1" applyAlignment="1">
      <alignment vertical="top"/>
    </xf>
    <xf numFmtId="0" fontId="6" fillId="9" borderId="4" xfId="0" applyFont="1" applyFill="1" applyBorder="1" applyAlignment="1">
      <alignment horizontal="center" vertical="center" wrapText="1"/>
    </xf>
    <xf numFmtId="0" fontId="6" fillId="11" borderId="4" xfId="0" applyFont="1" applyFill="1" applyBorder="1" applyAlignment="1">
      <alignment horizontal="center" vertical="center" wrapText="1"/>
    </xf>
    <xf numFmtId="0" fontId="6" fillId="2" borderId="7" xfId="0" applyFont="1" applyFill="1" applyBorder="1" applyAlignment="1">
      <alignment horizontal="left" vertical="center" wrapText="1"/>
    </xf>
    <xf numFmtId="0" fontId="6" fillId="2" borderId="56" xfId="0" applyFont="1" applyFill="1" applyBorder="1" applyAlignment="1">
      <alignment horizontal="left" vertical="center" wrapText="1"/>
    </xf>
    <xf numFmtId="0" fontId="6" fillId="2" borderId="57" xfId="0" applyFont="1" applyFill="1" applyBorder="1" applyAlignment="1">
      <alignment horizontal="left" vertical="center" wrapText="1"/>
    </xf>
    <xf numFmtId="0" fontId="11" fillId="3" borderId="7" xfId="0" applyFont="1" applyFill="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6" fillId="2" borderId="48" xfId="0" applyFont="1" applyFill="1" applyBorder="1" applyAlignment="1">
      <alignment horizontal="left" vertical="center"/>
    </xf>
    <xf numFmtId="0" fontId="6" fillId="2" borderId="9" xfId="0" applyFont="1" applyFill="1" applyBorder="1" applyAlignment="1">
      <alignment horizontal="left" vertical="center" wrapText="1"/>
    </xf>
    <xf numFmtId="0" fontId="11" fillId="3" borderId="1" xfId="0" applyFont="1" applyFill="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6" fillId="2" borderId="58" xfId="0" applyFont="1" applyFill="1" applyBorder="1" applyAlignment="1">
      <alignment horizontal="left" vertical="center" wrapText="1"/>
    </xf>
    <xf numFmtId="0" fontId="11" fillId="3" borderId="37" xfId="0" applyFont="1" applyFill="1" applyBorder="1" applyAlignment="1" applyProtection="1">
      <alignment horizontal="center" vertical="center"/>
      <protection locked="0"/>
    </xf>
    <xf numFmtId="0" fontId="11" fillId="0" borderId="37" xfId="0" applyFont="1" applyBorder="1" applyAlignment="1" applyProtection="1">
      <alignment horizontal="center" vertical="center"/>
      <protection locked="0"/>
    </xf>
    <xf numFmtId="56" fontId="11" fillId="0" borderId="37" xfId="0" applyNumberFormat="1" applyFont="1" applyBorder="1" applyAlignment="1" applyProtection="1">
      <alignment horizontal="center" vertical="center"/>
      <protection locked="0"/>
    </xf>
    <xf numFmtId="56" fontId="11" fillId="0" borderId="5" xfId="0" applyNumberFormat="1" applyFont="1" applyBorder="1" applyAlignment="1" applyProtection="1">
      <alignment horizontal="center" vertical="center"/>
      <protection locked="0"/>
    </xf>
    <xf numFmtId="56" fontId="11" fillId="0" borderId="0" xfId="0" applyNumberFormat="1" applyFont="1" applyBorder="1" applyAlignment="1" applyProtection="1">
      <alignment horizontal="center" vertical="center"/>
      <protection locked="0"/>
    </xf>
    <xf numFmtId="0" fontId="11" fillId="9" borderId="59" xfId="0" applyFont="1" applyFill="1" applyBorder="1" applyAlignment="1">
      <alignment horizontal="center" vertical="center"/>
    </xf>
    <xf numFmtId="0" fontId="11" fillId="2" borderId="4" xfId="0" applyFont="1" applyFill="1" applyBorder="1" applyAlignment="1">
      <alignment vertical="center" wrapText="1"/>
    </xf>
    <xf numFmtId="0" fontId="7" fillId="2" borderId="0" xfId="0" applyFont="1" applyFill="1" applyAlignment="1">
      <alignment horizontal="left" vertical="center"/>
    </xf>
    <xf numFmtId="0" fontId="11" fillId="3" borderId="4" xfId="0" applyFont="1" applyFill="1" applyBorder="1" applyAlignment="1" applyProtection="1">
      <alignment horizontal="center" vertical="center"/>
      <protection locked="0"/>
    </xf>
    <xf numFmtId="0" fontId="11" fillId="0" borderId="4" xfId="0" applyFont="1" applyBorder="1" applyAlignment="1" applyProtection="1">
      <alignment horizontal="center" vertical="center"/>
      <protection locked="0"/>
    </xf>
    <xf numFmtId="0" fontId="11" fillId="2" borderId="11" xfId="0" applyFont="1" applyFill="1" applyBorder="1" applyAlignment="1">
      <alignment vertical="center" wrapText="1"/>
    </xf>
    <xf numFmtId="0" fontId="11" fillId="2" borderId="58" xfId="0" applyFont="1" applyFill="1" applyBorder="1" applyAlignment="1">
      <alignment horizontal="left" vertical="center" wrapText="1"/>
    </xf>
    <xf numFmtId="0" fontId="20" fillId="3" borderId="60" xfId="0" applyFont="1" applyFill="1" applyBorder="1">
      <alignment vertical="center"/>
    </xf>
    <xf numFmtId="0" fontId="20" fillId="32" borderId="60" xfId="0" applyFont="1" applyFill="1" applyBorder="1">
      <alignment vertical="center"/>
    </xf>
    <xf numFmtId="0" fontId="20" fillId="32" borderId="61" xfId="0" applyFont="1" applyFill="1" applyBorder="1">
      <alignment vertical="center"/>
    </xf>
    <xf numFmtId="0" fontId="20" fillId="32" borderId="0" xfId="0" applyFont="1" applyFill="1" applyBorder="1">
      <alignment vertical="center"/>
    </xf>
    <xf numFmtId="0" fontId="6" fillId="2" borderId="62" xfId="0" applyFont="1" applyFill="1" applyBorder="1" applyAlignment="1">
      <alignment horizontal="left" vertical="center" wrapText="1"/>
    </xf>
    <xf numFmtId="0" fontId="6" fillId="2" borderId="24" xfId="0" applyFont="1" applyFill="1" applyBorder="1" applyAlignment="1">
      <alignment horizontal="left" vertical="center" wrapText="1"/>
    </xf>
    <xf numFmtId="0" fontId="6" fillId="2" borderId="63" xfId="0" applyFont="1" applyFill="1" applyBorder="1" applyAlignment="1">
      <alignment horizontal="left" vertical="center" wrapText="1"/>
    </xf>
    <xf numFmtId="0" fontId="7" fillId="2" borderId="7" xfId="0" applyFont="1" applyFill="1" applyBorder="1" applyAlignment="1">
      <alignment horizontal="left" vertical="center"/>
    </xf>
    <xf numFmtId="0" fontId="11" fillId="9" borderId="42" xfId="0" applyFont="1" applyFill="1" applyBorder="1" applyAlignment="1">
      <alignment horizontal="center" vertical="center" wrapText="1"/>
    </xf>
    <xf numFmtId="0" fontId="13" fillId="3" borderId="64" xfId="0" applyFont="1" applyFill="1" applyBorder="1" applyAlignment="1">
      <alignment horizontal="left" vertical="center" wrapText="1"/>
    </xf>
    <xf numFmtId="0" fontId="15" fillId="0" borderId="0" xfId="0" applyFont="1" applyAlignment="1">
      <alignment horizontal="center" vertical="top" wrapText="1"/>
    </xf>
    <xf numFmtId="0" fontId="13" fillId="0" borderId="0" xfId="0" applyFont="1" applyAlignment="1">
      <alignment horizontal="center" vertical="center" wrapText="1"/>
    </xf>
    <xf numFmtId="0" fontId="11" fillId="16" borderId="1" xfId="0" applyFont="1" applyFill="1" applyBorder="1" applyAlignment="1">
      <alignment horizontal="center" vertical="center" wrapText="1"/>
    </xf>
    <xf numFmtId="0" fontId="11" fillId="16" borderId="56" xfId="0" applyFont="1" applyFill="1" applyBorder="1" applyAlignment="1">
      <alignment vertical="center" wrapText="1"/>
    </xf>
    <xf numFmtId="0" fontId="11" fillId="16" borderId="57" xfId="0" applyFont="1" applyFill="1" applyBorder="1" applyAlignment="1">
      <alignment vertical="center" wrapText="1"/>
    </xf>
    <xf numFmtId="0" fontId="12" fillId="16" borderId="24" xfId="0" applyFont="1" applyFill="1" applyBorder="1" applyAlignment="1">
      <alignment horizontal="center" wrapText="1"/>
    </xf>
    <xf numFmtId="0" fontId="11" fillId="16" borderId="7" xfId="0" applyFont="1" applyFill="1" applyBorder="1" applyAlignment="1">
      <alignment horizontal="center" vertical="center" wrapText="1"/>
    </xf>
    <xf numFmtId="0" fontId="11" fillId="16" borderId="50" xfId="0" applyFont="1" applyFill="1" applyBorder="1" applyAlignment="1">
      <alignment horizontal="center" vertical="center"/>
    </xf>
    <xf numFmtId="0" fontId="11" fillId="16" borderId="65" xfId="0" applyFont="1" applyFill="1" applyBorder="1" applyAlignment="1">
      <alignment vertical="top" wrapText="1"/>
    </xf>
    <xf numFmtId="14" fontId="11" fillId="3" borderId="4" xfId="0" applyNumberFormat="1" applyFont="1" applyFill="1" applyBorder="1" applyAlignment="1" applyProtection="1">
      <alignment horizontal="left" vertical="center" wrapText="1"/>
      <protection locked="0"/>
    </xf>
    <xf numFmtId="0" fontId="35" fillId="0" borderId="0" xfId="0" applyFont="1" applyAlignment="1">
      <alignment horizontal="center" vertical="center" wrapText="1"/>
    </xf>
    <xf numFmtId="0" fontId="11" fillId="16" borderId="5" xfId="0" applyFont="1" applyFill="1" applyBorder="1" applyAlignment="1">
      <alignment vertical="center" wrapText="1"/>
    </xf>
    <xf numFmtId="0" fontId="11" fillId="16" borderId="46" xfId="0" applyFont="1" applyFill="1" applyBorder="1" applyAlignment="1">
      <alignment vertical="center" wrapText="1"/>
    </xf>
    <xf numFmtId="0" fontId="12" fillId="16" borderId="43" xfId="0" applyFont="1" applyFill="1" applyBorder="1" applyAlignment="1">
      <alignment horizontal="center" wrapText="1"/>
    </xf>
    <xf numFmtId="0" fontId="22" fillId="3" borderId="4" xfId="0" applyFont="1" applyFill="1" applyBorder="1" applyAlignment="1" applyProtection="1">
      <alignment horizontal="left" vertical="center" wrapText="1"/>
      <protection locked="0"/>
    </xf>
    <xf numFmtId="0" fontId="6" fillId="9" borderId="4" xfId="0" applyFont="1" applyFill="1" applyBorder="1" applyAlignment="1">
      <alignment horizontal="right" vertical="center" wrapText="1"/>
    </xf>
    <xf numFmtId="0" fontId="6" fillId="11" borderId="4" xfId="0" applyFont="1" applyFill="1" applyBorder="1" applyAlignment="1">
      <alignment horizontal="right" vertical="center" wrapText="1"/>
    </xf>
    <xf numFmtId="0" fontId="19" fillId="26" borderId="46" xfId="0" applyFont="1" applyFill="1" applyBorder="1">
      <alignment vertical="center"/>
    </xf>
    <xf numFmtId="0" fontId="11" fillId="16" borderId="10" xfId="0" applyFont="1" applyFill="1" applyBorder="1" applyAlignment="1">
      <alignment vertical="center" wrapText="1"/>
    </xf>
    <xf numFmtId="0" fontId="11" fillId="16" borderId="11" xfId="0" applyFont="1" applyFill="1" applyBorder="1" applyAlignment="1">
      <alignment vertical="center" wrapText="1"/>
    </xf>
    <xf numFmtId="0" fontId="12" fillId="16" borderId="11" xfId="0" applyFont="1" applyFill="1" applyBorder="1" applyAlignment="1">
      <alignment horizontal="center" wrapText="1"/>
    </xf>
    <xf numFmtId="0" fontId="11" fillId="16" borderId="19" xfId="0" applyFont="1" applyFill="1" applyBorder="1" applyAlignment="1">
      <alignment horizontal="center" vertical="center" wrapText="1"/>
    </xf>
    <xf numFmtId="0" fontId="11" fillId="16" borderId="20" xfId="0" applyFont="1" applyFill="1" applyBorder="1" applyAlignment="1">
      <alignment vertical="center" wrapText="1"/>
    </xf>
    <xf numFmtId="0" fontId="11" fillId="16" borderId="21" xfId="0" applyFont="1" applyFill="1" applyBorder="1" applyAlignment="1">
      <alignment vertical="center" wrapText="1"/>
    </xf>
    <xf numFmtId="0" fontId="12" fillId="16" borderId="21" xfId="0" applyFont="1" applyFill="1" applyBorder="1" applyAlignment="1">
      <alignment horizontal="center" wrapText="1"/>
    </xf>
    <xf numFmtId="0" fontId="11" fillId="0" borderId="4" xfId="0" applyFont="1" applyBorder="1" applyAlignment="1" applyProtection="1">
      <alignment horizontal="left" vertical="top" wrapText="1"/>
      <protection locked="0"/>
    </xf>
    <xf numFmtId="0" fontId="11" fillId="0" borderId="5" xfId="0" applyFont="1" applyBorder="1" applyAlignment="1" applyProtection="1">
      <alignment horizontal="left" vertical="top" wrapText="1"/>
      <protection locked="0"/>
    </xf>
    <xf numFmtId="0" fontId="11" fillId="0" borderId="0" xfId="0" applyFont="1" applyBorder="1" applyAlignment="1" applyProtection="1">
      <alignment horizontal="left" vertical="top" wrapText="1"/>
      <protection locked="0"/>
    </xf>
    <xf numFmtId="0" fontId="11" fillId="9" borderId="23" xfId="0" applyFont="1" applyFill="1" applyBorder="1" applyAlignment="1">
      <alignment horizontal="center" vertical="center" wrapText="1"/>
    </xf>
    <xf numFmtId="0" fontId="11" fillId="9" borderId="38" xfId="0" applyFont="1" applyFill="1" applyBorder="1" applyAlignment="1">
      <alignment horizontal="center" wrapText="1"/>
    </xf>
    <xf numFmtId="0" fontId="13" fillId="3" borderId="38" xfId="0" applyFont="1" applyFill="1" applyBorder="1" applyAlignment="1">
      <alignment horizontal="left" vertical="center" wrapText="1"/>
    </xf>
    <xf numFmtId="0" fontId="13" fillId="32" borderId="38" xfId="0" applyFont="1" applyFill="1" applyBorder="1" applyAlignment="1">
      <alignment horizontal="left" vertical="center" wrapText="1"/>
    </xf>
    <xf numFmtId="0" fontId="0" fillId="0" borderId="0" xfId="0" applyAlignment="1">
      <alignment horizontal="center" vertical="center" wrapText="1"/>
    </xf>
    <xf numFmtId="0" fontId="11" fillId="0" borderId="22" xfId="0" applyFont="1" applyBorder="1" applyAlignment="1">
      <alignment horizontal="center" vertical="center" wrapText="1"/>
    </xf>
    <xf numFmtId="0" fontId="11" fillId="9" borderId="59" xfId="0" applyFont="1" applyFill="1" applyBorder="1" applyAlignment="1">
      <alignment horizontal="center" vertical="center" wrapText="1"/>
    </xf>
    <xf numFmtId="0" fontId="6" fillId="9" borderId="24" xfId="0" applyFont="1" applyFill="1" applyBorder="1" applyAlignment="1">
      <alignment horizontal="center" vertical="center" wrapText="1"/>
    </xf>
    <xf numFmtId="0" fontId="12" fillId="9" borderId="39" xfId="0" applyFont="1" applyFill="1" applyBorder="1" applyAlignment="1">
      <alignment horizontal="center" wrapText="1"/>
    </xf>
    <xf numFmtId="0" fontId="13" fillId="3" borderId="66" xfId="0" applyFont="1" applyFill="1" applyBorder="1" applyAlignment="1">
      <alignment horizontal="left" vertical="center" wrapText="1"/>
    </xf>
    <xf numFmtId="0" fontId="13" fillId="9" borderId="66" xfId="0" applyFont="1" applyFill="1" applyBorder="1" applyAlignment="1">
      <alignment horizontal="left" vertical="center" wrapText="1"/>
    </xf>
    <xf numFmtId="0" fontId="6" fillId="9" borderId="24" xfId="0" applyFont="1" applyFill="1" applyBorder="1" applyAlignment="1">
      <alignment horizontal="center" vertical="center"/>
    </xf>
    <xf numFmtId="0" fontId="7" fillId="0" borderId="0" xfId="0" applyFont="1">
      <alignment vertical="center"/>
    </xf>
    <xf numFmtId="0" fontId="6" fillId="3" borderId="0" xfId="0" applyFont="1" applyFill="1" applyAlignment="1">
      <alignment horizontal="left" vertical="center" wrapText="1"/>
    </xf>
    <xf numFmtId="0" fontId="36" fillId="0" borderId="1" xfId="0" applyFont="1" applyBorder="1" applyAlignment="1">
      <alignment horizontal="center" vertical="center"/>
    </xf>
    <xf numFmtId="0" fontId="6" fillId="37" borderId="1" xfId="0" applyFont="1" applyFill="1" applyBorder="1" applyAlignment="1">
      <alignment horizontal="center" vertical="center"/>
    </xf>
    <xf numFmtId="0" fontId="6" fillId="37" borderId="1" xfId="0" applyFont="1" applyFill="1" applyBorder="1" applyAlignment="1">
      <alignment horizontal="center" vertical="center" wrapText="1"/>
    </xf>
    <xf numFmtId="0" fontId="7" fillId="37" borderId="3" xfId="0" applyFont="1" applyFill="1" applyBorder="1" applyAlignment="1">
      <alignment horizontal="center" vertical="center" wrapText="1"/>
    </xf>
    <xf numFmtId="0" fontId="7" fillId="37" borderId="8" xfId="0" applyFont="1" applyFill="1" applyBorder="1" applyAlignment="1">
      <alignment horizontal="center" vertical="center" wrapText="1"/>
    </xf>
    <xf numFmtId="0" fontId="12" fillId="37" borderId="4" xfId="0" applyFont="1" applyFill="1" applyBorder="1" applyAlignment="1">
      <alignment vertical="top" wrapText="1"/>
    </xf>
    <xf numFmtId="0" fontId="7" fillId="3" borderId="2"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36" fillId="0" borderId="6" xfId="0" applyFont="1" applyBorder="1" applyAlignment="1">
      <alignment horizontal="center" vertical="center"/>
    </xf>
    <xf numFmtId="0" fontId="12" fillId="0" borderId="0" xfId="0" applyFont="1">
      <alignment vertical="center"/>
    </xf>
    <xf numFmtId="0" fontId="6" fillId="37" borderId="6" xfId="0" applyFont="1" applyFill="1" applyBorder="1" applyAlignment="1">
      <alignment horizontal="center" vertical="center"/>
    </xf>
    <xf numFmtId="0" fontId="6" fillId="37" borderId="7" xfId="0" applyFont="1" applyFill="1" applyBorder="1" applyAlignment="1">
      <alignment horizontal="center" vertical="center" wrapText="1"/>
    </xf>
    <xf numFmtId="0" fontId="7" fillId="3" borderId="4" xfId="0" applyFont="1" applyFill="1" applyBorder="1" applyAlignment="1" applyProtection="1">
      <alignment horizontal="center" vertical="center" wrapText="1"/>
      <protection hidden="1"/>
    </xf>
    <xf numFmtId="0" fontId="7" fillId="4" borderId="4" xfId="0" applyFont="1" applyFill="1" applyBorder="1" applyAlignment="1" applyProtection="1">
      <alignment horizontal="center" vertical="center" wrapText="1"/>
      <protection hidden="1"/>
    </xf>
    <xf numFmtId="0" fontId="1" fillId="37" borderId="0" xfId="0" applyFont="1" applyFill="1" applyAlignment="1">
      <alignment horizontal="left" vertical="center"/>
    </xf>
    <xf numFmtId="0" fontId="11" fillId="0" borderId="0" xfId="0" applyFont="1" applyAlignment="1">
      <alignment horizontal="left" vertical="center"/>
    </xf>
    <xf numFmtId="0" fontId="12" fillId="37" borderId="1" xfId="0" applyFont="1" applyFill="1" applyBorder="1" applyAlignment="1">
      <alignment vertical="center" wrapText="1"/>
    </xf>
    <xf numFmtId="178" fontId="7" fillId="3" borderId="11" xfId="0" applyNumberFormat="1" applyFont="1" applyFill="1" applyBorder="1" applyAlignment="1" applyProtection="1">
      <alignment horizontal="center" vertical="center" wrapText="1"/>
      <protection hidden="1"/>
    </xf>
    <xf numFmtId="178" fontId="7" fillId="4" borderId="11" xfId="0" applyNumberFormat="1" applyFont="1" applyFill="1" applyBorder="1" applyAlignment="1" applyProtection="1">
      <alignment horizontal="center" vertical="center" wrapText="1"/>
      <protection hidden="1"/>
    </xf>
    <xf numFmtId="0" fontId="2" fillId="37" borderId="0" xfId="0" applyFont="1" applyFill="1">
      <alignment vertical="center"/>
    </xf>
    <xf numFmtId="0" fontId="37" fillId="0" borderId="0" xfId="0" applyFont="1" applyAlignment="1">
      <alignment vertical="center" wrapText="1"/>
    </xf>
    <xf numFmtId="0" fontId="37" fillId="0" borderId="0" xfId="0" applyFont="1">
      <alignment vertical="center"/>
    </xf>
    <xf numFmtId="0" fontId="6" fillId="0" borderId="6" xfId="0" applyFont="1" applyBorder="1" applyAlignment="1">
      <alignment horizontal="center" vertical="center"/>
    </xf>
    <xf numFmtId="0" fontId="2" fillId="37" borderId="15" xfId="0" applyFont="1" applyFill="1" applyBorder="1" applyAlignment="1">
      <alignment horizontal="center" vertical="center" wrapText="1"/>
    </xf>
    <xf numFmtId="0" fontId="25" fillId="3" borderId="4" xfId="0" applyFont="1" applyFill="1" applyBorder="1" applyAlignment="1">
      <alignment horizontal="center" vertical="center" wrapText="1"/>
    </xf>
    <xf numFmtId="0" fontId="25" fillId="4" borderId="4" xfId="0" applyFont="1" applyFill="1" applyBorder="1" applyAlignment="1">
      <alignment horizontal="center" vertical="center" wrapText="1"/>
    </xf>
    <xf numFmtId="0" fontId="6" fillId="37" borderId="4" xfId="0" applyFont="1" applyFill="1" applyBorder="1" applyAlignment="1">
      <alignment horizontal="center" vertical="center"/>
    </xf>
    <xf numFmtId="0" fontId="6" fillId="38" borderId="3" xfId="0" applyFont="1" applyFill="1" applyBorder="1" applyAlignment="1">
      <alignment horizontal="center" vertical="center" wrapText="1"/>
    </xf>
    <xf numFmtId="0" fontId="6" fillId="38" borderId="8" xfId="0" applyFont="1" applyFill="1" applyBorder="1" applyAlignment="1">
      <alignment horizontal="center" vertical="center" wrapText="1"/>
    </xf>
    <xf numFmtId="0" fontId="38" fillId="38" borderId="0" xfId="0" applyFont="1" applyFill="1" applyAlignment="1">
      <alignment horizontal="center" vertical="center" wrapText="1"/>
    </xf>
    <xf numFmtId="0" fontId="12" fillId="37" borderId="7" xfId="0" applyFont="1" applyFill="1" applyBorder="1" applyAlignment="1">
      <alignment vertical="top" wrapText="1"/>
    </xf>
    <xf numFmtId="0" fontId="25" fillId="3" borderId="1" xfId="0" applyFont="1" applyFill="1" applyBorder="1" applyAlignment="1" applyProtection="1">
      <alignment horizontal="center" vertical="center" wrapText="1"/>
      <protection locked="0"/>
    </xf>
    <xf numFmtId="0" fontId="25" fillId="0" borderId="1" xfId="0" applyFont="1" applyBorder="1" applyAlignment="1" applyProtection="1">
      <alignment horizontal="center" vertical="center" wrapText="1"/>
      <protection locked="0"/>
    </xf>
    <xf numFmtId="0" fontId="39" fillId="37" borderId="0" xfId="0" applyFont="1" applyFill="1" applyAlignment="1">
      <alignment horizontal="left" vertical="center"/>
    </xf>
    <xf numFmtId="0" fontId="6" fillId="37" borderId="0" xfId="0" applyFont="1" applyFill="1">
      <alignment vertical="center"/>
    </xf>
    <xf numFmtId="0" fontId="6" fillId="37" borderId="4" xfId="0" applyFont="1" applyFill="1" applyBorder="1" applyAlignment="1">
      <alignment vertical="center" wrapText="1"/>
    </xf>
    <xf numFmtId="0" fontId="6" fillId="6" borderId="4" xfId="0" applyFont="1" applyFill="1" applyBorder="1" applyAlignment="1">
      <alignment vertical="center" wrapText="1"/>
    </xf>
    <xf numFmtId="0" fontId="40" fillId="39" borderId="4" xfId="0" applyFont="1" applyFill="1" applyBorder="1" applyAlignment="1">
      <alignment vertical="center" wrapText="1"/>
    </xf>
    <xf numFmtId="0" fontId="6" fillId="8" borderId="4" xfId="0" applyFont="1" applyFill="1" applyBorder="1" applyAlignment="1">
      <alignment vertical="center" wrapText="1"/>
    </xf>
    <xf numFmtId="0" fontId="6" fillId="40" borderId="4" xfId="0" applyFont="1" applyFill="1" applyBorder="1" applyAlignment="1">
      <alignment vertical="center" wrapText="1"/>
    </xf>
    <xf numFmtId="0" fontId="6" fillId="41" borderId="4" xfId="0" applyFont="1" applyFill="1" applyBorder="1" applyAlignment="1">
      <alignment vertical="center" wrapText="1"/>
    </xf>
    <xf numFmtId="0" fontId="37" fillId="0" borderId="4" xfId="0" applyFont="1" applyBorder="1" applyAlignment="1">
      <alignment vertical="center" wrapText="1"/>
    </xf>
    <xf numFmtId="0" fontId="41" fillId="0" borderId="0" xfId="0" applyFont="1" applyAlignment="1">
      <alignment horizontal="left" vertical="center"/>
    </xf>
    <xf numFmtId="0" fontId="42" fillId="0" borderId="0" xfId="0" applyFont="1">
      <alignment vertical="center"/>
    </xf>
    <xf numFmtId="0" fontId="43" fillId="37" borderId="1" xfId="0" applyFont="1" applyFill="1" applyBorder="1" applyAlignment="1">
      <alignment vertical="center" wrapText="1"/>
    </xf>
    <xf numFmtId="0" fontId="43" fillId="37" borderId="3" xfId="0" applyFont="1" applyFill="1" applyBorder="1" applyAlignment="1">
      <alignment horizontal="center" vertical="center" wrapText="1"/>
    </xf>
    <xf numFmtId="0" fontId="43" fillId="37" borderId="8" xfId="0" applyFont="1" applyFill="1" applyBorder="1" applyAlignment="1">
      <alignment horizontal="center" vertical="center" wrapText="1"/>
    </xf>
    <xf numFmtId="0" fontId="6" fillId="37" borderId="8" xfId="0" applyFont="1" applyFill="1" applyBorder="1" applyAlignment="1">
      <alignment horizontal="center" vertical="center" wrapText="1"/>
    </xf>
    <xf numFmtId="0" fontId="12" fillId="37" borderId="1" xfId="0" applyFont="1" applyFill="1" applyBorder="1" applyAlignment="1">
      <alignment horizontal="center" vertical="center" wrapText="1"/>
    </xf>
    <xf numFmtId="0" fontId="11" fillId="3" borderId="1" xfId="0" applyFont="1" applyFill="1" applyBorder="1" applyAlignment="1" applyProtection="1">
      <alignment vertical="center" wrapText="1"/>
      <protection locked="0"/>
    </xf>
    <xf numFmtId="0" fontId="11" fillId="0" borderId="1" xfId="0" applyFont="1" applyBorder="1" applyAlignment="1" applyProtection="1">
      <alignment vertical="center" wrapText="1"/>
      <protection locked="0"/>
    </xf>
    <xf numFmtId="0" fontId="6" fillId="0" borderId="6" xfId="0" applyFont="1" applyBorder="1" applyAlignment="1">
      <alignment vertical="center" wrapText="1"/>
    </xf>
    <xf numFmtId="0" fontId="6" fillId="13" borderId="4" xfId="0" applyFont="1" applyFill="1" applyBorder="1" applyAlignment="1">
      <alignment vertical="center" wrapText="1"/>
    </xf>
    <xf numFmtId="0" fontId="11" fillId="0" borderId="4" xfId="0" applyFont="1" applyBorder="1">
      <alignment vertical="center"/>
    </xf>
    <xf numFmtId="0" fontId="35" fillId="0" borderId="4" xfId="0" applyFont="1" applyBorder="1">
      <alignment vertical="center"/>
    </xf>
    <xf numFmtId="0" fontId="7" fillId="0" borderId="0" xfId="0" applyFont="1" applyAlignment="1">
      <alignment horizontal="right" vertical="center"/>
    </xf>
    <xf numFmtId="14" fontId="22" fillId="0" borderId="0" xfId="0" applyNumberFormat="1" applyFont="1">
      <alignment vertical="center"/>
    </xf>
    <xf numFmtId="0" fontId="43" fillId="37" borderId="67" xfId="0" applyFont="1" applyFill="1" applyBorder="1" applyAlignment="1">
      <alignment vertical="center" wrapText="1"/>
    </xf>
    <xf numFmtId="0" fontId="43" fillId="37" borderId="68" xfId="0" applyFont="1" applyFill="1" applyBorder="1" applyAlignment="1">
      <alignment horizontal="center" vertical="center"/>
    </xf>
    <xf numFmtId="0" fontId="43" fillId="37" borderId="69" xfId="0" applyFont="1" applyFill="1" applyBorder="1" applyAlignment="1">
      <alignment horizontal="center" vertical="center" wrapText="1"/>
    </xf>
    <xf numFmtId="0" fontId="6" fillId="37" borderId="69" xfId="0" applyFont="1" applyFill="1" applyBorder="1" applyAlignment="1">
      <alignment horizontal="center" vertical="center" wrapText="1"/>
    </xf>
    <xf numFmtId="0" fontId="12" fillId="37" borderId="70" xfId="0" applyFont="1" applyFill="1" applyBorder="1" applyAlignment="1">
      <alignment vertical="top" wrapText="1"/>
    </xf>
    <xf numFmtId="0" fontId="6" fillId="3" borderId="70" xfId="0" applyFont="1" applyFill="1" applyBorder="1" applyAlignment="1" applyProtection="1">
      <alignment vertical="center" wrapText="1"/>
      <protection locked="0"/>
    </xf>
    <xf numFmtId="0" fontId="6" fillId="0" borderId="70" xfId="0" applyFont="1" applyBorder="1" applyAlignment="1" applyProtection="1">
      <alignment vertical="center" wrapText="1"/>
      <protection locked="0"/>
    </xf>
    <xf numFmtId="0" fontId="6" fillId="37" borderId="4" xfId="0" applyFont="1" applyFill="1" applyBorder="1">
      <alignment vertical="center"/>
    </xf>
    <xf numFmtId="0" fontId="40" fillId="39" borderId="4" xfId="0" applyFont="1" applyFill="1" applyBorder="1">
      <alignment vertical="center"/>
    </xf>
    <xf numFmtId="0" fontId="6" fillId="0" borderId="9" xfId="0" applyFont="1" applyBorder="1" applyAlignment="1">
      <alignment horizontal="left" vertical="center" wrapText="1"/>
    </xf>
    <xf numFmtId="0" fontId="6" fillId="40" borderId="4" xfId="0" applyFont="1" applyFill="1" applyBorder="1">
      <alignment vertical="center"/>
    </xf>
    <xf numFmtId="0" fontId="6" fillId="11" borderId="15" xfId="0" applyFont="1" applyFill="1" applyBorder="1" applyAlignment="1">
      <alignment vertical="center" wrapText="1"/>
    </xf>
    <xf numFmtId="0" fontId="37" fillId="0" borderId="9" xfId="0" applyFont="1" applyBorder="1" applyAlignment="1">
      <alignment vertical="center" wrapText="1"/>
    </xf>
    <xf numFmtId="0" fontId="11" fillId="9" borderId="71" xfId="0" applyFont="1" applyFill="1" applyBorder="1" applyAlignment="1">
      <alignment horizontal="center" vertical="center" wrapText="1"/>
    </xf>
    <xf numFmtId="0" fontId="6" fillId="9" borderId="72" xfId="0" applyFont="1" applyFill="1" applyBorder="1" applyAlignment="1">
      <alignment horizontal="center" vertical="center" wrapText="1"/>
    </xf>
    <xf numFmtId="0" fontId="12" fillId="9" borderId="73" xfId="0" applyFont="1" applyFill="1" applyBorder="1" applyAlignment="1">
      <alignment horizontal="center" vertical="center" wrapText="1"/>
    </xf>
    <xf numFmtId="0" fontId="13" fillId="3" borderId="74" xfId="0" applyFont="1" applyFill="1" applyBorder="1" applyAlignment="1">
      <alignment horizontal="left" vertical="center" wrapText="1"/>
    </xf>
    <xf numFmtId="0" fontId="13" fillId="9" borderId="74" xfId="0" applyFont="1" applyFill="1" applyBorder="1" applyAlignment="1">
      <alignment horizontal="left" vertical="center" wrapText="1"/>
    </xf>
    <xf numFmtId="0" fontId="22" fillId="0" borderId="16" xfId="0" applyFont="1" applyBorder="1">
      <alignment vertical="center"/>
    </xf>
    <xf numFmtId="0" fontId="22" fillId="0" borderId="0" xfId="0" applyFont="1">
      <alignment vertical="center"/>
    </xf>
    <xf numFmtId="0" fontId="6" fillId="37" borderId="75" xfId="0" applyFont="1" applyFill="1" applyBorder="1" applyAlignment="1">
      <alignment horizontal="center" vertical="center" wrapText="1"/>
    </xf>
    <xf numFmtId="0" fontId="6" fillId="37" borderId="76" xfId="0" applyFont="1" applyFill="1" applyBorder="1" applyAlignment="1">
      <alignment horizontal="center" vertical="center" wrapText="1"/>
    </xf>
    <xf numFmtId="0" fontId="6" fillId="37" borderId="77" xfId="0" applyFont="1" applyFill="1" applyBorder="1" applyAlignment="1">
      <alignment horizontal="center" vertical="center" wrapText="1"/>
    </xf>
    <xf numFmtId="0" fontId="12" fillId="37" borderId="78" xfId="0" applyFont="1" applyFill="1" applyBorder="1" applyAlignment="1">
      <alignment vertical="center" wrapText="1"/>
    </xf>
    <xf numFmtId="183" fontId="6" fillId="0" borderId="0" xfId="0" applyNumberFormat="1" applyFont="1">
      <alignment vertical="center"/>
    </xf>
    <xf numFmtId="0" fontId="11" fillId="37" borderId="1" xfId="0" applyFont="1" applyFill="1" applyBorder="1" applyAlignment="1">
      <alignment horizontal="left" vertical="center" wrapText="1"/>
    </xf>
    <xf numFmtId="0" fontId="6" fillId="37" borderId="1" xfId="0" applyFont="1" applyFill="1" applyBorder="1" applyAlignment="1">
      <alignment horizontal="left" vertical="center"/>
    </xf>
    <xf numFmtId="0" fontId="6" fillId="37" borderId="3" xfId="0" applyFont="1" applyFill="1" applyBorder="1" applyAlignment="1">
      <alignment horizontal="left" vertical="center" wrapText="1"/>
    </xf>
    <xf numFmtId="0" fontId="6" fillId="37" borderId="8" xfId="0" applyFont="1" applyFill="1" applyBorder="1" applyAlignment="1">
      <alignment horizontal="left" vertical="center" wrapText="1"/>
    </xf>
    <xf numFmtId="0" fontId="12" fillId="37" borderId="6" xfId="0" applyFont="1" applyFill="1" applyBorder="1" applyAlignment="1">
      <alignment horizontal="center" vertical="top" wrapText="1"/>
    </xf>
    <xf numFmtId="0" fontId="11" fillId="37" borderId="7" xfId="0" applyFont="1" applyFill="1" applyBorder="1" applyAlignment="1">
      <alignment horizontal="left" vertical="center" wrapText="1"/>
    </xf>
    <xf numFmtId="0" fontId="6" fillId="37" borderId="7" xfId="0" applyFont="1" applyFill="1" applyBorder="1" applyAlignment="1">
      <alignment horizontal="left" vertical="center"/>
    </xf>
    <xf numFmtId="0" fontId="12" fillId="37" borderId="4" xfId="0" applyFont="1" applyFill="1" applyBorder="1" applyAlignment="1">
      <alignment horizontal="center" vertical="top" wrapText="1"/>
    </xf>
    <xf numFmtId="0" fontId="11" fillId="37" borderId="16" xfId="0" applyFont="1" applyFill="1" applyBorder="1" applyAlignment="1">
      <alignment horizontal="left" vertical="center" wrapText="1"/>
    </xf>
    <xf numFmtId="0" fontId="2" fillId="37" borderId="3" xfId="0" applyFont="1" applyFill="1" applyBorder="1" applyAlignment="1">
      <alignment horizontal="left" vertical="center" wrapText="1"/>
    </xf>
    <xf numFmtId="0" fontId="2" fillId="37" borderId="8" xfId="0" applyFont="1" applyFill="1" applyBorder="1" applyAlignment="1">
      <alignment horizontal="left" vertical="center" wrapText="1"/>
    </xf>
    <xf numFmtId="0" fontId="6" fillId="37" borderId="10" xfId="0" applyFont="1" applyFill="1" applyBorder="1" applyAlignment="1">
      <alignment horizontal="left" vertical="center" wrapText="1"/>
    </xf>
    <xf numFmtId="0" fontId="6" fillId="37" borderId="9" xfId="0" applyFont="1" applyFill="1" applyBorder="1" applyAlignment="1">
      <alignment horizontal="left" vertical="center" wrapText="1"/>
    </xf>
    <xf numFmtId="0" fontId="12" fillId="37" borderId="1" xfId="0" applyFont="1" applyFill="1" applyBorder="1" applyAlignment="1">
      <alignment horizontal="center" vertical="top" wrapText="1"/>
    </xf>
    <xf numFmtId="0" fontId="6" fillId="3" borderId="1" xfId="0"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1" fillId="37" borderId="79" xfId="0" applyFont="1" applyFill="1" applyBorder="1" applyAlignment="1">
      <alignment horizontal="left" vertical="center" wrapText="1"/>
    </xf>
    <xf numFmtId="0" fontId="6" fillId="37" borderId="80" xfId="0" applyFont="1" applyFill="1" applyBorder="1" applyAlignment="1">
      <alignment horizontal="left" vertical="center" wrapText="1"/>
    </xf>
    <xf numFmtId="0" fontId="12" fillId="37" borderId="14"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8" xfId="0" applyFont="1" applyBorder="1" applyAlignment="1">
      <alignment horizontal="center" vertical="center"/>
    </xf>
    <xf numFmtId="0" fontId="2" fillId="0" borderId="2" xfId="0" applyFont="1" applyBorder="1" applyAlignment="1">
      <alignment horizontal="center" vertical="center"/>
    </xf>
    <xf numFmtId="0" fontId="11" fillId="37" borderId="50" xfId="0" applyFont="1" applyFill="1" applyBorder="1" applyAlignment="1">
      <alignment horizontal="left" vertical="center" wrapText="1"/>
    </xf>
    <xf numFmtId="0" fontId="6" fillId="37" borderId="49" xfId="0" applyFont="1" applyFill="1" applyBorder="1" applyAlignment="1">
      <alignment horizontal="left" vertical="center" wrapText="1"/>
    </xf>
    <xf numFmtId="0" fontId="12" fillId="37" borderId="18" xfId="0" applyFont="1" applyFill="1" applyBorder="1" applyAlignment="1">
      <alignment horizontal="center" vertical="center" wrapText="1"/>
    </xf>
    <xf numFmtId="0" fontId="6" fillId="39" borderId="4" xfId="0" applyFont="1" applyFill="1" applyBorder="1">
      <alignment vertical="center"/>
    </xf>
    <xf numFmtId="0" fontId="2" fillId="0" borderId="81" xfId="0" applyFont="1" applyBorder="1" applyAlignment="1">
      <alignment vertical="center" wrapText="1"/>
    </xf>
    <xf numFmtId="0" fontId="2" fillId="0" borderId="82" xfId="0" applyFont="1" applyBorder="1" applyAlignment="1">
      <alignment vertical="center" wrapText="1"/>
    </xf>
    <xf numFmtId="0" fontId="2" fillId="0" borderId="83" xfId="0" applyFont="1" applyBorder="1" applyAlignment="1">
      <alignment vertical="center" wrapText="1"/>
    </xf>
    <xf numFmtId="0" fontId="22" fillId="0" borderId="81" xfId="0" applyFont="1" applyBorder="1" applyAlignment="1">
      <alignment vertical="center" wrapText="1"/>
    </xf>
    <xf numFmtId="0" fontId="22" fillId="0" borderId="82" xfId="0" applyFont="1" applyBorder="1" applyAlignment="1">
      <alignment vertical="center" wrapText="1"/>
    </xf>
    <xf numFmtId="0" fontId="22" fillId="0" borderId="83" xfId="0" applyFont="1" applyBorder="1" applyAlignment="1">
      <alignment vertical="center" wrapText="1"/>
    </xf>
    <xf numFmtId="0" fontId="11" fillId="37" borderId="67" xfId="0" applyFont="1" applyFill="1" applyBorder="1" applyAlignment="1">
      <alignment horizontal="left" vertical="center" wrapText="1"/>
    </xf>
    <xf numFmtId="0" fontId="6" fillId="37" borderId="67" xfId="0" applyFont="1" applyFill="1" applyBorder="1" applyAlignment="1">
      <alignment horizontal="left" vertical="center"/>
    </xf>
    <xf numFmtId="0" fontId="6" fillId="37" borderId="68" xfId="0" applyFont="1" applyFill="1" applyBorder="1" applyAlignment="1">
      <alignment horizontal="left" vertical="center" wrapText="1"/>
    </xf>
    <xf numFmtId="0" fontId="12" fillId="37" borderId="70" xfId="0" applyFont="1" applyFill="1" applyBorder="1" applyAlignment="1">
      <alignment horizontal="center" vertical="top" wrapText="1"/>
    </xf>
    <xf numFmtId="0" fontId="6" fillId="0" borderId="8" xfId="0" applyFont="1" applyBorder="1">
      <alignment vertical="center"/>
    </xf>
    <xf numFmtId="0" fontId="2" fillId="0" borderId="84" xfId="0" applyFont="1" applyBorder="1">
      <alignment vertical="center"/>
    </xf>
    <xf numFmtId="0" fontId="2" fillId="0" borderId="85" xfId="0" applyFont="1" applyBorder="1" applyAlignment="1">
      <alignment vertical="center" wrapText="1"/>
    </xf>
    <xf numFmtId="0" fontId="2" fillId="0" borderId="58" xfId="0" applyFont="1" applyBorder="1" applyAlignment="1">
      <alignment vertical="center" wrapText="1"/>
    </xf>
    <xf numFmtId="0" fontId="22" fillId="0" borderId="86" xfId="0" applyFont="1" applyBorder="1" applyAlignment="1">
      <alignment vertical="center" wrapText="1"/>
    </xf>
    <xf numFmtId="0" fontId="22" fillId="0" borderId="87" xfId="0" applyFont="1" applyBorder="1" applyAlignment="1">
      <alignment vertical="center" wrapText="1"/>
    </xf>
    <xf numFmtId="0" fontId="22" fillId="0" borderId="88" xfId="0" applyFont="1" applyBorder="1" applyAlignment="1">
      <alignment vertical="center" wrapText="1"/>
    </xf>
    <xf numFmtId="0" fontId="22" fillId="0" borderId="89" xfId="0" applyFont="1" applyBorder="1" applyAlignment="1">
      <alignment vertical="center" wrapText="1"/>
    </xf>
    <xf numFmtId="0" fontId="12" fillId="9" borderId="90" xfId="0" applyFont="1" applyFill="1" applyBorder="1" applyAlignment="1">
      <alignment horizontal="center" vertical="center" wrapText="1"/>
    </xf>
    <xf numFmtId="0" fontId="6" fillId="0" borderId="4" xfId="0" applyFont="1" applyBorder="1" applyAlignment="1">
      <alignment vertical="top" wrapText="1"/>
    </xf>
    <xf numFmtId="0" fontId="11" fillId="0" borderId="0" xfId="0" applyFont="1" applyAlignment="1">
      <alignment vertical="center" wrapText="1"/>
    </xf>
    <xf numFmtId="0" fontId="2" fillId="0" borderId="50" xfId="0" applyFont="1" applyBorder="1">
      <alignment vertical="center"/>
    </xf>
    <xf numFmtId="0" fontId="2" fillId="0" borderId="91" xfId="0" applyFont="1" applyBorder="1" applyAlignment="1">
      <alignment vertical="center" wrapText="1"/>
    </xf>
    <xf numFmtId="0" fontId="2" fillId="0" borderId="92" xfId="0" applyFont="1" applyBorder="1" applyAlignment="1">
      <alignment vertical="center" wrapText="1"/>
    </xf>
    <xf numFmtId="0" fontId="22" fillId="0" borderId="48" xfId="0" applyFont="1" applyBorder="1" applyAlignment="1">
      <alignment vertical="center" wrapText="1"/>
    </xf>
    <xf numFmtId="0" fontId="22" fillId="0" borderId="93" xfId="0" applyFont="1" applyBorder="1" applyAlignment="1">
      <alignment vertical="center" wrapText="1"/>
    </xf>
    <xf numFmtId="0" fontId="22" fillId="0" borderId="94" xfId="0" applyFont="1" applyBorder="1" applyAlignment="1">
      <alignment vertical="center" wrapText="1"/>
    </xf>
    <xf numFmtId="0" fontId="22" fillId="0" borderId="15" xfId="0" applyFont="1" applyBorder="1" applyAlignment="1">
      <alignment vertical="center" wrapText="1"/>
    </xf>
    <xf numFmtId="0" fontId="6" fillId="37" borderId="48" xfId="0" applyFont="1" applyFill="1" applyBorder="1" applyAlignment="1">
      <alignment horizontal="left" vertical="center" wrapText="1"/>
    </xf>
    <xf numFmtId="0" fontId="6" fillId="37" borderId="15" xfId="0" applyFont="1" applyFill="1" applyBorder="1" applyAlignment="1">
      <alignment horizontal="left" vertical="center" wrapText="1"/>
    </xf>
    <xf numFmtId="0" fontId="12" fillId="37" borderId="78" xfId="0" applyFont="1" applyFill="1" applyBorder="1" applyAlignment="1">
      <alignment horizontal="center" vertical="center" wrapText="1"/>
    </xf>
    <xf numFmtId="0" fontId="6" fillId="3" borderId="6" xfId="0" applyFont="1" applyFill="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8" xfId="0" applyFont="1" applyBorder="1" applyAlignment="1">
      <alignment horizontal="right" vertical="center"/>
    </xf>
    <xf numFmtId="0" fontId="6" fillId="0" borderId="8" xfId="0" applyFont="1" applyBorder="1" applyAlignment="1">
      <alignment vertical="center" wrapText="1"/>
    </xf>
    <xf numFmtId="0" fontId="11" fillId="0" borderId="9" xfId="0" applyFont="1" applyBorder="1">
      <alignment vertical="center"/>
    </xf>
    <xf numFmtId="0" fontId="2" fillId="0" borderId="0" xfId="0" applyFont="1" applyAlignment="1">
      <alignment vertical="center" wrapText="1"/>
    </xf>
    <xf numFmtId="0" fontId="22" fillId="0" borderId="9" xfId="0" applyFont="1" applyBorder="1" applyAlignment="1">
      <alignment horizontal="left" vertical="center" wrapText="1"/>
    </xf>
    <xf numFmtId="0" fontId="2" fillId="0" borderId="11" xfId="0" applyFont="1" applyBorder="1">
      <alignment vertical="center"/>
    </xf>
    <xf numFmtId="0" fontId="12" fillId="37" borderId="4" xfId="0" applyFont="1" applyFill="1" applyBorder="1" applyAlignment="1">
      <alignment horizontal="center" vertical="center" wrapText="1"/>
    </xf>
    <xf numFmtId="0" fontId="2" fillId="0" borderId="16" xfId="0" applyFont="1" applyBorder="1" applyAlignment="1">
      <alignment vertical="center" wrapText="1"/>
    </xf>
    <xf numFmtId="0" fontId="12" fillId="37" borderId="70" xfId="0" applyFont="1" applyFill="1" applyBorder="1" applyAlignment="1">
      <alignment horizontal="center" vertical="center" wrapText="1"/>
    </xf>
    <xf numFmtId="0" fontId="2" fillId="0" borderId="95" xfId="0" applyFont="1" applyBorder="1" applyAlignment="1">
      <alignment vertical="center" wrapText="1"/>
    </xf>
    <xf numFmtId="0" fontId="12" fillId="9" borderId="96" xfId="0" applyFont="1" applyFill="1" applyBorder="1" applyAlignment="1">
      <alignment horizontal="center" vertical="center" wrapText="1"/>
    </xf>
    <xf numFmtId="0" fontId="11" fillId="37" borderId="0" xfId="0" applyFont="1" applyFill="1" applyAlignment="1">
      <alignment horizontal="left" vertical="center" shrinkToFit="1"/>
    </xf>
    <xf numFmtId="0" fontId="12" fillId="37" borderId="4" xfId="0" applyFont="1" applyFill="1" applyBorder="1" applyAlignment="1">
      <alignment horizontal="center" vertical="center" shrinkToFit="1"/>
    </xf>
    <xf numFmtId="0" fontId="6" fillId="3" borderId="7" xfId="0" applyFont="1" applyFill="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37" borderId="8" xfId="0" applyFont="1" applyFill="1" applyBorder="1">
      <alignment vertical="center"/>
    </xf>
    <xf numFmtId="0" fontId="6" fillId="14" borderId="8" xfId="0" applyFont="1" applyFill="1" applyBorder="1">
      <alignment vertical="center"/>
    </xf>
    <xf numFmtId="0" fontId="6" fillId="14" borderId="0" xfId="0" applyFont="1" applyFill="1">
      <alignment vertical="center"/>
    </xf>
    <xf numFmtId="0" fontId="6" fillId="39" borderId="0" xfId="0" applyFont="1" applyFill="1">
      <alignment vertical="center"/>
    </xf>
    <xf numFmtId="0" fontId="6" fillId="9" borderId="8" xfId="0" applyFont="1" applyFill="1" applyBorder="1">
      <alignment vertical="center"/>
    </xf>
    <xf numFmtId="0" fontId="6" fillId="9" borderId="0" xfId="0" applyFont="1" applyFill="1">
      <alignment vertical="center"/>
    </xf>
    <xf numFmtId="0" fontId="6" fillId="40" borderId="0" xfId="0" applyFont="1" applyFill="1">
      <alignment vertical="center"/>
    </xf>
    <xf numFmtId="0" fontId="44" fillId="0" borderId="0" xfId="0" applyFont="1" applyAlignment="1">
      <alignment horizontal="center" vertical="center"/>
    </xf>
    <xf numFmtId="0" fontId="11" fillId="37" borderId="3" xfId="0" applyFont="1" applyFill="1" applyBorder="1" applyAlignment="1">
      <alignment horizontal="left" vertical="center" wrapText="1"/>
    </xf>
    <xf numFmtId="0" fontId="11" fillId="37" borderId="3" xfId="0" applyFont="1" applyFill="1" applyBorder="1" applyAlignment="1">
      <alignment vertical="center" wrapText="1"/>
    </xf>
    <xf numFmtId="0" fontId="11" fillId="37" borderId="8" xfId="0" applyFont="1" applyFill="1" applyBorder="1" applyAlignment="1">
      <alignment vertical="center" wrapText="1"/>
    </xf>
    <xf numFmtId="0" fontId="12" fillId="37" borderId="4" xfId="0" applyFont="1" applyFill="1" applyBorder="1" applyAlignment="1">
      <alignment horizontal="left" vertical="top" wrapText="1"/>
    </xf>
    <xf numFmtId="0" fontId="6" fillId="37" borderId="5" xfId="0" applyFont="1" applyFill="1" applyBorder="1" applyAlignment="1">
      <alignment vertical="center" wrapText="1"/>
    </xf>
    <xf numFmtId="0" fontId="6" fillId="37" borderId="0" xfId="0" applyFont="1" applyFill="1" applyAlignment="1">
      <alignment vertical="center" wrapText="1"/>
    </xf>
    <xf numFmtId="0" fontId="6" fillId="3" borderId="37" xfId="0" applyFont="1" applyFill="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37" borderId="97" xfId="0" applyFont="1" applyFill="1" applyBorder="1" applyAlignment="1">
      <alignment vertical="center" wrapText="1"/>
    </xf>
    <xf numFmtId="0" fontId="6" fillId="37" borderId="98" xfId="0" applyFont="1" applyFill="1" applyBorder="1" applyAlignment="1">
      <alignment vertical="center" wrapText="1"/>
    </xf>
    <xf numFmtId="0" fontId="6" fillId="3" borderId="14" xfId="0" applyFont="1" applyFill="1" applyBorder="1" applyAlignment="1" applyProtection="1">
      <alignment horizontal="center" vertical="center"/>
      <protection locked="0"/>
    </xf>
    <xf numFmtId="0" fontId="6" fillId="14" borderId="4" xfId="0" applyFont="1" applyFill="1" applyBorder="1" applyAlignment="1">
      <alignment horizontal="right" vertical="center"/>
    </xf>
    <xf numFmtId="0" fontId="6" fillId="9" borderId="9" xfId="0" applyFont="1" applyFill="1" applyBorder="1">
      <alignment vertical="center"/>
    </xf>
    <xf numFmtId="0" fontId="6" fillId="37" borderId="86" xfId="0" applyFont="1" applyFill="1" applyBorder="1" applyAlignment="1">
      <alignment vertical="center" wrapText="1"/>
    </xf>
    <xf numFmtId="0" fontId="11" fillId="37" borderId="89" xfId="0" applyFont="1" applyFill="1" applyBorder="1" applyAlignment="1">
      <alignment vertical="center" wrapText="1"/>
    </xf>
    <xf numFmtId="0" fontId="6" fillId="37" borderId="89" xfId="0" applyFont="1" applyFill="1" applyBorder="1" applyAlignment="1">
      <alignment vertical="center" wrapText="1"/>
    </xf>
    <xf numFmtId="182" fontId="6" fillId="37" borderId="9" xfId="0" applyNumberFormat="1" applyFont="1" applyFill="1" applyBorder="1">
      <alignment vertical="center"/>
    </xf>
    <xf numFmtId="0" fontId="6" fillId="14" borderId="9" xfId="0" applyFont="1" applyFill="1" applyBorder="1">
      <alignment vertical="center"/>
    </xf>
    <xf numFmtId="182" fontId="6" fillId="0" borderId="9" xfId="0" applyNumberFormat="1" applyFont="1" applyBorder="1">
      <alignment vertical="center"/>
    </xf>
    <xf numFmtId="183" fontId="6" fillId="0" borderId="9" xfId="0" applyNumberFormat="1" applyFont="1" applyBorder="1">
      <alignment vertical="center"/>
    </xf>
    <xf numFmtId="0" fontId="6" fillId="0" borderId="37" xfId="0" applyFont="1" applyBorder="1" applyAlignment="1" applyProtection="1">
      <alignment horizontal="left" vertical="center" wrapText="1"/>
      <protection locked="0"/>
    </xf>
    <xf numFmtId="0" fontId="6" fillId="37" borderId="1" xfId="0" applyFont="1" applyFill="1" applyBorder="1">
      <alignment vertical="center"/>
    </xf>
    <xf numFmtId="0" fontId="6" fillId="37" borderId="4" xfId="0" applyFont="1" applyFill="1" applyBorder="1" applyAlignment="1">
      <alignment vertical="top" wrapText="1"/>
    </xf>
    <xf numFmtId="0" fontId="6" fillId="37" borderId="3" xfId="0" applyFont="1" applyFill="1" applyBorder="1" applyAlignment="1">
      <alignment vertical="top" wrapText="1"/>
    </xf>
    <xf numFmtId="0" fontId="12" fillId="37" borderId="4" xfId="0" applyFont="1" applyFill="1" applyBorder="1" applyAlignment="1">
      <alignment horizontal="left" vertical="top"/>
    </xf>
    <xf numFmtId="0" fontId="6" fillId="3" borderId="99" xfId="0" applyFont="1" applyFill="1" applyBorder="1" applyAlignment="1" applyProtection="1">
      <alignment horizontal="center" vertical="center"/>
      <protection locked="0"/>
    </xf>
    <xf numFmtId="0" fontId="6" fillId="37" borderId="7" xfId="0" applyFont="1" applyFill="1" applyBorder="1">
      <alignment vertical="center"/>
    </xf>
    <xf numFmtId="0" fontId="44" fillId="0" borderId="0" xfId="0" applyFont="1" applyAlignment="1">
      <alignment vertical="center" wrapText="1"/>
    </xf>
    <xf numFmtId="0" fontId="6" fillId="37" borderId="1" xfId="0" applyFont="1" applyFill="1" applyBorder="1" applyAlignment="1">
      <alignment vertical="top" wrapText="1"/>
    </xf>
    <xf numFmtId="0" fontId="6" fillId="37" borderId="6" xfId="0" applyFont="1" applyFill="1" applyBorder="1">
      <alignment vertical="center"/>
    </xf>
    <xf numFmtId="0" fontId="6" fillId="37" borderId="6" xfId="0" applyFont="1" applyFill="1" applyBorder="1" applyAlignment="1">
      <alignment horizontal="left" vertical="center" wrapText="1"/>
    </xf>
    <xf numFmtId="0" fontId="6" fillId="37" borderId="10" xfId="0" applyFont="1" applyFill="1" applyBorder="1" applyAlignment="1">
      <alignment vertical="top" wrapText="1"/>
    </xf>
    <xf numFmtId="0" fontId="6" fillId="37" borderId="9" xfId="0" applyFont="1" applyFill="1" applyBorder="1" applyAlignment="1">
      <alignment vertical="top" wrapText="1"/>
    </xf>
    <xf numFmtId="0" fontId="6" fillId="37" borderId="1" xfId="0" applyFont="1" applyFill="1" applyBorder="1" applyAlignment="1">
      <alignment vertical="center" wrapText="1"/>
    </xf>
    <xf numFmtId="0" fontId="6" fillId="37" borderId="4" xfId="0" applyFont="1" applyFill="1" applyBorder="1" applyAlignment="1">
      <alignment horizontal="left" vertical="top" wrapText="1"/>
    </xf>
    <xf numFmtId="0" fontId="6" fillId="37" borderId="3" xfId="0" applyFont="1" applyFill="1" applyBorder="1" applyAlignment="1">
      <alignment horizontal="left" vertical="top" wrapText="1"/>
    </xf>
    <xf numFmtId="0" fontId="6" fillId="37" borderId="7" xfId="0" applyFont="1" applyFill="1" applyBorder="1" applyAlignment="1">
      <alignment vertical="center" wrapText="1"/>
    </xf>
    <xf numFmtId="0" fontId="6" fillId="37" borderId="67" xfId="0" applyFont="1" applyFill="1" applyBorder="1" applyAlignment="1">
      <alignment vertical="center" wrapText="1"/>
    </xf>
    <xf numFmtId="0" fontId="6" fillId="37" borderId="7" xfId="0" applyFont="1" applyFill="1" applyBorder="1" applyAlignment="1">
      <alignment horizontal="left" vertical="center" wrapText="1"/>
    </xf>
    <xf numFmtId="0" fontId="6" fillId="3" borderId="37" xfId="0" applyFont="1" applyFill="1" applyBorder="1" applyAlignment="1" applyProtection="1">
      <alignment horizontal="left" vertical="center" wrapText="1"/>
      <protection locked="0"/>
    </xf>
    <xf numFmtId="0" fontId="12" fillId="9" borderId="95" xfId="0" applyFont="1" applyFill="1" applyBorder="1" applyAlignment="1">
      <alignment horizontal="center" vertical="center" wrapText="1"/>
    </xf>
    <xf numFmtId="0" fontId="6" fillId="42" borderId="0" xfId="0" applyFont="1" applyFill="1">
      <alignment vertical="center"/>
    </xf>
    <xf numFmtId="0" fontId="1" fillId="42" borderId="10" xfId="0" applyFont="1" applyFill="1" applyBorder="1" applyAlignment="1">
      <alignment horizontal="center" vertical="top" wrapText="1"/>
    </xf>
    <xf numFmtId="0" fontId="1" fillId="42" borderId="9" xfId="0" applyFont="1" applyFill="1" applyBorder="1" applyAlignment="1">
      <alignment horizontal="center" vertical="top" wrapText="1"/>
    </xf>
    <xf numFmtId="0" fontId="2" fillId="42" borderId="8" xfId="0" applyFont="1" applyFill="1" applyBorder="1">
      <alignment vertical="center"/>
    </xf>
    <xf numFmtId="0" fontId="6" fillId="42" borderId="15" xfId="0" applyFont="1" applyFill="1" applyBorder="1" applyAlignment="1">
      <alignment horizontal="center" wrapText="1"/>
    </xf>
    <xf numFmtId="0" fontId="45" fillId="42" borderId="15" xfId="0" applyFont="1" applyFill="1" applyBorder="1" applyAlignment="1">
      <alignment vertical="center" wrapText="1"/>
    </xf>
    <xf numFmtId="0" fontId="12" fillId="42" borderId="4" xfId="0" applyFont="1" applyFill="1" applyBorder="1" applyAlignment="1">
      <alignment vertical="center" wrapText="1"/>
    </xf>
    <xf numFmtId="0" fontId="25" fillId="3" borderId="6" xfId="0" applyFont="1" applyFill="1" applyBorder="1" applyAlignment="1" applyProtection="1">
      <alignment horizontal="center" vertical="center" wrapText="1"/>
      <protection hidden="1"/>
    </xf>
    <xf numFmtId="0" fontId="25" fillId="42" borderId="6" xfId="0" applyFont="1" applyFill="1" applyBorder="1" applyAlignment="1" applyProtection="1">
      <alignment horizontal="center" vertical="center" wrapText="1"/>
      <protection hidden="1"/>
    </xf>
    <xf numFmtId="0" fontId="11" fillId="0" borderId="4" xfId="0" applyFont="1" applyBorder="1" applyAlignment="1">
      <alignment vertical="center" wrapText="1"/>
    </xf>
    <xf numFmtId="0" fontId="37" fillId="0" borderId="4" xfId="0" applyFont="1" applyBorder="1">
      <alignment vertical="center"/>
    </xf>
    <xf numFmtId="0" fontId="1" fillId="42" borderId="5" xfId="0" applyFont="1" applyFill="1" applyBorder="1" applyAlignment="1">
      <alignment horizontal="center" vertical="top" wrapText="1"/>
    </xf>
    <xf numFmtId="0" fontId="1" fillId="42" borderId="0" xfId="0" applyFont="1" applyFill="1" applyAlignment="1">
      <alignment horizontal="center" vertical="top" wrapText="1"/>
    </xf>
    <xf numFmtId="0" fontId="2" fillId="0" borderId="10" xfId="0" applyFont="1" applyBorder="1">
      <alignment vertical="center"/>
    </xf>
    <xf numFmtId="0" fontId="11" fillId="43" borderId="1" xfId="0" applyFont="1" applyFill="1" applyBorder="1" applyAlignment="1">
      <alignment horizontal="left" vertical="center" wrapText="1"/>
    </xf>
    <xf numFmtId="0" fontId="6" fillId="42" borderId="1" xfId="0" applyFont="1" applyFill="1" applyBorder="1" applyAlignment="1">
      <alignment horizontal="left" vertical="center"/>
    </xf>
    <xf numFmtId="0" fontId="6" fillId="42" borderId="3" xfId="0" applyFont="1" applyFill="1" applyBorder="1" applyAlignment="1">
      <alignment horizontal="left" vertical="center" wrapText="1"/>
    </xf>
    <xf numFmtId="0" fontId="6" fillId="42" borderId="8" xfId="0" applyFont="1" applyFill="1" applyBorder="1" applyAlignment="1">
      <alignment horizontal="left" vertical="center" wrapText="1"/>
    </xf>
    <xf numFmtId="0" fontId="12" fillId="42" borderId="4" xfId="0" applyFont="1" applyFill="1" applyBorder="1" applyAlignment="1">
      <alignment horizontal="center" vertical="center" wrapText="1"/>
    </xf>
    <xf numFmtId="0" fontId="2" fillId="0" borderId="5" xfId="0" applyFont="1" applyBorder="1">
      <alignment vertical="center"/>
    </xf>
    <xf numFmtId="0" fontId="11" fillId="43" borderId="7" xfId="0" applyFont="1" applyFill="1" applyBorder="1" applyAlignment="1">
      <alignment horizontal="left" vertical="center" wrapText="1"/>
    </xf>
    <xf numFmtId="0" fontId="6" fillId="42" borderId="7" xfId="0" applyFont="1" applyFill="1" applyBorder="1" applyAlignment="1">
      <alignment horizontal="left" vertical="center"/>
    </xf>
    <xf numFmtId="0" fontId="1" fillId="42" borderId="48" xfId="0" applyFont="1" applyFill="1" applyBorder="1" applyAlignment="1">
      <alignment horizontal="center" vertical="top" wrapText="1"/>
    </xf>
    <xf numFmtId="0" fontId="1" fillId="42" borderId="15" xfId="0" applyFont="1" applyFill="1" applyBorder="1" applyAlignment="1">
      <alignment horizontal="center" vertical="top" wrapText="1"/>
    </xf>
    <xf numFmtId="0" fontId="11" fillId="0" borderId="1" xfId="0" applyFont="1" applyBorder="1" applyAlignment="1">
      <alignment vertical="center" wrapText="1"/>
    </xf>
    <xf numFmtId="0" fontId="6" fillId="42" borderId="6" xfId="0" applyFont="1" applyFill="1" applyBorder="1" applyAlignment="1">
      <alignment horizontal="left" vertical="center"/>
    </xf>
    <xf numFmtId="0" fontId="11" fillId="0" borderId="9" xfId="0" applyFont="1" applyBorder="1" applyAlignment="1">
      <alignment vertical="center" wrapText="1"/>
    </xf>
    <xf numFmtId="0" fontId="43" fillId="43" borderId="3" xfId="0" applyFont="1" applyFill="1" applyBorder="1" applyAlignment="1">
      <alignment horizontal="center" vertical="center" wrapText="1"/>
    </xf>
    <xf numFmtId="0" fontId="43" fillId="43" borderId="8" xfId="0" applyFont="1" applyFill="1" applyBorder="1" applyAlignment="1">
      <alignment horizontal="center" vertical="center" wrapText="1"/>
    </xf>
    <xf numFmtId="0" fontId="43" fillId="43" borderId="7" xfId="0" applyFont="1" applyFill="1" applyBorder="1" applyAlignment="1">
      <alignment vertical="center" wrapText="1"/>
    </xf>
    <xf numFmtId="0" fontId="6" fillId="42" borderId="10" xfId="0" applyFont="1" applyFill="1" applyBorder="1" applyAlignment="1">
      <alignment horizontal="left" vertical="center" wrapText="1"/>
    </xf>
    <xf numFmtId="0" fontId="6" fillId="42" borderId="9" xfId="0" applyFont="1" applyFill="1" applyBorder="1" applyAlignment="1">
      <alignment horizontal="left" vertical="center" wrapText="1"/>
    </xf>
    <xf numFmtId="0" fontId="6" fillId="0" borderId="5" xfId="0" applyFont="1" applyBorder="1" applyAlignment="1">
      <alignment horizontal="right" vertical="center"/>
    </xf>
    <xf numFmtId="0" fontId="6" fillId="0" borderId="4" xfId="0" applyFont="1" applyBorder="1" applyAlignment="1">
      <alignment horizontal="left" vertical="center"/>
    </xf>
    <xf numFmtId="0" fontId="6" fillId="0" borderId="5" xfId="0" applyFont="1" applyBorder="1" applyAlignment="1">
      <alignment horizontal="left" vertical="center"/>
    </xf>
    <xf numFmtId="0" fontId="21" fillId="0" borderId="0" xfId="0" applyFont="1" applyAlignment="1">
      <alignment vertical="center" wrapText="1"/>
    </xf>
    <xf numFmtId="0" fontId="11" fillId="42" borderId="67" xfId="0" applyFont="1" applyFill="1" applyBorder="1" applyAlignment="1">
      <alignment horizontal="left" vertical="center" wrapText="1"/>
    </xf>
    <xf numFmtId="0" fontId="6" fillId="42" borderId="68" xfId="0" applyFont="1" applyFill="1" applyBorder="1" applyAlignment="1">
      <alignment horizontal="left" vertical="center" wrapText="1"/>
    </xf>
    <xf numFmtId="0" fontId="6" fillId="42" borderId="69" xfId="0" applyFont="1" applyFill="1" applyBorder="1" applyAlignment="1">
      <alignment horizontal="left" vertical="center"/>
    </xf>
    <xf numFmtId="0" fontId="12" fillId="42" borderId="4" xfId="0" applyFont="1" applyFill="1" applyBorder="1" applyAlignment="1">
      <alignment horizontal="center" vertical="center"/>
    </xf>
    <xf numFmtId="0" fontId="11" fillId="42" borderId="5" xfId="0" applyFont="1" applyFill="1" applyBorder="1" applyAlignment="1">
      <alignment horizontal="left" vertical="center" wrapText="1"/>
    </xf>
    <xf numFmtId="0" fontId="11" fillId="42" borderId="48" xfId="0" applyFont="1" applyFill="1" applyBorder="1" applyAlignment="1">
      <alignment horizontal="left" vertical="center" wrapText="1"/>
    </xf>
    <xf numFmtId="0" fontId="11" fillId="42" borderId="15" xfId="0" applyFont="1" applyFill="1" applyBorder="1" applyAlignment="1">
      <alignment horizontal="left" vertical="center" wrapText="1"/>
    </xf>
    <xf numFmtId="0" fontId="6" fillId="3" borderId="6" xfId="0" applyFont="1" applyFill="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46" fillId="0" borderId="4" xfId="0" applyFont="1" applyBorder="1">
      <alignment vertical="center"/>
    </xf>
    <xf numFmtId="0" fontId="11" fillId="42" borderId="3" xfId="0" applyFont="1" applyFill="1" applyBorder="1" applyAlignment="1">
      <alignment horizontal="left" vertical="center" wrapText="1"/>
    </xf>
    <xf numFmtId="0" fontId="11" fillId="42" borderId="8" xfId="0" applyFont="1" applyFill="1" applyBorder="1" applyAlignment="1">
      <alignment horizontal="left" vertical="center" wrapText="1"/>
    </xf>
    <xf numFmtId="0" fontId="14" fillId="26" borderId="3" xfId="0" applyFont="1" applyFill="1" applyBorder="1" applyAlignment="1">
      <alignment horizontal="left" vertical="center" wrapText="1"/>
    </xf>
    <xf numFmtId="0" fontId="14" fillId="26" borderId="8" xfId="0" applyFont="1" applyFill="1" applyBorder="1" applyAlignment="1">
      <alignment horizontal="left" vertical="center" wrapText="1"/>
    </xf>
    <xf numFmtId="0" fontId="14" fillId="26" borderId="2" xfId="0" applyFont="1" applyFill="1" applyBorder="1" applyAlignment="1">
      <alignment horizontal="left" vertical="center" wrapText="1"/>
    </xf>
    <xf numFmtId="0" fontId="32" fillId="42" borderId="1" xfId="0" applyFont="1" applyFill="1" applyBorder="1" applyAlignment="1">
      <alignment horizontal="left" vertical="center" wrapText="1"/>
    </xf>
    <xf numFmtId="0" fontId="11" fillId="42" borderId="0" xfId="0" applyFont="1" applyFill="1" applyAlignment="1">
      <alignment horizontal="left" vertical="center" wrapText="1"/>
    </xf>
    <xf numFmtId="0" fontId="32" fillId="42" borderId="7" xfId="0" applyFont="1" applyFill="1" applyBorder="1" applyAlignment="1">
      <alignment horizontal="left" vertical="center" wrapText="1"/>
    </xf>
    <xf numFmtId="0" fontId="2" fillId="0" borderId="0" xfId="0" applyFont="1" applyAlignment="1">
      <alignment horizontal="center" vertical="center"/>
    </xf>
    <xf numFmtId="0" fontId="15" fillId="0" borderId="16" xfId="0" applyFont="1" applyBorder="1" applyAlignment="1">
      <alignment vertical="center" wrapText="1"/>
    </xf>
    <xf numFmtId="0" fontId="15" fillId="0" borderId="0" xfId="0" applyFont="1" applyAlignment="1">
      <alignment vertical="center" wrapText="1"/>
    </xf>
    <xf numFmtId="0" fontId="6" fillId="0" borderId="10" xfId="0" applyFont="1" applyBorder="1" applyAlignment="1">
      <alignment horizontal="right" vertical="center"/>
    </xf>
    <xf numFmtId="0" fontId="2" fillId="0" borderId="15" xfId="0" applyFont="1" applyBorder="1" applyAlignment="1">
      <alignment horizontal="center" vertical="center"/>
    </xf>
    <xf numFmtId="0" fontId="15" fillId="0" borderId="15" xfId="0" applyFont="1" applyBorder="1" applyAlignment="1">
      <alignment vertical="center" wrapText="1"/>
    </xf>
    <xf numFmtId="0" fontId="15" fillId="0" borderId="35" xfId="0" applyFont="1" applyBorder="1" applyAlignment="1">
      <alignment vertical="center" wrapText="1"/>
    </xf>
    <xf numFmtId="0" fontId="11" fillId="42" borderId="10" xfId="0" applyFont="1" applyFill="1" applyBorder="1" applyAlignment="1">
      <alignment horizontal="left" vertical="center" wrapText="1"/>
    </xf>
    <xf numFmtId="0" fontId="11" fillId="42" borderId="9" xfId="0" applyFont="1" applyFill="1" applyBorder="1" applyAlignment="1">
      <alignment horizontal="left" vertical="center" wrapText="1"/>
    </xf>
    <xf numFmtId="0" fontId="6" fillId="0" borderId="15" xfId="0" applyFont="1" applyBorder="1" applyAlignment="1">
      <alignment horizontal="right" vertical="center"/>
    </xf>
    <xf numFmtId="0" fontId="37" fillId="0" borderId="8" xfId="0" applyFont="1" applyBorder="1">
      <alignment vertical="center"/>
    </xf>
    <xf numFmtId="0" fontId="37" fillId="0" borderId="15" xfId="0" applyFont="1" applyBorder="1">
      <alignment vertical="center"/>
    </xf>
    <xf numFmtId="0" fontId="20" fillId="26" borderId="3" xfId="0" applyFont="1" applyFill="1" applyBorder="1" applyAlignment="1">
      <alignment horizontal="center" vertical="center" wrapText="1"/>
    </xf>
    <xf numFmtId="0" fontId="20" fillId="26" borderId="8" xfId="0" applyFont="1" applyFill="1" applyBorder="1" applyAlignment="1">
      <alignment horizontal="center" vertical="center"/>
    </xf>
    <xf numFmtId="0" fontId="20" fillId="26" borderId="2" xfId="0" applyFont="1" applyFill="1" applyBorder="1" applyAlignment="1">
      <alignment horizontal="center" vertical="center"/>
    </xf>
    <xf numFmtId="0" fontId="15" fillId="26" borderId="100" xfId="0" applyFont="1" applyFill="1" applyBorder="1" applyAlignment="1">
      <alignment vertical="center" wrapText="1"/>
    </xf>
    <xf numFmtId="0" fontId="15" fillId="26" borderId="101" xfId="0" applyFont="1" applyFill="1" applyBorder="1" applyAlignment="1">
      <alignment vertical="center" wrapText="1"/>
    </xf>
    <xf numFmtId="0" fontId="32" fillId="42" borderId="6" xfId="0" applyFont="1" applyFill="1" applyBorder="1" applyAlignment="1">
      <alignment horizontal="left" vertical="center" wrapText="1"/>
    </xf>
    <xf numFmtId="0" fontId="11" fillId="42" borderId="102" xfId="0" applyFont="1" applyFill="1" applyBorder="1" applyAlignment="1">
      <alignment horizontal="left" vertical="center" wrapText="1"/>
    </xf>
    <xf numFmtId="0" fontId="11" fillId="42" borderId="103" xfId="0" applyFont="1" applyFill="1" applyBorder="1" applyAlignment="1">
      <alignment horizontal="left" vertical="center" wrapText="1"/>
    </xf>
    <xf numFmtId="0" fontId="15" fillId="26" borderId="79" xfId="0" applyFont="1" applyFill="1" applyBorder="1" applyAlignment="1">
      <alignment vertical="center" wrapText="1"/>
    </xf>
    <xf numFmtId="0" fontId="15" fillId="26" borderId="104" xfId="0" applyFont="1" applyFill="1" applyBorder="1" applyAlignment="1">
      <alignment vertical="center" wrapText="1"/>
    </xf>
    <xf numFmtId="0" fontId="15" fillId="26" borderId="105" xfId="0" applyFont="1" applyFill="1" applyBorder="1" applyAlignment="1">
      <alignment vertical="center" wrapText="1"/>
    </xf>
    <xf numFmtId="0" fontId="15" fillId="26" borderId="106" xfId="0" applyFont="1" applyFill="1" applyBorder="1" applyAlignment="1">
      <alignment vertical="center" wrapText="1"/>
    </xf>
    <xf numFmtId="0" fontId="15" fillId="26" borderId="107" xfId="0" applyFont="1" applyFill="1" applyBorder="1" applyAlignment="1">
      <alignment horizontal="left" vertical="center" wrapText="1"/>
    </xf>
    <xf numFmtId="0" fontId="0" fillId="26" borderId="104" xfId="0" applyFill="1" applyBorder="1" applyAlignment="1">
      <alignment vertical="center" wrapText="1"/>
    </xf>
    <xf numFmtId="0" fontId="0" fillId="26" borderId="106" xfId="0" applyFill="1" applyBorder="1" applyAlignment="1">
      <alignment vertical="center" wrapText="1"/>
    </xf>
    <xf numFmtId="0" fontId="15" fillId="26" borderId="106" xfId="0" applyFont="1" applyFill="1" applyBorder="1" applyAlignment="1">
      <alignment horizontal="left" vertical="center" wrapText="1"/>
    </xf>
    <xf numFmtId="0" fontId="6" fillId="0" borderId="9" xfId="0" applyFont="1" applyBorder="1" applyAlignment="1">
      <alignment horizontal="right" vertical="center"/>
    </xf>
    <xf numFmtId="0" fontId="15" fillId="0" borderId="1" xfId="0" applyFont="1" applyBorder="1" applyAlignment="1">
      <alignment horizontal="left" vertical="center" wrapText="1"/>
    </xf>
    <xf numFmtId="0" fontId="15" fillId="26" borderId="50" xfId="0" applyFont="1" applyFill="1" applyBorder="1" applyAlignment="1">
      <alignment vertical="center" wrapText="1"/>
    </xf>
    <xf numFmtId="0" fontId="15" fillId="26" borderId="91" xfId="0" applyFont="1" applyFill="1" applyBorder="1" applyAlignment="1">
      <alignment vertical="center" wrapText="1"/>
    </xf>
    <xf numFmtId="0" fontId="0" fillId="26" borderId="91" xfId="0" applyFill="1" applyBorder="1" applyAlignment="1">
      <alignment vertical="center" wrapText="1"/>
    </xf>
    <xf numFmtId="0" fontId="0" fillId="26" borderId="94" xfId="0" applyFill="1" applyBorder="1" applyAlignment="1">
      <alignment vertical="center" wrapText="1"/>
    </xf>
    <xf numFmtId="0" fontId="2" fillId="0" borderId="5" xfId="0" applyFont="1" applyBorder="1" applyAlignment="1">
      <alignment vertical="center" wrapText="1"/>
    </xf>
    <xf numFmtId="0" fontId="11" fillId="9" borderId="72" xfId="0" applyFont="1" applyFill="1" applyBorder="1" applyAlignment="1">
      <alignment horizontal="center" vertical="center" wrapText="1"/>
    </xf>
    <xf numFmtId="0" fontId="12" fillId="9" borderId="108" xfId="0" applyFont="1" applyFill="1" applyBorder="1" applyAlignment="1">
      <alignment horizontal="center" vertical="center" wrapText="1"/>
    </xf>
    <xf numFmtId="0" fontId="0" fillId="0" borderId="0" xfId="0" applyAlignment="1">
      <alignment vertical="center" wrapText="1"/>
    </xf>
    <xf numFmtId="0" fontId="37" fillId="37" borderId="0" xfId="0" applyFont="1" applyFill="1">
      <alignment vertical="center"/>
    </xf>
    <xf numFmtId="0" fontId="37" fillId="6" borderId="0" xfId="0" applyFont="1" applyFill="1">
      <alignment vertical="center"/>
    </xf>
    <xf numFmtId="0" fontId="37" fillId="8" borderId="0" xfId="0" applyFont="1" applyFill="1">
      <alignment vertical="center"/>
    </xf>
    <xf numFmtId="0" fontId="37" fillId="13" borderId="0" xfId="0" applyFont="1" applyFill="1">
      <alignment vertical="center"/>
    </xf>
    <xf numFmtId="0" fontId="11" fillId="42" borderId="16" xfId="0" applyFont="1" applyFill="1" applyBorder="1" applyAlignment="1">
      <alignment horizontal="left" vertical="center" wrapText="1"/>
    </xf>
    <xf numFmtId="0" fontId="11" fillId="42" borderId="7" xfId="0" applyFont="1" applyFill="1" applyBorder="1" applyAlignment="1">
      <alignment horizontal="left" vertical="center" wrapText="1"/>
    </xf>
    <xf numFmtId="0" fontId="6" fillId="40" borderId="48" xfId="0" applyFont="1" applyFill="1" applyBorder="1" applyAlignment="1">
      <alignment horizontal="left" vertical="center" wrapText="1"/>
    </xf>
    <xf numFmtId="0" fontId="6" fillId="40" borderId="15" xfId="0" applyFont="1" applyFill="1" applyBorder="1" applyAlignment="1">
      <alignment horizontal="left" vertical="center" wrapText="1"/>
    </xf>
    <xf numFmtId="0" fontId="12" fillId="40" borderId="35" xfId="0" applyFont="1" applyFill="1" applyBorder="1" applyAlignment="1">
      <alignment horizontal="center" vertical="center" wrapText="1"/>
    </xf>
    <xf numFmtId="0" fontId="6" fillId="40" borderId="3" xfId="0" applyFont="1" applyFill="1" applyBorder="1" applyAlignment="1">
      <alignment horizontal="left" vertical="center" wrapText="1"/>
    </xf>
    <xf numFmtId="0" fontId="6" fillId="40" borderId="8" xfId="0" applyFont="1" applyFill="1" applyBorder="1" applyAlignment="1">
      <alignment horizontal="left" vertical="center" wrapText="1"/>
    </xf>
    <xf numFmtId="0" fontId="12" fillId="40" borderId="2" xfId="0" applyFont="1" applyFill="1" applyBorder="1" applyAlignment="1">
      <alignment horizontal="center" vertical="center" wrapText="1"/>
    </xf>
    <xf numFmtId="0" fontId="11" fillId="0" borderId="5" xfId="0" applyFont="1" applyBorder="1">
      <alignment vertical="center"/>
    </xf>
    <xf numFmtId="0" fontId="6" fillId="9" borderId="3" xfId="0" applyFont="1" applyFill="1" applyBorder="1" applyAlignment="1">
      <alignment horizontal="left" vertical="center" wrapText="1"/>
    </xf>
    <xf numFmtId="0" fontId="6" fillId="9" borderId="8" xfId="0" applyFont="1" applyFill="1" applyBorder="1" applyAlignment="1">
      <alignment horizontal="left" vertical="center" wrapText="1"/>
    </xf>
    <xf numFmtId="0" fontId="12" fillId="9" borderId="2" xfId="0" applyFont="1" applyFill="1" applyBorder="1" applyAlignment="1">
      <alignment horizontal="center" vertical="center" wrapText="1"/>
    </xf>
    <xf numFmtId="0" fontId="6" fillId="44" borderId="3" xfId="0" applyFont="1" applyFill="1" applyBorder="1" applyAlignment="1">
      <alignment horizontal="left" vertical="center" wrapText="1"/>
    </xf>
    <xf numFmtId="0" fontId="6" fillId="44" borderId="8" xfId="0" applyFont="1" applyFill="1" applyBorder="1" applyAlignment="1">
      <alignment horizontal="left" vertical="center" wrapText="1"/>
    </xf>
    <xf numFmtId="0" fontId="12" fillId="44" borderId="2" xfId="0" applyFont="1" applyFill="1" applyBorder="1" applyAlignment="1">
      <alignment horizontal="center" vertical="center" wrapText="1"/>
    </xf>
    <xf numFmtId="0" fontId="34" fillId="0" borderId="0" xfId="0" applyFont="1" applyAlignment="1">
      <alignment vertical="center" wrapText="1"/>
    </xf>
    <xf numFmtId="0" fontId="47" fillId="0" borderId="0" xfId="0" applyFont="1">
      <alignment vertical="center"/>
    </xf>
    <xf numFmtId="0" fontId="47" fillId="0" borderId="16" xfId="0" applyFont="1" applyBorder="1" applyAlignment="1">
      <alignment vertical="center" wrapText="1"/>
    </xf>
    <xf numFmtId="0" fontId="47" fillId="0" borderId="0" xfId="0" applyFont="1" applyAlignment="1">
      <alignment vertical="center" wrapText="1"/>
    </xf>
    <xf numFmtId="0" fontId="6" fillId="44" borderId="10" xfId="0" applyFont="1" applyFill="1" applyBorder="1" applyAlignment="1">
      <alignment horizontal="left" vertical="center" wrapText="1"/>
    </xf>
    <xf numFmtId="0" fontId="6" fillId="44" borderId="9" xfId="0" applyFont="1" applyFill="1" applyBorder="1" applyAlignment="1">
      <alignment horizontal="left" vertical="center" wrapText="1"/>
    </xf>
    <xf numFmtId="0" fontId="12" fillId="44" borderId="11" xfId="0" applyFont="1" applyFill="1" applyBorder="1" applyAlignment="1">
      <alignment horizontal="center" vertical="center" wrapText="1"/>
    </xf>
    <xf numFmtId="0" fontId="35" fillId="0" borderId="0" xfId="0" applyFont="1">
      <alignment vertical="center"/>
    </xf>
    <xf numFmtId="0" fontId="47" fillId="0" borderId="95" xfId="0" applyFont="1" applyBorder="1" applyAlignment="1">
      <alignment vertical="center" wrapText="1"/>
    </xf>
    <xf numFmtId="0" fontId="47" fillId="0" borderId="0" xfId="0" applyFont="1" applyAlignment="1">
      <alignment horizontal="right" vertical="center"/>
    </xf>
    <xf numFmtId="0" fontId="34" fillId="0" borderId="95" xfId="0" applyFont="1" applyBorder="1">
      <alignment vertical="center"/>
    </xf>
    <xf numFmtId="0" fontId="47" fillId="0" borderId="0" xfId="0" applyFont="1" applyAlignment="1">
      <alignment horizontal="left" vertical="center"/>
    </xf>
    <xf numFmtId="0" fontId="37" fillId="0" borderId="5" xfId="0" applyFont="1" applyBorder="1">
      <alignment vertical="center"/>
    </xf>
    <xf numFmtId="0" fontId="6" fillId="42" borderId="5" xfId="0" applyFont="1" applyFill="1" applyBorder="1" applyAlignment="1">
      <alignment horizontal="left" vertical="center" wrapText="1"/>
    </xf>
    <xf numFmtId="0" fontId="6" fillId="42" borderId="0" xfId="0" applyFont="1" applyFill="1" applyAlignment="1">
      <alignment horizontal="left" vertical="center" wrapText="1"/>
    </xf>
    <xf numFmtId="0" fontId="48" fillId="42" borderId="48" xfId="0" applyFont="1" applyFill="1" applyBorder="1" applyAlignment="1">
      <alignment horizontal="left" vertical="center"/>
    </xf>
    <xf numFmtId="0" fontId="6" fillId="42" borderId="49" xfId="0" applyFont="1" applyFill="1" applyBorder="1" applyAlignment="1">
      <alignment horizontal="left" vertical="center" wrapText="1"/>
    </xf>
    <xf numFmtId="0" fontId="44" fillId="0" borderId="0" xfId="0" applyFont="1">
      <alignment vertical="center"/>
    </xf>
    <xf numFmtId="0" fontId="11" fillId="42" borderId="6" xfId="0" applyFont="1" applyFill="1" applyBorder="1" applyAlignment="1">
      <alignment horizontal="left" vertical="center" wrapText="1"/>
    </xf>
    <xf numFmtId="0" fontId="15" fillId="0" borderId="0" xfId="0" applyFont="1">
      <alignment vertical="center"/>
    </xf>
    <xf numFmtId="0" fontId="37" fillId="0" borderId="9" xfId="0" applyFont="1" applyBorder="1">
      <alignment vertical="center"/>
    </xf>
    <xf numFmtId="0" fontId="15" fillId="0" borderId="0" xfId="0" applyFont="1" applyAlignment="1">
      <alignment horizontal="left" vertical="center"/>
    </xf>
    <xf numFmtId="0" fontId="49" fillId="0" borderId="0" xfId="0" applyFont="1" applyAlignment="1">
      <alignment vertical="center" wrapText="1"/>
    </xf>
    <xf numFmtId="0" fontId="2" fillId="42" borderId="48" xfId="0" applyFont="1" applyFill="1" applyBorder="1" applyAlignment="1">
      <alignment horizontal="left" vertical="center" wrapText="1"/>
    </xf>
    <xf numFmtId="0" fontId="2" fillId="42" borderId="15" xfId="0" applyFont="1" applyFill="1" applyBorder="1" applyAlignment="1">
      <alignment horizontal="left" vertical="center" wrapText="1"/>
    </xf>
    <xf numFmtId="0" fontId="12" fillId="42" borderId="4" xfId="0" applyFont="1" applyFill="1" applyBorder="1" applyAlignment="1">
      <alignment horizontal="left" vertical="center" wrapText="1"/>
    </xf>
    <xf numFmtId="0" fontId="2" fillId="42" borderId="8" xfId="0" applyFont="1" applyFill="1" applyBorder="1" applyAlignment="1">
      <alignment horizontal="left" vertical="center" wrapText="1"/>
    </xf>
    <xf numFmtId="0" fontId="22" fillId="42" borderId="8" xfId="0" applyFont="1" applyFill="1" applyBorder="1" applyAlignment="1">
      <alignment horizontal="left" vertical="center" wrapText="1"/>
    </xf>
    <xf numFmtId="0" fontId="34" fillId="0" borderId="0" xfId="0" applyFont="1">
      <alignment vertical="center"/>
    </xf>
    <xf numFmtId="0" fontId="22" fillId="42" borderId="9" xfId="0" applyFont="1" applyFill="1" applyBorder="1" applyAlignment="1">
      <alignment horizontal="left" vertical="center" wrapText="1"/>
    </xf>
    <xf numFmtId="0" fontId="6" fillId="42" borderId="67" xfId="0" applyFont="1" applyFill="1" applyBorder="1" applyAlignment="1">
      <alignment horizontal="left" vertical="center"/>
    </xf>
    <xf numFmtId="0" fontId="22" fillId="42" borderId="86" xfId="0" applyFont="1" applyFill="1" applyBorder="1" applyAlignment="1">
      <alignment horizontal="left" vertical="center" wrapText="1"/>
    </xf>
    <xf numFmtId="0" fontId="12" fillId="42" borderId="109" xfId="0" applyFont="1" applyFill="1" applyBorder="1" applyAlignment="1">
      <alignment horizontal="center" vertical="center" wrapText="1"/>
    </xf>
    <xf numFmtId="0" fontId="6" fillId="42" borderId="48" xfId="0" applyFont="1" applyFill="1" applyBorder="1" applyAlignment="1">
      <alignment horizontal="left" vertical="center" wrapText="1"/>
    </xf>
    <xf numFmtId="0" fontId="11" fillId="42" borderId="49" xfId="0" applyFont="1" applyFill="1" applyBorder="1" applyAlignment="1">
      <alignment horizontal="left" vertical="center"/>
    </xf>
    <xf numFmtId="0" fontId="12" fillId="42" borderId="18" xfId="0" applyFont="1" applyFill="1" applyBorder="1">
      <alignment vertical="center"/>
    </xf>
    <xf numFmtId="0" fontId="6" fillId="3" borderId="18" xfId="0" applyFont="1" applyFill="1" applyBorder="1" applyAlignment="1" applyProtection="1">
      <alignment horizontal="center" vertical="center" wrapText="1"/>
      <protection locked="0"/>
    </xf>
    <xf numFmtId="0" fontId="6" fillId="0" borderId="18" xfId="0" applyFont="1" applyBorder="1" applyAlignment="1" applyProtection="1">
      <alignment horizontal="center" vertical="center" wrapText="1"/>
      <protection locked="0"/>
    </xf>
    <xf numFmtId="0" fontId="50" fillId="0" borderId="0" xfId="0" applyFont="1" applyAlignment="1">
      <alignment vertical="center" wrapText="1"/>
    </xf>
    <xf numFmtId="0" fontId="12" fillId="42" borderId="1" xfId="0" applyFont="1" applyFill="1" applyBorder="1" applyAlignment="1">
      <alignment horizontal="center" vertical="center" wrapText="1"/>
    </xf>
    <xf numFmtId="0" fontId="12" fillId="42" borderId="70" xfId="0" applyFont="1" applyFill="1" applyBorder="1" applyAlignment="1">
      <alignment horizontal="center" vertical="center" wrapText="1"/>
    </xf>
    <xf numFmtId="0" fontId="11" fillId="42" borderId="16" xfId="0" applyFont="1" applyFill="1" applyBorder="1">
      <alignment vertical="center"/>
    </xf>
    <xf numFmtId="0" fontId="6" fillId="42" borderId="10" xfId="0" applyFont="1" applyFill="1" applyBorder="1" applyAlignment="1">
      <alignment horizontal="left" vertical="top" wrapText="1"/>
    </xf>
    <xf numFmtId="0" fontId="6" fillId="42" borderId="9" xfId="0" applyFont="1" applyFill="1" applyBorder="1" applyAlignment="1">
      <alignment horizontal="left" vertical="top" wrapText="1"/>
    </xf>
    <xf numFmtId="0" fontId="12" fillId="43" borderId="4" xfId="0" applyFont="1" applyFill="1" applyBorder="1" applyAlignment="1">
      <alignment horizontal="left" vertical="top"/>
    </xf>
    <xf numFmtId="0" fontId="11" fillId="3" borderId="110" xfId="0" applyFont="1" applyFill="1" applyBorder="1" applyAlignment="1" applyProtection="1">
      <alignment horizontal="center" vertical="center" wrapText="1"/>
      <protection locked="0"/>
    </xf>
    <xf numFmtId="0" fontId="11" fillId="0" borderId="109" xfId="0" applyFont="1" applyBorder="1" applyAlignment="1" applyProtection="1">
      <alignment horizontal="center" vertical="center" wrapText="1"/>
      <protection locked="0"/>
    </xf>
    <xf numFmtId="0" fontId="11" fillId="42" borderId="16" xfId="0" applyFont="1" applyFill="1" applyBorder="1" applyAlignment="1">
      <alignment vertical="center" wrapText="1"/>
    </xf>
    <xf numFmtId="0" fontId="11" fillId="0" borderId="110" xfId="0" applyFont="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6" fillId="14" borderId="0" xfId="0" applyFont="1" applyFill="1" applyAlignment="1">
      <alignment horizontal="right" vertical="center"/>
    </xf>
    <xf numFmtId="0" fontId="6" fillId="11" borderId="0" xfId="0" applyFont="1" applyFill="1">
      <alignment vertical="center"/>
    </xf>
    <xf numFmtId="0" fontId="6" fillId="42" borderId="0" xfId="0" applyFont="1" applyFill="1" applyAlignment="1">
      <alignment horizontal="left" vertical="top" wrapText="1"/>
    </xf>
    <xf numFmtId="0" fontId="12" fillId="43" borderId="111" xfId="0" applyFont="1" applyFill="1" applyBorder="1" applyAlignment="1">
      <alignment horizontal="center" vertical="center" wrapText="1"/>
    </xf>
    <xf numFmtId="0" fontId="2" fillId="0" borderId="0" xfId="0" applyFont="1" applyAlignment="1">
      <alignment horizontal="left" vertical="center" wrapText="1"/>
    </xf>
    <xf numFmtId="0" fontId="11" fillId="42" borderId="109" xfId="0" applyFont="1" applyFill="1" applyBorder="1" applyAlignment="1">
      <alignment horizontal="left" vertical="center" wrapText="1"/>
    </xf>
    <xf numFmtId="0" fontId="12" fillId="42" borderId="16" xfId="0" applyFont="1" applyFill="1" applyBorder="1" applyAlignment="1">
      <alignment horizontal="center" vertical="center" wrapText="1"/>
    </xf>
    <xf numFmtId="0" fontId="6" fillId="42" borderId="103" xfId="0" applyFont="1" applyFill="1" applyBorder="1" applyAlignment="1">
      <alignment horizontal="left" vertical="center" wrapText="1"/>
    </xf>
    <xf numFmtId="0" fontId="12" fillId="42" borderId="112" xfId="0" applyFont="1" applyFill="1" applyBorder="1" applyAlignment="1">
      <alignment horizontal="center" vertical="center" wrapText="1"/>
    </xf>
    <xf numFmtId="14" fontId="6" fillId="0" borderId="4" xfId="37" applyNumberFormat="1" applyFont="1" applyBorder="1" applyAlignment="1" applyProtection="1">
      <alignment horizontal="center" vertical="center"/>
      <protection locked="0"/>
    </xf>
    <xf numFmtId="0" fontId="50" fillId="0" borderId="0" xfId="0" applyFont="1" applyAlignment="1">
      <alignment horizontal="center" vertical="center" wrapText="1"/>
    </xf>
    <xf numFmtId="0" fontId="12" fillId="42" borderId="2" xfId="0" applyFont="1" applyFill="1" applyBorder="1" applyAlignment="1">
      <alignment horizontal="center" vertical="center" wrapText="1"/>
    </xf>
    <xf numFmtId="56" fontId="6" fillId="3" borderId="4" xfId="0" applyNumberFormat="1" applyFont="1" applyFill="1" applyBorder="1" applyAlignment="1" applyProtection="1">
      <alignment horizontal="left" vertical="center" wrapText="1"/>
      <protection locked="0"/>
    </xf>
    <xf numFmtId="0" fontId="2" fillId="11" borderId="0" xfId="0" applyFont="1" applyFill="1">
      <alignment vertical="center"/>
    </xf>
    <xf numFmtId="0" fontId="6" fillId="45" borderId="4" xfId="0" applyFont="1" applyFill="1" applyBorder="1">
      <alignment vertical="center"/>
    </xf>
    <xf numFmtId="0" fontId="6" fillId="45" borderId="4" xfId="0" applyFont="1" applyFill="1" applyBorder="1" applyAlignment="1">
      <alignment horizontal="right" vertical="center"/>
    </xf>
    <xf numFmtId="0" fontId="6" fillId="0" borderId="4" xfId="0" applyFont="1" applyBorder="1" applyAlignment="1">
      <alignment horizontal="right" vertical="center"/>
    </xf>
    <xf numFmtId="0" fontId="6" fillId="45" borderId="48" xfId="0" applyFont="1" applyFill="1" applyBorder="1" applyAlignment="1">
      <alignment horizontal="left" vertical="center" wrapText="1"/>
    </xf>
    <xf numFmtId="0" fontId="6" fillId="45" borderId="15" xfId="0" applyFont="1" applyFill="1" applyBorder="1" applyAlignment="1">
      <alignment horizontal="left" vertical="center" wrapText="1"/>
    </xf>
    <xf numFmtId="0" fontId="6" fillId="45" borderId="0" xfId="0" applyFont="1" applyFill="1" applyAlignment="1">
      <alignment horizontal="left" vertical="center" wrapText="1"/>
    </xf>
    <xf numFmtId="0" fontId="6" fillId="45" borderId="0" xfId="0" applyFont="1" applyFill="1" applyAlignment="1">
      <alignment horizontal="left" vertical="center"/>
    </xf>
    <xf numFmtId="0" fontId="12" fillId="45" borderId="35" xfId="0" applyFont="1" applyFill="1" applyBorder="1">
      <alignment vertical="center"/>
    </xf>
    <xf numFmtId="0" fontId="6" fillId="45" borderId="68" xfId="0" applyFont="1" applyFill="1" applyBorder="1" applyAlignment="1">
      <alignment horizontal="center" vertical="center" wrapText="1"/>
    </xf>
    <xf numFmtId="0" fontId="6" fillId="45" borderId="69" xfId="0" applyFont="1" applyFill="1" applyBorder="1" applyAlignment="1">
      <alignment horizontal="center" vertical="center" wrapText="1"/>
    </xf>
    <xf numFmtId="0" fontId="12" fillId="45" borderId="11" xfId="0" applyFont="1" applyFill="1" applyBorder="1" applyAlignment="1">
      <alignment horizontal="left" vertical="top" wrapText="1"/>
    </xf>
    <xf numFmtId="0" fontId="11" fillId="3" borderId="1" xfId="0" applyFont="1" applyFill="1" applyBorder="1" applyAlignment="1">
      <alignment horizontal="center" vertical="center" wrapText="1"/>
    </xf>
    <xf numFmtId="0" fontId="11" fillId="4" borderId="1" xfId="0" applyFont="1" applyFill="1" applyBorder="1" applyAlignment="1">
      <alignment horizontal="center" vertical="center" wrapText="1"/>
    </xf>
    <xf numFmtId="0" fontId="22" fillId="0" borderId="95" xfId="0" applyFont="1" applyBorder="1" applyAlignment="1">
      <alignment vertical="center" wrapText="1"/>
    </xf>
    <xf numFmtId="0" fontId="11" fillId="0" borderId="95" xfId="0" applyFont="1" applyBorder="1" applyAlignment="1">
      <alignment vertical="center" wrapText="1"/>
    </xf>
    <xf numFmtId="0" fontId="6" fillId="9" borderId="72" xfId="0" applyFont="1" applyFill="1" applyBorder="1" applyAlignment="1">
      <alignment horizontal="center" vertical="center"/>
    </xf>
    <xf numFmtId="0" fontId="51" fillId="3" borderId="74" xfId="0" applyFont="1" applyFill="1" applyBorder="1" applyAlignment="1">
      <alignment horizontal="left" vertical="center" wrapText="1"/>
    </xf>
    <xf numFmtId="0" fontId="51" fillId="9" borderId="74" xfId="0" applyFont="1" applyFill="1" applyBorder="1" applyAlignment="1">
      <alignment horizontal="left" vertical="center" wrapText="1"/>
    </xf>
  </cellXfs>
  <cellStyles count="38">
    <cellStyle name="桁区切り 10" xfId="1"/>
    <cellStyle name="桁区切り 11" xfId="2"/>
    <cellStyle name="桁区切り 12" xfId="3"/>
    <cellStyle name="桁区切り 2" xfId="4"/>
    <cellStyle name="桁区切り 2 2" xfId="5"/>
    <cellStyle name="桁区切り 3" xfId="6"/>
    <cellStyle name="桁区切り 3 2" xfId="7"/>
    <cellStyle name="桁区切り 4" xfId="8"/>
    <cellStyle name="桁区切り 5" xfId="9"/>
    <cellStyle name="桁区切り 6" xfId="10"/>
    <cellStyle name="桁区切り 6 2" xfId="11"/>
    <cellStyle name="桁区切り 6 2 2" xfId="12"/>
    <cellStyle name="桁区切り 7" xfId="13"/>
    <cellStyle name="桁区切り 8" xfId="14"/>
    <cellStyle name="桁区切り 9" xfId="15"/>
    <cellStyle name="標準" xfId="0" builtinId="0"/>
    <cellStyle name="標準 10" xfId="16"/>
    <cellStyle name="標準 11" xfId="17"/>
    <cellStyle name="標準 12" xfId="18"/>
    <cellStyle name="標準 13" xfId="19"/>
    <cellStyle name="標準 14" xfId="20"/>
    <cellStyle name="標準 15" xfId="21"/>
    <cellStyle name="標準 16" xfId="22"/>
    <cellStyle name="標準 17" xfId="23"/>
    <cellStyle name="標準 2" xfId="24"/>
    <cellStyle name="標準 3" xfId="25"/>
    <cellStyle name="標準 4" xfId="26"/>
    <cellStyle name="標準 5" xfId="27"/>
    <cellStyle name="標準 6" xfId="28"/>
    <cellStyle name="標準 6 2" xfId="29"/>
    <cellStyle name="標準 6 2 2" xfId="30"/>
    <cellStyle name="標準 7" xfId="31"/>
    <cellStyle name="標準 8" xfId="32"/>
    <cellStyle name="標準 9" xfId="33"/>
    <cellStyle name="標準_Sheet1" xfId="34"/>
    <cellStyle name="標準_Ａ票～Ｅ票市区町村回答用" xfId="35"/>
    <cellStyle name="通貨 2" xfId="36"/>
    <cellStyle name="通貨" xfId="37" builtinId="7"/>
  </cellStyles>
  <dxfs count="6">
    <dxf>
      <fill>
        <gradientFill degree="270">
          <stop position="0">
            <color theme="0"/>
          </stop>
          <stop position="1">
            <color rgb="FFFF6600"/>
          </stop>
        </gradientFill>
      </fill>
    </dxf>
    <dxf>
      <fill>
        <gradientFill degree="270">
          <stop position="0">
            <color theme="0"/>
          </stop>
          <stop position="1">
            <color rgb="FFFF6600"/>
          </stop>
        </gradientFill>
      </fill>
    </dxf>
    <dxf>
      <fill>
        <gradientFill degree="270">
          <stop position="0">
            <color theme="0"/>
          </stop>
          <stop position="1">
            <color rgb="FFFF6600"/>
          </stop>
        </gradientFill>
      </fill>
    </dxf>
    <dxf>
      <fill>
        <gradientFill degree="270">
          <stop position="0">
            <color theme="0"/>
          </stop>
          <stop position="1">
            <color rgb="FFFF6600"/>
          </stop>
        </gradientFill>
      </fill>
    </dxf>
    <dxf>
      <fill>
        <gradientFill degree="270">
          <stop position="0">
            <color theme="0"/>
          </stop>
          <stop position="1">
            <color rgb="FFFF6600"/>
          </stop>
        </gradientFill>
      </fill>
    </dxf>
    <dxf>
      <fill>
        <gradientFill degree="270">
          <stop position="0">
            <color theme="0"/>
          </stop>
          <stop position="1">
            <color rgb="FFFF6600"/>
          </stop>
        </gradientFill>
      </fill>
    </dxf>
  </dxfs>
  <tableStyles count="0" defaultTableStyle="TableStyleMedium2" defaultPivotStyle="PivotStyleLight16"/>
  <colors>
    <mruColors>
      <color rgb="FFFFFF99"/>
      <color rgb="FFC0C0C0"/>
      <color rgb="FF969696"/>
      <color rgb="FF99CC00"/>
      <color rgb="FF00FF00"/>
      <color rgb="FFCCFFCC"/>
      <color rgb="FFFF6600"/>
      <color rgb="FFFF8080"/>
      <color rgb="FFA3C4FF"/>
      <color rgb="FF66FFF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 Id="rId6" Type="http://schemas.openxmlformats.org/officeDocument/2006/relationships/sheetMetadata" Target="metadata.xml" /></Relationships>
</file>

<file path=xl/drawings/_rels/drawing1.xml.rels><?xml version="1.0" encoding="UTF-8"?><Relationships xmlns="http://schemas.openxmlformats.org/package/2006/relationships"><Relationship Id="rId1" Type="http://schemas.openxmlformats.org/officeDocument/2006/relationships/hyperlink" Target="#&#34920;&#32025;!A1" /><Relationship Id="rId2" Type="http://schemas.openxmlformats.org/officeDocument/2006/relationships/hyperlink" Target="#&#12304;&#38468;B&#31080;&#12305;&#20491;&#20154;&#31080;!I47" /></Relationships>
</file>

<file path=xl/drawings/_rels/drawing2.xml.rels><?xml version="1.0" encoding="UTF-8"?><Relationships xmlns="http://schemas.openxmlformats.org/package/2006/relationships"><Relationship Id="rId1" Type="http://schemas.openxmlformats.org/officeDocument/2006/relationships/hyperlink" Target="#&#12304;E&#31080;&#12305;!C48" /><Relationship Id="rId2" Type="http://schemas.openxmlformats.org/officeDocument/2006/relationships/hyperlink" Target="#&#34920;&#32025;!A1" /><Relationship Id="rId3" Type="http://schemas.openxmlformats.org/officeDocument/2006/relationships/hyperlink" Target="#&#12304;&#65315;&#31080;&#12305;!E92" /><Relationship Id="rId4" Type="http://schemas.openxmlformats.org/officeDocument/2006/relationships/hyperlink" Target="#&#34920;&#32025;!A1" /><Relationship Id="rId5" Type="http://schemas.openxmlformats.org/officeDocument/2006/relationships/hyperlink" Target="#&#12304;E&#31080;&#12305;!C48"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31115</xdr:colOff>
      <xdr:row>108</xdr:row>
      <xdr:rowOff>57150</xdr:rowOff>
    </xdr:from>
    <xdr:to xmlns:xdr="http://schemas.openxmlformats.org/drawingml/2006/spreadsheetDrawing">
      <xdr:col>3</xdr:col>
      <xdr:colOff>202565</xdr:colOff>
      <xdr:row>108</xdr:row>
      <xdr:rowOff>212725</xdr:rowOff>
    </xdr:to>
    <xdr:sp macro="" textlink="">
      <xdr:nvSpPr>
        <xdr:cNvPr id="4463" name="角丸四角形 3">
          <a:hlinkClick xmlns:r="http://schemas.openxmlformats.org/officeDocument/2006/relationships" r:id="rId1"/>
        </xdr:cNvPr>
        <xdr:cNvSpPr>
          <a:spLocks noChangeArrowheads="1"/>
        </xdr:cNvSpPr>
      </xdr:nvSpPr>
      <xdr:spPr>
        <a:xfrm>
          <a:off x="31115" y="234950"/>
          <a:ext cx="1477645" cy="155575"/>
        </a:xfrm>
        <a:prstGeom prst="roundRect">
          <a:avLst>
            <a:gd name="adj" fmla="val 16667"/>
          </a:avLst>
        </a:prstGeom>
        <a:gradFill rotWithShape="1">
          <a:gsLst>
            <a:gs pos="0">
              <a:srgbClr val="FF6600"/>
            </a:gs>
            <a:gs pos="100000">
              <a:srgbClr val="C24E00"/>
            </a:gs>
          </a:gsLst>
          <a:path path="shape">
            <a:fillToRect l="50000" t="50000" r="50000" b="50000"/>
          </a:path>
          <a:tileRect/>
        </a:gradFill>
        <a:ln w="38100" algn="ctr">
          <a:solidFill>
            <a:srgbClr val="FF6600"/>
          </a:solidFill>
          <a:round/>
          <a:headEnd/>
          <a:tailEnd/>
        </a:ln>
        <a:effectLst>
          <a:outerShdw dist="38100" dir="2700000" algn="tl" rotWithShape="0">
            <a:srgbClr val="000000">
              <a:alpha val="39999"/>
            </a:srgbClr>
          </a:outerShdw>
        </a:effectLst>
      </xdr:spPr>
      <xdr:txBody>
        <a:bodyPr vertOverflow="clip" horzOverflow="overflow" wrap="square" lIns="27432" tIns="18288" rIns="27432" bIns="18288" anchor="ctr" upright="1"/>
        <a:lstStyle/>
        <a:p>
          <a:pPr algn="ctr" rtl="0">
            <a:defRPr sz="1000"/>
          </a:pPr>
          <a:r>
            <a:rPr lang="ja-JP" altLang="en-US" sz="1100" b="1" i="0" u="none" strike="noStrike" baseline="0">
              <a:solidFill>
                <a:srgbClr val="FFFFFF"/>
              </a:solidFill>
              <a:latin typeface="ＭＳ Ｐゴシック"/>
              <a:ea typeface="ＭＳ Ｐゴシック"/>
            </a:rPr>
            <a:t>表紙に戻る</a:t>
          </a:r>
        </a:p>
      </xdr:txBody>
    </xdr:sp>
    <xdr:clientData/>
  </xdr:twoCellAnchor>
  <xdr:twoCellAnchor>
    <xdr:from xmlns:xdr="http://schemas.openxmlformats.org/drawingml/2006/spreadsheetDrawing">
      <xdr:col>117</xdr:col>
      <xdr:colOff>274955</xdr:colOff>
      <xdr:row>116</xdr:row>
      <xdr:rowOff>132715</xdr:rowOff>
    </xdr:from>
    <xdr:to xmlns:xdr="http://schemas.openxmlformats.org/drawingml/2006/spreadsheetDrawing">
      <xdr:col>117</xdr:col>
      <xdr:colOff>1979295</xdr:colOff>
      <xdr:row>116</xdr:row>
      <xdr:rowOff>361950</xdr:rowOff>
    </xdr:to>
    <xdr:sp macro="" textlink="">
      <xdr:nvSpPr>
        <xdr:cNvPr id="8" name="角丸四角形 4">
          <a:hlinkClick xmlns:r="http://schemas.openxmlformats.org/officeDocument/2006/relationships" r:id="rId2"/>
        </xdr:cNvPr>
        <xdr:cNvSpPr>
          <a:spLocks noChangeArrowheads="1"/>
        </xdr:cNvSpPr>
      </xdr:nvSpPr>
      <xdr:spPr>
        <a:xfrm>
          <a:off x="132374640" y="1796415"/>
          <a:ext cx="1704340" cy="229235"/>
        </a:xfrm>
        <a:prstGeom prst="roundRect">
          <a:avLst>
            <a:gd name="adj" fmla="val 16667"/>
          </a:avLst>
        </a:prstGeom>
        <a:gradFill rotWithShape="1">
          <a:gsLst>
            <a:gs pos="0">
              <a:srgbClr val="005D00"/>
            </a:gs>
            <a:gs pos="100000">
              <a:srgbClr val="003E00"/>
            </a:gs>
          </a:gsLst>
          <a:path path="shape">
            <a:fillToRect l="50000" t="50000" r="50000" b="50000"/>
          </a:path>
          <a:tileRect/>
        </a:gradFill>
        <a:ln w="38100" algn="ctr">
          <a:solidFill>
            <a:srgbClr val="008000"/>
          </a:solidFill>
          <a:round/>
          <a:headEnd/>
          <a:tailEnd/>
        </a:ln>
        <a:effectLst>
          <a:outerShdw dist="38100" dir="2700000" algn="tl" rotWithShape="0">
            <a:srgbClr val="000000">
              <a:alpha val="39998"/>
            </a:srgbClr>
          </a:outerShdw>
        </a:effectLst>
      </xdr:spPr>
      <xdr:txBody>
        <a:bodyPr vertOverflow="clip" horzOverflow="overflow" wrap="square" lIns="27432" tIns="27432" rIns="27432" bIns="27432" anchor="ctr" upright="1"/>
        <a:lstStyle/>
        <a:p>
          <a:pPr algn="ctr" rtl="0">
            <a:defRPr sz="1000"/>
          </a:pPr>
          <a:r>
            <a:rPr lang="en-US" altLang="ja-JP" sz="1100" b="1" i="0" u="none" strike="noStrike" baseline="0">
              <a:solidFill>
                <a:srgbClr val="FFFFFF"/>
              </a:solidFill>
              <a:latin typeface="ＭＳ Ｐゴシック"/>
              <a:ea typeface="ＭＳ Ｐゴシック"/>
            </a:rPr>
            <a:t>【</a:t>
          </a:r>
          <a:r>
            <a:rPr lang="ja-JP" altLang="en-US" sz="1100" b="1" i="0" u="none" strike="noStrike" baseline="0">
              <a:solidFill>
                <a:srgbClr val="FFFFFF"/>
              </a:solidFill>
              <a:latin typeface="ＭＳ Ｐゴシック"/>
              <a:ea typeface="ＭＳ Ｐゴシック"/>
            </a:rPr>
            <a:t>附</a:t>
          </a:r>
          <a:r>
            <a:rPr lang="en-US" altLang="ja-JP" sz="1100" b="1" i="0" u="none" strike="noStrike" baseline="0">
              <a:solidFill>
                <a:srgbClr val="FFFFFF"/>
              </a:solidFill>
              <a:latin typeface="ＭＳ Ｐゴシック"/>
              <a:ea typeface="ＭＳ Ｐゴシック"/>
            </a:rPr>
            <a:t>B</a:t>
          </a:r>
          <a:r>
            <a:rPr lang="ja-JP" altLang="en-US" sz="1100" b="1" i="0" u="none" strike="noStrike" baseline="0">
              <a:solidFill>
                <a:srgbClr val="FFFFFF"/>
              </a:solidFill>
              <a:latin typeface="ＭＳ Ｐゴシック"/>
              <a:ea typeface="ＭＳ Ｐゴシック"/>
            </a:rPr>
            <a:t>票</a:t>
          </a:r>
          <a:r>
            <a:rPr lang="en-US" altLang="ja-JP" sz="1100" b="1" i="0" u="none" strike="noStrike" baseline="0">
              <a:solidFill>
                <a:srgbClr val="FFFFFF"/>
              </a:solidFill>
              <a:latin typeface="ＭＳ Ｐゴシック"/>
              <a:ea typeface="ＭＳ Ｐゴシック"/>
            </a:rPr>
            <a:t>】</a:t>
          </a:r>
          <a:r>
            <a:rPr lang="ja-JP" altLang="en-US" sz="1100" b="1" i="0" u="none" strike="noStrike" baseline="0">
              <a:solidFill>
                <a:srgbClr val="FFFFFF"/>
              </a:solidFill>
              <a:latin typeface="ＭＳ Ｐゴシック"/>
              <a:ea typeface="ＭＳ Ｐゴシック"/>
            </a:rPr>
            <a:t>個人票へ行く</a:t>
          </a:r>
        </a:p>
      </xdr:txBody>
    </xdr:sp>
    <xdr:clientData/>
  </xdr:twoCellAnchor>
  <xdr:twoCellAnchor>
    <xdr:from xmlns:xdr="http://schemas.openxmlformats.org/drawingml/2006/spreadsheetDrawing">
      <xdr:col>5</xdr:col>
      <xdr:colOff>113665</xdr:colOff>
      <xdr:row>119</xdr:row>
      <xdr:rowOff>13335</xdr:rowOff>
    </xdr:from>
    <xdr:to xmlns:xdr="http://schemas.openxmlformats.org/drawingml/2006/spreadsheetDrawing">
      <xdr:col>5</xdr:col>
      <xdr:colOff>685165</xdr:colOff>
      <xdr:row>119</xdr:row>
      <xdr:rowOff>375285</xdr:rowOff>
    </xdr:to>
    <xdr:sp macro="" textlink="">
      <xdr:nvSpPr>
        <xdr:cNvPr id="4464" name="四角形 4"/>
        <xdr:cNvSpPr/>
      </xdr:nvSpPr>
      <xdr:spPr>
        <a:xfrm>
          <a:off x="2885440" y="2140585"/>
          <a:ext cx="571500" cy="361950"/>
        </a:xfrm>
        <a:prstGeom prst="rect">
          <a:avLst/>
        </a:prstGeom>
        <a:noFill/>
        <a:ln w="38100" algn="ctr">
          <a:solidFill>
            <a:schemeClr val="accent6">
              <a:lumMod val="75000"/>
            </a:schemeClr>
          </a:solidFill>
          <a:round/>
          <a:headEnd/>
          <a:tailEn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27432" tIns="18288" rIns="27432" bIns="18288"/>
        <a:lstStyle/>
        <a:p>
          <a:endParaRPr kumimoji="1" lang="ja-JP" altLang="en-US"/>
        </a:p>
      </xdr:txBody>
    </xdr:sp>
    <xdr:clientData/>
  </xdr:twoCellAnchor>
  <xdr:twoCellAnchor>
    <xdr:from xmlns:xdr="http://schemas.openxmlformats.org/drawingml/2006/spreadsheetDrawing">
      <xdr:col>4</xdr:col>
      <xdr:colOff>767715</xdr:colOff>
      <xdr:row>119</xdr:row>
      <xdr:rowOff>45085</xdr:rowOff>
    </xdr:from>
    <xdr:to xmlns:xdr="http://schemas.openxmlformats.org/drawingml/2006/spreadsheetDrawing">
      <xdr:col>17</xdr:col>
      <xdr:colOff>398780</xdr:colOff>
      <xdr:row>134</xdr:row>
      <xdr:rowOff>183515</xdr:rowOff>
    </xdr:to>
    <xdr:sp macro="" textlink="">
      <xdr:nvSpPr>
        <xdr:cNvPr id="4465" name="テキスト 5"/>
        <xdr:cNvSpPr txBox="1"/>
      </xdr:nvSpPr>
      <xdr:spPr>
        <a:xfrm>
          <a:off x="2727325" y="2172335"/>
          <a:ext cx="11148060" cy="585343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（県提出前の確認事項）</a:t>
          </a:r>
          <a:endParaRPr kumimoji="1" lang="ja-JP" altLang="en-US"/>
        </a:p>
        <a:p>
          <a:r>
            <a:rPr kumimoji="1" lang="ja-JP" altLang="en-US"/>
            <a:t/>
          </a:r>
          <a:endParaRPr kumimoji="1" lang="ja-JP" altLang="en-US"/>
        </a:p>
        <a:p>
          <a:r>
            <a:rPr kumimoji="1" lang="ja-JP" altLang="en-US"/>
            <a:t>１） R7.12.26メール通知済み「令和６年度高齢者虐待防止法に基づく対応状況等に関する全国調査結果について」、</a:t>
          </a:r>
          <a:r>
            <a:rPr kumimoji="1" lang="ja-JP" altLang="en-US"/>
            <a:t>各市町の確定データとなります。</a:t>
          </a:r>
          <a:endParaRPr kumimoji="1" lang="ja-JP" altLang="en-US"/>
        </a:p>
        <a:p>
          <a:r>
            <a:rPr kumimoji="1" lang="ja-JP" altLang="en-US"/>
            <a:t>　　その確定データの対応継続の事案は今年度記載が必要です。（終結するまで追う）</a:t>
          </a:r>
          <a:r>
            <a:rPr kumimoji="1" lang="ja-JP" altLang="en-US"/>
            <a:t>　</a:t>
          </a:r>
          <a:endParaRPr kumimoji="1" lang="ja-JP" altLang="en-US"/>
        </a:p>
        <a:p>
          <a:r>
            <a:rPr kumimoji="1" lang="ja-JP" altLang="en-US"/>
            <a:t>　　※昨年度の対応継続の案件は、対応時期　C　で入力ください。</a:t>
          </a:r>
          <a:endParaRPr kumimoji="1" lang="ja-JP" altLang="en-US"/>
        </a:p>
        <a:p>
          <a:r>
            <a:rPr kumimoji="1" lang="ja-JP" altLang="en-US"/>
            <a:t>　　※調査対象年度以前に終結している案件は調査計上不要となります。</a:t>
          </a:r>
          <a:endParaRPr kumimoji="1" lang="ja-JP" altLang="en-US"/>
        </a:p>
        <a:p>
          <a:r>
            <a:rPr kumimoji="1" lang="ja-JP" altLang="en-US"/>
            <a:t/>
          </a:r>
          <a:endParaRPr kumimoji="1" lang="ja-JP" altLang="en-US"/>
        </a:p>
        <a:p>
          <a:r>
            <a:rPr kumimoji="1" lang="ja-JP" altLang="en-US"/>
            <a:t>２</a:t>
          </a:r>
          <a:r>
            <a:rPr kumimoji="1" lang="ja-JP" altLang="en-US"/>
            <a:t>）昨年の対応継続のデータにモレが無いか照合が必要です。下記の日付を変更しないでください。</a:t>
          </a:r>
          <a:endParaRPr kumimoji="1" lang="ja-JP" altLang="en-US"/>
        </a:p>
        <a:p>
          <a:r>
            <a:rPr kumimoji="1" lang="ja-JP" altLang="en-US"/>
            <a:t>　　問１（１）相談・通報受理日</a:t>
          </a:r>
          <a:endParaRPr kumimoji="1" lang="ja-JP" altLang="en-US"/>
        </a:p>
        <a:p>
          <a:r>
            <a:rPr kumimoji="1" lang="ja-JP" altLang="en-US"/>
            <a:t>　　問３（1-1）事実確認調査の開始日</a:t>
          </a:r>
          <a:endParaRPr kumimoji="1" lang="ja-JP" altLang="en-US"/>
        </a:p>
        <a:p>
          <a:r>
            <a:rPr kumimoji="1" lang="ja-JP" altLang="en-US"/>
            <a:t>　　問６（1）虐待が確認された期日）</a:t>
          </a:r>
          <a:endParaRPr kumimoji="1" lang="ja-JP" altLang="en-US"/>
        </a:p>
        <a:p>
          <a:endParaRPr kumimoji="1" lang="ja-JP" altLang="en-US"/>
        </a:p>
        <a:p>
          <a:r>
            <a:rPr kumimoji="1" lang="ja-JP" altLang="en-US"/>
            <a:t>３）問１　相談通報受理日によって、G列の対応時期が異なります。（詳しくは記入要領P8参照）</a:t>
          </a:r>
          <a:endParaRPr kumimoji="1" lang="ja-JP" altLang="en-US"/>
        </a:p>
        <a:p>
          <a:r>
            <a:rPr kumimoji="1" lang="ja-JP" altLang="en-US"/>
            <a:t>　</a:t>
          </a:r>
          <a:r>
            <a:rPr kumimoji="1" lang="ja-JP" altLang="en-US">
              <a:latin typeface="ＭＳ Ｐゴシック"/>
              <a:ea typeface="ＭＳ Ｐゴシック"/>
            </a:rPr>
            <a:t>　a)本調査対象年度内に、相談・通報等を受理した事例</a:t>
          </a:r>
          <a:endParaRPr kumimoji="1" lang="ja-JP" altLang="en-US">
            <a:latin typeface="ＭＳ Ｐゴシック"/>
            <a:ea typeface="ＭＳ Ｐゴシック"/>
          </a:endParaRPr>
        </a:p>
        <a:p>
          <a:r>
            <a:rPr kumimoji="1" lang="ja-JP" altLang="en-US">
              <a:latin typeface="ＭＳ Ｐゴシック"/>
              <a:ea typeface="ＭＳ Ｐゴシック"/>
            </a:rPr>
            <a:t>　　b)対象年度以前に相談・通報等を受理し、事実確認の終了（虐待有無の判断）が対象年度（以降）となった事例</a:t>
          </a:r>
          <a:endParaRPr kumimoji="1" lang="ja-JP" altLang="en-US">
            <a:latin typeface="ＭＳ Ｐゴシック"/>
            <a:ea typeface="ＭＳ Ｐゴシック"/>
          </a:endParaRPr>
        </a:p>
        <a:p>
          <a:r>
            <a:rPr kumimoji="1" lang="ja-JP" altLang="en-US">
              <a:latin typeface="ＭＳ Ｐゴシック"/>
              <a:ea typeface="ＭＳ Ｐゴシック"/>
            </a:rPr>
            <a:t>　　c)対象年度以前に通報受理・事実確認（虐待有無の判断）を終えた虐待事例で、対応が対象年度となった事例 </a:t>
          </a:r>
          <a:endParaRPr kumimoji="1" lang="ja-JP" altLang="en-US"/>
        </a:p>
        <a:p>
          <a:endParaRPr kumimoji="1" lang="ja-JP" altLang="en-US"/>
        </a:p>
        <a:p>
          <a:r>
            <a:rPr kumimoji="1" lang="ja-JP" altLang="en-US"/>
            <a:t>４）</a:t>
          </a:r>
          <a:r>
            <a:rPr kumimoji="1" lang="ja-JP" altLang="en-US"/>
            <a:t>終結している事案を対応継続のままに入力されていませんか？</a:t>
          </a:r>
          <a:endParaRPr kumimoji="1" lang="ja-JP" altLang="en-US"/>
        </a:p>
        <a:p>
          <a:r>
            <a:rPr kumimoji="1" lang="ja-JP" altLang="en-US"/>
            <a:t>　　または、終結日が対象年度以降の日付で、対応継続と入力せず、終結と入力していませんか？</a:t>
          </a:r>
          <a:endParaRPr kumimoji="1" lang="ja-JP" altLang="en-US"/>
        </a:p>
        <a:p>
          <a:endParaRPr kumimoji="1" lang="ja-JP" altLang="en-US"/>
        </a:p>
        <a:p>
          <a:r>
            <a:rPr kumimoji="1" lang="ja-JP" altLang="en-US"/>
            <a:t>　</a:t>
          </a:r>
          <a:endParaRPr kumimoji="1" lang="ja-JP" altLang="en-US"/>
        </a:p>
        <a:p>
          <a:r>
            <a:rPr kumimoji="1" lang="ja-JP" altLang="en-US"/>
            <a:t>５</a:t>
          </a:r>
          <a:r>
            <a:rPr kumimoji="1" lang="ja-JP" altLang="en-US"/>
            <a:t>）市町虐待認定後、県に提出する「養介護施設従事者等による高齢者虐待について（報告）」記載通りの内容をＢ票及びＢ票（附Ｂ票）に入力願います。</a:t>
          </a:r>
          <a:endParaRPr kumimoji="1" lang="ja-JP" altLang="en-US"/>
        </a:p>
        <a:p>
          <a:r>
            <a:rPr kumimoji="1" lang="ja-JP" altLang="en-US"/>
            <a:t>　　</a:t>
          </a:r>
          <a:r>
            <a:rPr kumimoji="1" lang="ja-JP" altLang="en-US">
              <a:solidFill>
                <a:srgbClr val="FF0000"/>
              </a:solidFill>
            </a:rPr>
            <a:t>（報告書に謝りがある場合は、報告書を再出願います。）</a:t>
          </a:r>
          <a:endParaRPr kumimoji="1" lang="ja-JP" altLang="en-US">
            <a:solidFill>
              <a:srgbClr val="FF0000"/>
            </a:solidFill>
          </a:endParaRPr>
        </a:p>
        <a:p>
          <a:r>
            <a:rPr kumimoji="1" lang="ja-JP" altLang="en-US"/>
            <a:t>　</a:t>
          </a:r>
          <a:r>
            <a:rPr kumimoji="1" lang="ja-JP" altLang="en-US"/>
            <a:t>　</a:t>
          </a:r>
          <a:endParaRPr kumimoji="1" lang="ja-JP" altLang="en-US"/>
        </a:p>
        <a:p>
          <a:r>
            <a:rPr kumimoji="1" lang="ja-JP" altLang="en-US"/>
            <a:t>６）虐待認定の有無に関わらず、全ての日付にあべこべがないかを確認ください。（※年度等も注意願います。）</a:t>
          </a:r>
          <a:endParaRPr kumimoji="1" lang="ja-JP" altLang="en-US"/>
        </a:p>
        <a:p>
          <a:r>
            <a:rPr kumimoji="1" lang="ja-JP" altLang="en-US"/>
            <a:t>　　</a:t>
          </a:r>
          <a:r>
            <a:rPr kumimoji="1" lang="ja-JP" altLang="en-US"/>
            <a:t>問１（1）相談・通報受理日</a:t>
          </a:r>
          <a:endParaRPr kumimoji="1" lang="ja-JP" altLang="en-US"/>
        </a:p>
        <a:p>
          <a:r>
            <a:rPr kumimoji="1" lang="ja-JP" altLang="en-US"/>
            <a:t>　　問３（1-1）事実確認調査の開始日</a:t>
          </a:r>
          <a:endParaRPr kumimoji="1" lang="ja-JP" altLang="en-US"/>
        </a:p>
        <a:p>
          <a:r>
            <a:rPr kumimoji="1" lang="ja-JP" altLang="en-US"/>
            <a:t>　　問６（1）虐待が確認された期日</a:t>
          </a:r>
          <a:endParaRPr kumimoji="1" lang="ja-JP" altLang="en-US"/>
        </a:p>
        <a:p>
          <a:r>
            <a:rPr kumimoji="1" lang="ja-JP" altLang="en-US"/>
            <a:t>　　問９（4）1～3のいずれかを実施した場合の対応開始期日</a:t>
          </a:r>
          <a:endParaRPr kumimoji="1" lang="ja-JP" altLang="en-US"/>
        </a:p>
        <a:p>
          <a:r>
            <a:rPr kumimoji="1" lang="ja-JP" altLang="en-US"/>
            <a:t>　　問10（1-1）「有」の場合の改善計画が提出された期日</a:t>
          </a:r>
          <a:endParaRPr kumimoji="1" lang="ja-JP" altLang="en-US"/>
        </a:p>
        <a:p>
          <a:r>
            <a:rPr kumimoji="1" lang="ja-JP" altLang="en-US"/>
            <a:t>　　問13　終結した場合1-2）その期日（記入）</a:t>
          </a:r>
          <a:endParaRPr kumimoji="1" lang="ja-JP" altLang="en-US"/>
        </a:p>
        <a:p>
          <a:r>
            <a:rPr kumimoji="1" lang="ja-JP" altLang="en-US"/>
            <a:t>　</a:t>
          </a:r>
          <a:r>
            <a:rPr kumimoji="1" lang="ja-JP" altLang="en-US"/>
            <a:t>　</a:t>
          </a:r>
          <a:endParaRPr kumimoji="1" lang="ja-JP" altLang="en-US"/>
        </a:p>
        <a:p>
          <a:r>
            <a:rPr kumimoji="1" lang="ja-JP" altLang="en-US"/>
            <a:t>７）</a:t>
          </a:r>
          <a:r>
            <a:rPr kumimoji="1" lang="ja-JP" altLang="en-US"/>
            <a:t>同一人物のダブリに注意願います。</a:t>
          </a:r>
          <a:endParaRPr kumimoji="1" lang="ja-JP" altLang="en-US"/>
        </a:p>
        <a:p>
          <a:endParaRPr kumimoji="1" lang="ja-JP" altLang="en-US"/>
        </a:p>
        <a:p>
          <a:endParaRPr kumimoji="1" lang="ja-JP" altLang="en-US"/>
        </a:p>
        <a:p>
          <a:endParaRPr kumimoji="1" lang="ja-JP" altLang="en-US">
            <a:latin typeface="ＭＳ Ｐゴシック"/>
            <a:ea typeface="ＭＳ Ｐゴシック"/>
          </a:endParaRPr>
        </a:p>
        <a:p>
          <a:endParaRPr kumimoji="1" lang="ja-JP" altLang="en-US"/>
        </a:p>
        <a:p>
          <a:endParaRPr kumimoji="1" lang="ja-JP" altLang="en-US"/>
        </a:p>
        <a:p>
          <a:endParaRPr kumimoji="1" lang="ja-JP" altLang="en-US"/>
        </a:p>
        <a:p>
          <a:endParaRPr kumimoji="1" lang="ja-JP" altLang="en-US"/>
        </a:p>
        <a:p>
          <a:r>
            <a:rPr kumimoji="1" lang="ja-JP" altLang="en-US"/>
            <a:t/>
          </a:r>
          <a:endParaRPr kumimoji="1" lang="ja-JP" altLang="en-US"/>
        </a:p>
        <a:p>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r>
            <a:rPr kumimoji="1" lang="ja-JP" altLang="en-US"/>
            <a:t/>
          </a:r>
          <a:endParaRPr kumimoji="1" lang="ja-JP" altLang="en-US"/>
        </a:p>
        <a:p>
          <a:endParaRPr kumimoji="1"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4</xdr:col>
      <xdr:colOff>271145</xdr:colOff>
      <xdr:row>78</xdr:row>
      <xdr:rowOff>48260</xdr:rowOff>
    </xdr:from>
    <xdr:to xmlns:xdr="http://schemas.openxmlformats.org/drawingml/2006/spreadsheetDrawing">
      <xdr:col>5</xdr:col>
      <xdr:colOff>1560830</xdr:colOff>
      <xdr:row>79</xdr:row>
      <xdr:rowOff>105410</xdr:rowOff>
    </xdr:to>
    <xdr:sp macro="" textlink="">
      <xdr:nvSpPr>
        <xdr:cNvPr id="5558" name="角丸四角形 2">
          <a:hlinkClick xmlns:r="http://schemas.openxmlformats.org/officeDocument/2006/relationships" r:id="rId1"/>
        </xdr:cNvPr>
        <xdr:cNvSpPr>
          <a:spLocks noChangeArrowheads="1"/>
        </xdr:cNvSpPr>
      </xdr:nvSpPr>
      <xdr:spPr>
        <a:xfrm>
          <a:off x="1849755" y="886460"/>
          <a:ext cx="2159000" cy="222250"/>
        </a:xfrm>
        <a:prstGeom prst="roundRect">
          <a:avLst>
            <a:gd name="adj" fmla="val 16667"/>
          </a:avLst>
        </a:prstGeom>
        <a:gradFill rotWithShape="1">
          <a:gsLst>
            <a:gs pos="0">
              <a:srgbClr val="0000FF"/>
            </a:gs>
            <a:gs pos="100000">
              <a:srgbClr val="0000A1"/>
            </a:gs>
          </a:gsLst>
          <a:path path="shape">
            <a:fillToRect l="50000" t="50000" r="50000" b="50000"/>
          </a:path>
          <a:tileRect/>
        </a:gradFill>
        <a:ln w="38100" algn="ctr">
          <a:solidFill>
            <a:srgbClr val="0000FF"/>
          </a:solidFill>
          <a:round/>
          <a:headEnd/>
          <a:tailEnd/>
        </a:ln>
        <a:effectLst>
          <a:outerShdw dist="38100" dir="2700000" algn="tl" rotWithShape="0">
            <a:srgbClr val="000000">
              <a:alpha val="39999"/>
            </a:srgbClr>
          </a:outerShdw>
        </a:effectLst>
      </xdr:spPr>
      <xdr:txBody>
        <a:bodyPr vertOverflow="clip" horzOverflow="overflow" wrap="square" lIns="27432" tIns="27432" rIns="27432" bIns="27432" anchor="ctr" upright="1"/>
        <a:lstStyle/>
        <a:p>
          <a:pPr algn="ctr" rtl="0">
            <a:defRPr sz="1000"/>
          </a:pPr>
          <a:r>
            <a:rPr lang="en-US" altLang="ja-JP" sz="1100" b="1" i="0" u="none" strike="noStrike" baseline="0">
              <a:solidFill>
                <a:srgbClr val="FFFFFF"/>
              </a:solidFill>
              <a:latin typeface="Calibri"/>
            </a:rPr>
            <a:t>E</a:t>
          </a:r>
          <a:r>
            <a:rPr lang="ja-JP" altLang="en-US" sz="1100" b="1" i="0" u="none" strike="noStrike" baseline="0">
              <a:solidFill>
                <a:srgbClr val="FFFFFF"/>
              </a:solidFill>
              <a:latin typeface="ＭＳ Ｐゴシック"/>
              <a:ea typeface="ＭＳ Ｐゴシック"/>
            </a:rPr>
            <a:t>票（死亡事例の内容）に行く</a:t>
          </a:r>
        </a:p>
      </xdr:txBody>
    </xdr:sp>
    <xdr:clientData/>
  </xdr:twoCellAnchor>
  <xdr:twoCellAnchor>
    <xdr:from xmlns:xdr="http://schemas.openxmlformats.org/drawingml/2006/spreadsheetDrawing">
      <xdr:col>0</xdr:col>
      <xdr:colOff>44450</xdr:colOff>
      <xdr:row>78</xdr:row>
      <xdr:rowOff>46990</xdr:rowOff>
    </xdr:from>
    <xdr:to xmlns:xdr="http://schemas.openxmlformats.org/drawingml/2006/spreadsheetDrawing">
      <xdr:col>4</xdr:col>
      <xdr:colOff>92710</xdr:colOff>
      <xdr:row>79</xdr:row>
      <xdr:rowOff>104140</xdr:rowOff>
    </xdr:to>
    <xdr:sp macro="" textlink="">
      <xdr:nvSpPr>
        <xdr:cNvPr id="5559" name="角丸四角形 3">
          <a:hlinkClick xmlns:r="http://schemas.openxmlformats.org/officeDocument/2006/relationships" r:id="rId2"/>
        </xdr:cNvPr>
        <xdr:cNvSpPr>
          <a:spLocks noChangeArrowheads="1"/>
        </xdr:cNvSpPr>
      </xdr:nvSpPr>
      <xdr:spPr>
        <a:xfrm>
          <a:off x="44450" y="885190"/>
          <a:ext cx="1626870" cy="222250"/>
        </a:xfrm>
        <a:prstGeom prst="roundRect">
          <a:avLst>
            <a:gd name="adj" fmla="val 16667"/>
          </a:avLst>
        </a:prstGeom>
        <a:gradFill rotWithShape="1">
          <a:gsLst>
            <a:gs pos="0">
              <a:srgbClr val="FF6600"/>
            </a:gs>
            <a:gs pos="100000">
              <a:srgbClr val="CB5100"/>
            </a:gs>
          </a:gsLst>
          <a:path path="shape">
            <a:fillToRect l="50000" t="50000" r="50000" b="50000"/>
          </a:path>
          <a:tileRect/>
        </a:gradFill>
        <a:ln w="38100" algn="ctr">
          <a:solidFill>
            <a:srgbClr val="FF6600"/>
          </a:solidFill>
          <a:round/>
          <a:headEnd/>
          <a:tailEnd/>
        </a:ln>
        <a:effectLst>
          <a:outerShdw dist="38100" dir="2700000" algn="tl" rotWithShape="0">
            <a:srgbClr val="000000">
              <a:alpha val="39999"/>
            </a:srgbClr>
          </a:outerShdw>
        </a:effectLst>
      </xdr:spPr>
      <xdr:txBody>
        <a:bodyPr vertOverflow="clip" horzOverflow="overflow" wrap="square" lIns="27432" tIns="18288" rIns="27432" bIns="18288" anchor="ctr" upright="1"/>
        <a:lstStyle/>
        <a:p>
          <a:pPr algn="ctr" rtl="0">
            <a:defRPr sz="1000"/>
          </a:pPr>
          <a:r>
            <a:rPr lang="ja-JP" altLang="en-US" sz="1100" b="1" i="0" u="none" strike="noStrike" baseline="0">
              <a:solidFill>
                <a:srgbClr val="FFFFFF"/>
              </a:solidFill>
              <a:latin typeface="ＭＳ Ｐゴシック"/>
              <a:ea typeface="ＭＳ Ｐゴシック"/>
            </a:rPr>
            <a:t>表紙に戻る</a:t>
          </a:r>
        </a:p>
      </xdr:txBody>
    </xdr:sp>
    <xdr:clientData/>
  </xdr:twoCellAnchor>
  <xdr:twoCellAnchor>
    <xdr:from xmlns:xdr="http://schemas.openxmlformats.org/drawingml/2006/spreadsheetDrawing">
      <xdr:col>145</xdr:col>
      <xdr:colOff>414655</xdr:colOff>
      <xdr:row>81</xdr:row>
      <xdr:rowOff>117475</xdr:rowOff>
    </xdr:from>
    <xdr:to xmlns:xdr="http://schemas.openxmlformats.org/drawingml/2006/spreadsheetDrawing">
      <xdr:col>146</xdr:col>
      <xdr:colOff>1012190</xdr:colOff>
      <xdr:row>83</xdr:row>
      <xdr:rowOff>15875</xdr:rowOff>
    </xdr:to>
    <xdr:sp macro="" textlink="">
      <xdr:nvSpPr>
        <xdr:cNvPr id="5561" name="角丸四角形 8">
          <a:hlinkClick xmlns:r="http://schemas.openxmlformats.org/officeDocument/2006/relationships" r:id="rId3"/>
        </xdr:cNvPr>
        <xdr:cNvSpPr>
          <a:spLocks noChangeArrowheads="1"/>
        </xdr:cNvSpPr>
      </xdr:nvSpPr>
      <xdr:spPr>
        <a:xfrm>
          <a:off x="158256605" y="1444625"/>
          <a:ext cx="1746250" cy="222250"/>
        </a:xfrm>
        <a:prstGeom prst="roundRect">
          <a:avLst>
            <a:gd name="adj" fmla="val 16667"/>
          </a:avLst>
        </a:prstGeom>
        <a:gradFill rotWithShape="1">
          <a:gsLst>
            <a:gs pos="0">
              <a:srgbClr val="FF00FF"/>
            </a:gs>
            <a:gs pos="100000">
              <a:srgbClr val="C200C2"/>
            </a:gs>
          </a:gsLst>
          <a:path path="shape">
            <a:fillToRect l="50000" t="50000" r="50000" b="50000"/>
          </a:path>
          <a:tileRect/>
        </a:gradFill>
        <a:ln w="38100" algn="ctr">
          <a:solidFill>
            <a:srgbClr val="FF00FF"/>
          </a:solidFill>
          <a:round/>
          <a:headEnd/>
          <a:tailEnd/>
        </a:ln>
        <a:effectLst>
          <a:outerShdw dist="38100" dir="2700000" algn="tl" rotWithShape="0">
            <a:srgbClr val="000000">
              <a:alpha val="39999"/>
            </a:srgbClr>
          </a:outerShdw>
        </a:effectLst>
      </xdr:spPr>
      <xdr:txBody>
        <a:bodyPr vertOverflow="clip" horzOverflow="overflow" wrap="square" lIns="27432" tIns="27432" rIns="27432" bIns="27432" anchor="ctr" upright="1"/>
        <a:lstStyle/>
        <a:p>
          <a:pPr algn="ctr" rtl="0">
            <a:defRPr sz="1000"/>
          </a:pPr>
          <a:r>
            <a:rPr lang="en-US" altLang="ja-JP" sz="1100" b="1" i="0" u="none" strike="noStrike" baseline="0">
              <a:solidFill>
                <a:srgbClr val="FFFFFF"/>
              </a:solidFill>
              <a:latin typeface="Calibri"/>
            </a:rPr>
            <a:t>C</a:t>
          </a:r>
          <a:r>
            <a:rPr lang="ja-JP" altLang="en-US" sz="1100" b="1" i="0" u="none" strike="noStrike" baseline="0">
              <a:solidFill>
                <a:srgbClr val="FFFFFF"/>
              </a:solidFill>
              <a:latin typeface="ＭＳ Ｐゴシック"/>
              <a:ea typeface="ＭＳ Ｐゴシック"/>
            </a:rPr>
            <a:t>票（この票）の先頭に戻る</a:t>
          </a:r>
        </a:p>
      </xdr:txBody>
    </xdr:sp>
    <xdr:clientData/>
  </xdr:twoCellAnchor>
  <xdr:twoCellAnchor>
    <xdr:from xmlns:xdr="http://schemas.openxmlformats.org/drawingml/2006/spreadsheetDrawing">
      <xdr:col>145</xdr:col>
      <xdr:colOff>421005</xdr:colOff>
      <xdr:row>79</xdr:row>
      <xdr:rowOff>74295</xdr:rowOff>
    </xdr:from>
    <xdr:to xmlns:xdr="http://schemas.openxmlformats.org/drawingml/2006/spreadsheetDrawing">
      <xdr:col>146</xdr:col>
      <xdr:colOff>1012190</xdr:colOff>
      <xdr:row>80</xdr:row>
      <xdr:rowOff>131445</xdr:rowOff>
    </xdr:to>
    <xdr:sp macro="" textlink="">
      <xdr:nvSpPr>
        <xdr:cNvPr id="5562" name="角丸四角形 3">
          <a:hlinkClick xmlns:r="http://schemas.openxmlformats.org/officeDocument/2006/relationships" r:id="rId4"/>
        </xdr:cNvPr>
        <xdr:cNvSpPr>
          <a:spLocks noChangeArrowheads="1"/>
        </xdr:cNvSpPr>
      </xdr:nvSpPr>
      <xdr:spPr>
        <a:xfrm>
          <a:off x="158262955" y="1077595"/>
          <a:ext cx="1739900" cy="219075"/>
        </a:xfrm>
        <a:prstGeom prst="roundRect">
          <a:avLst>
            <a:gd name="adj" fmla="val 16667"/>
          </a:avLst>
        </a:prstGeom>
        <a:gradFill rotWithShape="1">
          <a:gsLst>
            <a:gs pos="0">
              <a:srgbClr val="FF6600"/>
            </a:gs>
            <a:gs pos="100000">
              <a:srgbClr val="CB5100"/>
            </a:gs>
          </a:gsLst>
          <a:path path="shape">
            <a:fillToRect l="50000" t="50000" r="50000" b="50000"/>
          </a:path>
          <a:tileRect/>
        </a:gradFill>
        <a:ln w="38100" algn="ctr">
          <a:solidFill>
            <a:srgbClr val="FF6600"/>
          </a:solidFill>
          <a:round/>
          <a:headEnd/>
          <a:tailEnd/>
        </a:ln>
        <a:effectLst>
          <a:outerShdw dist="38100" dir="2700000" algn="tl" rotWithShape="0">
            <a:srgbClr val="000000">
              <a:alpha val="39999"/>
            </a:srgbClr>
          </a:outerShdw>
        </a:effectLst>
      </xdr:spPr>
      <xdr:txBody>
        <a:bodyPr vertOverflow="clip" horzOverflow="overflow" wrap="square" lIns="27432" tIns="18288" rIns="27432" bIns="18288" anchor="ctr" upright="1"/>
        <a:lstStyle/>
        <a:p>
          <a:pPr algn="ctr" rtl="0">
            <a:defRPr sz="1000"/>
          </a:pPr>
          <a:r>
            <a:rPr lang="ja-JP" altLang="en-US" sz="1100" b="1" i="0" u="none" strike="noStrike" baseline="0">
              <a:solidFill>
                <a:srgbClr val="FFFFFF"/>
              </a:solidFill>
              <a:latin typeface="ＭＳ Ｐゴシック"/>
              <a:ea typeface="ＭＳ Ｐゴシック"/>
            </a:rPr>
            <a:t>表紙に戻る</a:t>
          </a:r>
        </a:p>
      </xdr:txBody>
    </xdr:sp>
    <xdr:clientData/>
  </xdr:twoCellAnchor>
  <xdr:twoCellAnchor>
    <xdr:from xmlns:xdr="http://schemas.openxmlformats.org/drawingml/2006/spreadsheetDrawing">
      <xdr:col>146</xdr:col>
      <xdr:colOff>1580515</xdr:colOff>
      <xdr:row>79</xdr:row>
      <xdr:rowOff>81280</xdr:rowOff>
    </xdr:from>
    <xdr:to xmlns:xdr="http://schemas.openxmlformats.org/drawingml/2006/spreadsheetDrawing">
      <xdr:col>148</xdr:col>
      <xdr:colOff>523240</xdr:colOff>
      <xdr:row>80</xdr:row>
      <xdr:rowOff>138430</xdr:rowOff>
    </xdr:to>
    <xdr:sp macro="" textlink="">
      <xdr:nvSpPr>
        <xdr:cNvPr id="8" name="角丸四角形 2">
          <a:hlinkClick xmlns:r="http://schemas.openxmlformats.org/officeDocument/2006/relationships" r:id="rId5"/>
        </xdr:cNvPr>
        <xdr:cNvSpPr>
          <a:spLocks noChangeArrowheads="1"/>
        </xdr:cNvSpPr>
      </xdr:nvSpPr>
      <xdr:spPr>
        <a:xfrm>
          <a:off x="160571180" y="1084580"/>
          <a:ext cx="1938655" cy="219075"/>
        </a:xfrm>
        <a:prstGeom prst="roundRect">
          <a:avLst>
            <a:gd name="adj" fmla="val 16667"/>
          </a:avLst>
        </a:prstGeom>
        <a:gradFill rotWithShape="1">
          <a:gsLst>
            <a:gs pos="0">
              <a:srgbClr val="0000FF"/>
            </a:gs>
            <a:gs pos="100000">
              <a:srgbClr val="0000A1"/>
            </a:gs>
          </a:gsLst>
          <a:path path="shape">
            <a:fillToRect l="50000" t="50000" r="50000" b="50000"/>
          </a:path>
          <a:tileRect/>
        </a:gradFill>
        <a:ln w="38100" algn="ctr">
          <a:solidFill>
            <a:srgbClr val="0000FF"/>
          </a:solidFill>
          <a:round/>
          <a:headEnd/>
          <a:tailEnd/>
        </a:ln>
        <a:effectLst>
          <a:outerShdw dist="38100" dir="2700000" algn="tl" rotWithShape="0">
            <a:srgbClr val="000000">
              <a:alpha val="39999"/>
            </a:srgbClr>
          </a:outerShdw>
        </a:effectLst>
      </xdr:spPr>
      <xdr:txBody>
        <a:bodyPr vertOverflow="clip" horzOverflow="overflow" wrap="square" lIns="27432" tIns="27432" rIns="27432" bIns="27432" anchor="ctr" upright="1"/>
        <a:lstStyle/>
        <a:p>
          <a:pPr algn="ctr" rtl="0">
            <a:defRPr sz="1000"/>
          </a:pPr>
          <a:r>
            <a:rPr lang="en-US" altLang="ja-JP" sz="1100" b="1" i="0" u="none" strike="noStrike" baseline="0">
              <a:solidFill>
                <a:srgbClr val="FFFFFF"/>
              </a:solidFill>
              <a:latin typeface="Calibri"/>
            </a:rPr>
            <a:t>E</a:t>
          </a:r>
          <a:r>
            <a:rPr lang="ja-JP" altLang="en-US" sz="1100" b="1" i="0" u="none" strike="noStrike" baseline="0">
              <a:solidFill>
                <a:srgbClr val="FFFFFF"/>
              </a:solidFill>
              <a:latin typeface="ＭＳ Ｐゴシック"/>
              <a:ea typeface="ＭＳ Ｐゴシック"/>
            </a:rPr>
            <a:t>票（死亡事例の内容）に行く</a:t>
          </a:r>
        </a:p>
      </xdr:txBody>
    </xdr:sp>
    <xdr:clientData/>
  </xdr:twoCellAnchor>
  <xdr:twoCellAnchor>
    <xdr:from xmlns:xdr="http://schemas.openxmlformats.org/drawingml/2006/spreadsheetDrawing">
      <xdr:col>8</xdr:col>
      <xdr:colOff>605790</xdr:colOff>
      <xdr:row>80</xdr:row>
      <xdr:rowOff>86360</xdr:rowOff>
    </xdr:from>
    <xdr:to xmlns:xdr="http://schemas.openxmlformats.org/drawingml/2006/spreadsheetDrawing">
      <xdr:col>15</xdr:col>
      <xdr:colOff>142875</xdr:colOff>
      <xdr:row>83</xdr:row>
      <xdr:rowOff>142240</xdr:rowOff>
    </xdr:to>
    <xdr:sp macro="" textlink="">
      <xdr:nvSpPr>
        <xdr:cNvPr id="9" name="テキスト ボックス 8"/>
        <xdr:cNvSpPr txBox="1"/>
      </xdr:nvSpPr>
      <xdr:spPr>
        <a:xfrm>
          <a:off x="9021445" y="1251585"/>
          <a:ext cx="4620895" cy="54165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lang="ja-JP" altLang="ja-JP" sz="1100">
              <a:solidFill>
                <a:schemeClr val="dk1"/>
              </a:solidFill>
              <a:latin typeface="+mn-lt"/>
              <a:ea typeface="+mn-ea"/>
              <a:cs typeface="+mn-cs"/>
            </a:rPr>
            <a:t>『要確認事項』で</a:t>
          </a:r>
          <a:r>
            <a:rPr lang="ja-JP" altLang="ja-JP" sz="1100" b="1">
              <a:solidFill>
                <a:schemeClr val="dk1"/>
              </a:solidFill>
              <a:latin typeface="+mn-lt"/>
              <a:ea typeface="+mn-ea"/>
              <a:cs typeface="+mn-cs"/>
            </a:rPr>
            <a:t>『複数被虐待者がいるうち</a:t>
          </a:r>
          <a:r>
            <a:rPr lang="en-US" altLang="ja-JP" sz="1100" b="1">
              <a:solidFill>
                <a:schemeClr val="dk1"/>
              </a:solidFill>
              <a:latin typeface="+mn-lt"/>
              <a:ea typeface="+mn-ea"/>
              <a:cs typeface="+mn-cs"/>
            </a:rPr>
            <a:t>2</a:t>
          </a:r>
          <a:r>
            <a:rPr lang="ja-JP" altLang="ja-JP" sz="1100" b="1">
              <a:solidFill>
                <a:schemeClr val="dk1"/>
              </a:solidFill>
              <a:latin typeface="+mn-lt"/>
              <a:ea typeface="+mn-ea"/>
              <a:cs typeface="+mn-cs"/>
            </a:rPr>
            <a:t>人目以降』</a:t>
          </a:r>
          <a:r>
            <a:rPr lang="ja-JP" altLang="ja-JP" sz="1100">
              <a:solidFill>
                <a:schemeClr val="dk1"/>
              </a:solidFill>
              <a:latin typeface="+mn-lt"/>
              <a:ea typeface="+mn-ea"/>
              <a:cs typeface="+mn-cs"/>
            </a:rPr>
            <a:t>とした行は、</a:t>
          </a:r>
          <a:endParaRPr lang="en-US" altLang="ja-JP" sz="1100">
            <a:solidFill>
              <a:schemeClr val="dk1"/>
            </a:solidFill>
            <a:latin typeface="+mn-lt"/>
            <a:ea typeface="+mn-ea"/>
            <a:cs typeface="+mn-cs"/>
          </a:endParaRPr>
        </a:p>
        <a:p>
          <a:pPr algn="ctr"/>
          <a:r>
            <a:rPr lang="ja-JP" altLang="ja-JP" sz="1100" b="1">
              <a:solidFill>
                <a:schemeClr val="dk1"/>
              </a:solidFill>
              <a:latin typeface="+mn-lt"/>
              <a:ea typeface="+mn-ea"/>
              <a:cs typeface="+mn-cs"/>
            </a:rPr>
            <a:t>問</a:t>
          </a:r>
          <a:r>
            <a:rPr lang="en-US" altLang="ja-JP" sz="1100" b="1">
              <a:solidFill>
                <a:schemeClr val="dk1"/>
              </a:solidFill>
              <a:latin typeface="+mn-lt"/>
              <a:ea typeface="+mn-ea"/>
              <a:cs typeface="+mn-cs"/>
            </a:rPr>
            <a:t>1</a:t>
          </a:r>
          <a:r>
            <a:rPr lang="ja-JP" altLang="ja-JP" sz="1100" b="1">
              <a:solidFill>
                <a:schemeClr val="dk1"/>
              </a:solidFill>
              <a:latin typeface="+mn-lt"/>
              <a:ea typeface="+mn-ea"/>
              <a:cs typeface="+mn-cs"/>
            </a:rPr>
            <a:t>～問</a:t>
          </a:r>
          <a:r>
            <a:rPr lang="en-US" altLang="ja-JP" sz="1100" b="1">
              <a:solidFill>
                <a:schemeClr val="dk1"/>
              </a:solidFill>
              <a:latin typeface="+mn-lt"/>
              <a:ea typeface="+mn-ea"/>
              <a:cs typeface="+mn-cs"/>
            </a:rPr>
            <a:t>4</a:t>
          </a:r>
          <a:r>
            <a:rPr lang="ja-JP" altLang="ja-JP" sz="1100" b="1">
              <a:solidFill>
                <a:schemeClr val="dk1"/>
              </a:solidFill>
              <a:latin typeface="+mn-lt"/>
              <a:ea typeface="+mn-ea"/>
              <a:cs typeface="+mn-cs"/>
            </a:rPr>
            <a:t>は回答不要</a:t>
          </a:r>
          <a:r>
            <a:rPr lang="ja-JP" altLang="ja-JP" sz="1100">
              <a:solidFill>
                <a:schemeClr val="dk1"/>
              </a:solidFill>
              <a:latin typeface="+mn-lt"/>
              <a:ea typeface="+mn-ea"/>
              <a:cs typeface="+mn-cs"/>
            </a:rPr>
            <a:t>です。</a:t>
          </a:r>
          <a:endParaRPr kumimoji="1" lang="ja-JP" altLang="ja-JP" sz="1100" b="0">
            <a:solidFill>
              <a:schemeClr val="dk1"/>
            </a:solidFill>
            <a:latin typeface="+mn-lt"/>
            <a:ea typeface="+mn-ea"/>
            <a:cs typeface="+mn-cs"/>
          </a:endParaRPr>
        </a:p>
      </xdr:txBody>
    </xdr:sp>
    <xdr:clientData/>
  </xdr:twoCellAnchor>
  <xdr:twoCellAnchor>
    <xdr:from xmlns:xdr="http://schemas.openxmlformats.org/drawingml/2006/spreadsheetDrawing">
      <xdr:col>26</xdr:col>
      <xdr:colOff>1177925</xdr:colOff>
      <xdr:row>81</xdr:row>
      <xdr:rowOff>0</xdr:rowOff>
    </xdr:from>
    <xdr:to xmlns:xdr="http://schemas.openxmlformats.org/drawingml/2006/spreadsheetDrawing">
      <xdr:col>28</xdr:col>
      <xdr:colOff>1417320</xdr:colOff>
      <xdr:row>84</xdr:row>
      <xdr:rowOff>35560</xdr:rowOff>
    </xdr:to>
    <xdr:sp macro="" textlink="">
      <xdr:nvSpPr>
        <xdr:cNvPr id="12" name="テキスト ボックス 11"/>
        <xdr:cNvSpPr txBox="1"/>
      </xdr:nvSpPr>
      <xdr:spPr>
        <a:xfrm>
          <a:off x="26049605" y="1327150"/>
          <a:ext cx="3940175" cy="5213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lang="ja-JP" altLang="ja-JP" sz="1100">
              <a:solidFill>
                <a:schemeClr val="dk1"/>
              </a:solidFill>
              <a:latin typeface="+mn-lt"/>
              <a:ea typeface="+mn-ea"/>
              <a:cs typeface="+mn-cs"/>
            </a:rPr>
            <a:t>『要確認事項』で</a:t>
          </a:r>
          <a:r>
            <a:rPr lang="ja-JP" altLang="ja-JP" sz="1100" b="1">
              <a:solidFill>
                <a:schemeClr val="dk1"/>
              </a:solidFill>
              <a:latin typeface="+mn-lt"/>
              <a:ea typeface="+mn-ea"/>
              <a:cs typeface="+mn-cs"/>
            </a:rPr>
            <a:t>『複数被虐待者がいるうち</a:t>
          </a:r>
          <a:r>
            <a:rPr lang="en-US" altLang="ja-JP" sz="1100" b="1">
              <a:solidFill>
                <a:schemeClr val="dk1"/>
              </a:solidFill>
              <a:latin typeface="+mn-lt"/>
              <a:ea typeface="+mn-ea"/>
              <a:cs typeface="+mn-cs"/>
            </a:rPr>
            <a:t>2</a:t>
          </a:r>
          <a:r>
            <a:rPr lang="ja-JP" altLang="ja-JP" sz="1100" b="1">
              <a:solidFill>
                <a:schemeClr val="dk1"/>
              </a:solidFill>
              <a:latin typeface="+mn-lt"/>
              <a:ea typeface="+mn-ea"/>
              <a:cs typeface="+mn-cs"/>
            </a:rPr>
            <a:t>人目以降』</a:t>
          </a:r>
          <a:r>
            <a:rPr lang="ja-JP" altLang="ja-JP" sz="1100">
              <a:solidFill>
                <a:schemeClr val="dk1"/>
              </a:solidFill>
              <a:latin typeface="+mn-lt"/>
              <a:ea typeface="+mn-ea"/>
              <a:cs typeface="+mn-cs"/>
            </a:rPr>
            <a:t>とした行は、</a:t>
          </a:r>
          <a:endParaRPr lang="en-US" altLang="ja-JP" sz="1100">
            <a:solidFill>
              <a:schemeClr val="dk1"/>
            </a:solidFill>
            <a:latin typeface="+mn-lt"/>
            <a:ea typeface="+mn-ea"/>
            <a:cs typeface="+mn-cs"/>
          </a:endParaRPr>
        </a:p>
        <a:p>
          <a:pPr algn="ctr"/>
          <a:r>
            <a:rPr lang="ja-JP" altLang="ja-JP" sz="1100" b="1">
              <a:solidFill>
                <a:schemeClr val="dk1"/>
              </a:solidFill>
              <a:latin typeface="+mn-lt"/>
              <a:ea typeface="+mn-ea"/>
              <a:cs typeface="+mn-cs"/>
            </a:rPr>
            <a:t>問</a:t>
          </a:r>
          <a:r>
            <a:rPr lang="en-US" altLang="ja-JP" sz="1100" b="1">
              <a:solidFill>
                <a:schemeClr val="dk1"/>
              </a:solidFill>
              <a:latin typeface="+mn-lt"/>
              <a:ea typeface="+mn-ea"/>
              <a:cs typeface="+mn-cs"/>
            </a:rPr>
            <a:t>1</a:t>
          </a:r>
          <a:r>
            <a:rPr lang="ja-JP" altLang="ja-JP" sz="1100" b="1">
              <a:solidFill>
                <a:schemeClr val="dk1"/>
              </a:solidFill>
              <a:latin typeface="+mn-lt"/>
              <a:ea typeface="+mn-ea"/>
              <a:cs typeface="+mn-cs"/>
            </a:rPr>
            <a:t>～問</a:t>
          </a:r>
          <a:r>
            <a:rPr lang="en-US" altLang="ja-JP" sz="1100" b="1">
              <a:solidFill>
                <a:schemeClr val="dk1"/>
              </a:solidFill>
              <a:latin typeface="+mn-lt"/>
              <a:ea typeface="+mn-ea"/>
              <a:cs typeface="+mn-cs"/>
            </a:rPr>
            <a:t>4</a:t>
          </a:r>
          <a:r>
            <a:rPr lang="ja-JP" altLang="ja-JP" sz="1100" b="1">
              <a:solidFill>
                <a:schemeClr val="dk1"/>
              </a:solidFill>
              <a:latin typeface="+mn-lt"/>
              <a:ea typeface="+mn-ea"/>
              <a:cs typeface="+mn-cs"/>
            </a:rPr>
            <a:t>は回答不要</a:t>
          </a:r>
          <a:r>
            <a:rPr lang="ja-JP" altLang="ja-JP" sz="1100">
              <a:solidFill>
                <a:schemeClr val="dk1"/>
              </a:solidFill>
              <a:latin typeface="+mn-lt"/>
              <a:ea typeface="+mn-ea"/>
              <a:cs typeface="+mn-cs"/>
            </a:rPr>
            <a:t>です。</a:t>
          </a:r>
          <a:endParaRPr kumimoji="1" lang="ja-JP" altLang="en-US" sz="1100" b="0">
            <a:latin typeface="+mj-ea"/>
            <a:ea typeface="+mj-ea"/>
          </a:endParaRPr>
        </a:p>
      </xdr:txBody>
    </xdr:sp>
    <xdr:clientData/>
  </xdr:twoCellAnchor>
  <xdr:twoCellAnchor>
    <xdr:from xmlns:xdr="http://schemas.openxmlformats.org/drawingml/2006/spreadsheetDrawing">
      <xdr:col>76</xdr:col>
      <xdr:colOff>19050</xdr:colOff>
      <xdr:row>82</xdr:row>
      <xdr:rowOff>152400</xdr:rowOff>
    </xdr:from>
    <xdr:to xmlns:xdr="http://schemas.openxmlformats.org/drawingml/2006/spreadsheetDrawing">
      <xdr:col>77</xdr:col>
      <xdr:colOff>657225</xdr:colOff>
      <xdr:row>83</xdr:row>
      <xdr:rowOff>133350</xdr:rowOff>
    </xdr:to>
    <xdr:sp macro="" textlink="">
      <xdr:nvSpPr>
        <xdr:cNvPr id="13" name="右矢印 12"/>
        <xdr:cNvSpPr/>
      </xdr:nvSpPr>
      <xdr:spPr>
        <a:xfrm>
          <a:off x="70810755" y="1641475"/>
          <a:ext cx="1361440" cy="142875"/>
        </a:xfrm>
        <a:prstGeom prst="rightArrow">
          <a:avLst>
            <a:gd name="adj1" fmla="val 50000"/>
            <a:gd name="adj2" fmla="val 442884"/>
          </a:avLst>
        </a:prstGeom>
        <a:solidFill>
          <a:srgbClr val="FF8080"/>
        </a:solidFill>
        <a:ln>
          <a:headEnd/>
          <a:tailEnd/>
        </a:ln>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overflow" wrap="square" lIns="27432" tIns="18288" rIns="27432" bIns="18288" rtlCol="0" anchor="ctr" upright="1"/>
        <a:lstStyle/>
        <a:p>
          <a:endParaRPr lang="ja-JP" altLang="en-US"/>
        </a:p>
      </xdr:txBody>
    </xdr:sp>
    <xdr:clientData/>
  </xdr:twoCellAnchor>
  <xdr:twoCellAnchor>
    <xdr:from xmlns:xdr="http://schemas.openxmlformats.org/drawingml/2006/spreadsheetDrawing">
      <xdr:col>97</xdr:col>
      <xdr:colOff>213360</xdr:colOff>
      <xdr:row>80</xdr:row>
      <xdr:rowOff>0</xdr:rowOff>
    </xdr:from>
    <xdr:to xmlns:xdr="http://schemas.openxmlformats.org/drawingml/2006/spreadsheetDrawing">
      <xdr:col>101</xdr:col>
      <xdr:colOff>48895</xdr:colOff>
      <xdr:row>83</xdr:row>
      <xdr:rowOff>55880</xdr:rowOff>
    </xdr:to>
    <xdr:sp macro="" textlink="">
      <xdr:nvSpPr>
        <xdr:cNvPr id="11" name="テキスト ボックス 10"/>
        <xdr:cNvSpPr txBox="1"/>
      </xdr:nvSpPr>
      <xdr:spPr>
        <a:xfrm>
          <a:off x="98049715" y="1165225"/>
          <a:ext cx="4069080" cy="54165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0">
              <a:solidFill>
                <a:schemeClr val="dk1"/>
              </a:solidFill>
              <a:latin typeface="+mn-ea"/>
              <a:ea typeface="+mn-ea"/>
              <a:cs typeface="+mn-cs"/>
            </a:rPr>
            <a:t>被虐待者が複数いる場合、回答が重複して良いので</a:t>
          </a:r>
          <a:endParaRPr kumimoji="1" lang="en-US" altLang="ja-JP" sz="1100" b="0">
            <a:solidFill>
              <a:schemeClr val="dk1"/>
            </a:solidFill>
            <a:latin typeface="+mn-ea"/>
            <a:ea typeface="+mn-ea"/>
            <a:cs typeface="+mn-cs"/>
          </a:endParaRPr>
        </a:p>
        <a:p>
          <a:pPr algn="ctr">
            <a:lnSpc>
              <a:spcPts val="1200"/>
            </a:lnSpc>
          </a:pPr>
          <a:r>
            <a:rPr kumimoji="1" lang="ja-JP" altLang="en-US" sz="1100" b="0">
              <a:solidFill>
                <a:schemeClr val="dk1"/>
              </a:solidFill>
              <a:latin typeface="+mn-ea"/>
              <a:ea typeface="+mn-ea"/>
              <a:cs typeface="+mn-cs"/>
            </a:rPr>
            <a:t>被虐待者ごと</a:t>
          </a:r>
          <a:r>
            <a:rPr kumimoji="1" lang="en-US" altLang="ja-JP" sz="1100" b="0">
              <a:solidFill>
                <a:schemeClr val="dk1"/>
              </a:solidFill>
              <a:latin typeface="+mn-ea"/>
              <a:ea typeface="+mn-ea"/>
              <a:cs typeface="+mn-cs"/>
            </a:rPr>
            <a:t>(1</a:t>
          </a:r>
          <a:r>
            <a:rPr kumimoji="1" lang="ja-JP" altLang="en-US" sz="1100" b="0">
              <a:solidFill>
                <a:schemeClr val="dk1"/>
              </a:solidFill>
              <a:latin typeface="+mn-ea"/>
              <a:ea typeface="+mn-ea"/>
              <a:cs typeface="+mn-cs"/>
            </a:rPr>
            <a:t>行ごと</a:t>
          </a:r>
          <a:r>
            <a:rPr kumimoji="1" lang="en-US" altLang="ja-JP" sz="1100" b="0">
              <a:solidFill>
                <a:schemeClr val="dk1"/>
              </a:solidFill>
              <a:latin typeface="+mn-ea"/>
              <a:ea typeface="+mn-ea"/>
              <a:cs typeface="+mn-cs"/>
            </a:rPr>
            <a:t>)</a:t>
          </a:r>
          <a:r>
            <a:rPr kumimoji="1" lang="ja-JP" altLang="en-US" sz="1100" b="0">
              <a:solidFill>
                <a:schemeClr val="dk1"/>
              </a:solidFill>
              <a:latin typeface="+mn-ea"/>
              <a:ea typeface="+mn-ea"/>
              <a:cs typeface="+mn-cs"/>
            </a:rPr>
            <a:t>に回答</a:t>
          </a:r>
          <a:endParaRPr kumimoji="1" lang="ja-JP" altLang="ja-JP" sz="1100" b="0">
            <a:solidFill>
              <a:schemeClr val="dk1"/>
            </a:solidFill>
            <a:latin typeface="+mn-ea"/>
            <a:ea typeface="+mn-ea"/>
            <a:cs typeface="+mn-cs"/>
          </a:endParaRPr>
        </a:p>
      </xdr:txBody>
    </xdr:sp>
    <xdr:clientData/>
  </xdr:twoCellAnchor>
  <xdr:twoCellAnchor>
    <xdr:from xmlns:xdr="http://schemas.openxmlformats.org/drawingml/2006/spreadsheetDrawing">
      <xdr:col>5</xdr:col>
      <xdr:colOff>121285</xdr:colOff>
      <xdr:row>91</xdr:row>
      <xdr:rowOff>85090</xdr:rowOff>
    </xdr:from>
    <xdr:to xmlns:xdr="http://schemas.openxmlformats.org/drawingml/2006/spreadsheetDrawing">
      <xdr:col>17</xdr:col>
      <xdr:colOff>542925</xdr:colOff>
      <xdr:row>119</xdr:row>
      <xdr:rowOff>24130</xdr:rowOff>
    </xdr:to>
    <xdr:sp macro="" textlink="">
      <xdr:nvSpPr>
        <xdr:cNvPr id="5563" name="テキスト 11"/>
        <xdr:cNvSpPr txBox="1"/>
      </xdr:nvSpPr>
      <xdr:spPr>
        <a:xfrm>
          <a:off x="2569210" y="3326765"/>
          <a:ext cx="12716510" cy="959739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
          </a:r>
          <a:r>
            <a:rPr kumimoji="1" lang="ja-JP" altLang="en-US"/>
            <a:t>（県提出前の確認事項）</a:t>
          </a:r>
          <a:endParaRPr kumimoji="1" lang="ja-JP" altLang="en-US"/>
        </a:p>
        <a:p>
          <a:endParaRPr kumimoji="1" lang="ja-JP" altLang="en-US"/>
        </a:p>
        <a:p>
          <a:r>
            <a:rPr kumimoji="1" lang="ja-JP" altLang="en-US"/>
            <a:t>１） R7.12.26メール通知済み「令和６年度高齢者虐待防止法に基づく対応状況等に関する全国調査結果について」、</a:t>
          </a:r>
          <a:r>
            <a:rPr kumimoji="1" lang="ja-JP" altLang="en-US"/>
            <a:t>各市町の確定データとなります。</a:t>
          </a:r>
          <a:endParaRPr kumimoji="1" lang="ja-JP" altLang="en-US"/>
        </a:p>
        <a:p>
          <a:r>
            <a:rPr kumimoji="1" lang="ja-JP" altLang="en-US"/>
            <a:t>　　その確定データの対応継続の事案は今年度記載が必要です。（終結するまで追う）</a:t>
          </a:r>
          <a:r>
            <a:rPr kumimoji="1" lang="ja-JP" altLang="en-US"/>
            <a:t>　</a:t>
          </a:r>
          <a:endParaRPr kumimoji="1" lang="ja-JP" altLang="en-US"/>
        </a:p>
        <a:p>
          <a:r>
            <a:rPr kumimoji="1" lang="ja-JP" altLang="en-US"/>
            <a:t>　　※昨年度の対応継続の案件は、対応時期　C　で入力ください。</a:t>
          </a:r>
          <a:endParaRPr kumimoji="1" lang="ja-JP" altLang="en-US"/>
        </a:p>
        <a:p>
          <a:r>
            <a:rPr kumimoji="1" lang="ja-JP" altLang="en-US"/>
            <a:t>　　※調査対象年度以前に終結している案件は調査計上不要となります。</a:t>
          </a:r>
          <a:endParaRPr kumimoji="1" lang="ja-JP" altLang="en-US"/>
        </a:p>
        <a:p>
          <a:endParaRPr kumimoji="1" lang="ja-JP" altLang="en-US"/>
        </a:p>
        <a:p>
          <a:r>
            <a:rPr kumimoji="1" lang="ja-JP" altLang="en-US"/>
            <a:t>２</a:t>
          </a:r>
          <a:r>
            <a:rPr kumimoji="1" lang="ja-JP" altLang="en-US"/>
            <a:t>）昨年の対応継続のデータにモレが無いか照合が必要です。下記の日付を変更しないでください。</a:t>
          </a:r>
          <a:endParaRPr kumimoji="1" lang="ja-JP" altLang="en-US"/>
        </a:p>
        <a:p>
          <a:r>
            <a:rPr kumimoji="1" lang="ja-JP" altLang="en-US"/>
            <a:t>　　問１相談・通報受理日</a:t>
          </a:r>
          <a:endParaRPr kumimoji="1" lang="ja-JP" altLang="en-US"/>
        </a:p>
        <a:p>
          <a:r>
            <a:rPr kumimoji="1" lang="ja-JP" altLang="en-US"/>
            <a:t>　　問３（２）事実確認調査の開始日</a:t>
          </a:r>
          <a:endParaRPr kumimoji="1" lang="ja-JP" altLang="en-US"/>
        </a:p>
        <a:p>
          <a:r>
            <a:rPr kumimoji="1" lang="ja-JP" altLang="en-US"/>
            <a:t>　　問４（２）虐待が確認された期日）</a:t>
          </a:r>
          <a:endParaRPr kumimoji="1" lang="ja-JP" altLang="en-US"/>
        </a:p>
        <a:p>
          <a:endParaRPr kumimoji="1" lang="ja-JP" altLang="en-US"/>
        </a:p>
        <a:p>
          <a:r>
            <a:rPr kumimoji="1" lang="ja-JP" altLang="en-US"/>
            <a:t>３）問１　相談通報受理日によって、G列の対応時期が異なります。（詳しくは記入要領P21参照）</a:t>
          </a:r>
          <a:endParaRPr kumimoji="1" lang="ja-JP" altLang="en-US"/>
        </a:p>
        <a:p>
          <a:r>
            <a:rPr kumimoji="1" lang="ja-JP" altLang="en-US"/>
            <a:t>　</a:t>
          </a:r>
          <a:r>
            <a:rPr kumimoji="1" lang="ja-JP" altLang="en-US">
              <a:latin typeface="ＭＳ Ｐゴシック"/>
              <a:ea typeface="ＭＳ Ｐゴシック"/>
            </a:rPr>
            <a:t>　a)本調査対象年度内に、相談・通報等を受理した事例</a:t>
          </a:r>
          <a:endParaRPr kumimoji="1" lang="ja-JP" altLang="en-US">
            <a:latin typeface="ＭＳ Ｐゴシック"/>
            <a:ea typeface="ＭＳ Ｐゴシック"/>
          </a:endParaRPr>
        </a:p>
        <a:p>
          <a:r>
            <a:rPr kumimoji="1" lang="ja-JP" altLang="en-US">
              <a:latin typeface="ＭＳ Ｐゴシック"/>
              <a:ea typeface="ＭＳ Ｐゴシック"/>
            </a:rPr>
            <a:t>　　b)対象年度以前に相談・通報等を受理し、事実確認の終了（虐待有無の判断）が対象年度（以降）となった事例</a:t>
          </a:r>
          <a:endParaRPr kumimoji="1" lang="ja-JP" altLang="en-US">
            <a:latin typeface="ＭＳ Ｐゴシック"/>
            <a:ea typeface="ＭＳ Ｐゴシック"/>
          </a:endParaRPr>
        </a:p>
        <a:p>
          <a:r>
            <a:rPr kumimoji="1" lang="ja-JP" altLang="en-US">
              <a:latin typeface="ＭＳ Ｐゴシック"/>
              <a:ea typeface="ＭＳ Ｐゴシック"/>
            </a:rPr>
            <a:t>　　c)対象年度以前に通報受理・事実確認（虐待有無の判断）を終えた虐待事例で、対応が対象年度となった事例 </a:t>
          </a:r>
          <a:endParaRPr kumimoji="1" lang="ja-JP" altLang="en-US">
            <a:latin typeface="ＭＳ Ｐゴシック"/>
            <a:ea typeface="ＭＳ Ｐゴシック"/>
          </a:endParaRPr>
        </a:p>
        <a:p>
          <a:endParaRPr kumimoji="1" lang="ja-JP" altLang="en-US"/>
        </a:p>
        <a:p>
          <a:r>
            <a:rPr kumimoji="1" lang="ja-JP" altLang="en-US"/>
            <a:t>４）</a:t>
          </a:r>
          <a:r>
            <a:rPr kumimoji="1" lang="ja-JP" altLang="en-US"/>
            <a:t>終結している事案を対応継続のまま記載されていませんか？</a:t>
          </a:r>
          <a:endParaRPr kumimoji="1" lang="ja-JP" altLang="en-US"/>
        </a:p>
        <a:p>
          <a:r>
            <a:rPr kumimoji="1" lang="ja-JP" altLang="en-US"/>
            <a:t>　　または、終結日が対象年度以降の日付で、対応継続と入力せず、終結と入力していませんか？</a:t>
          </a:r>
          <a:endParaRPr kumimoji="1" lang="ja-JP" altLang="en-US"/>
        </a:p>
        <a:p>
          <a:endParaRPr kumimoji="1" lang="ja-JP" altLang="en-US"/>
        </a:p>
        <a:p>
          <a:r>
            <a:rPr kumimoji="1" lang="ja-JP" altLang="en-US"/>
            <a:t>５）虐待認定の有無に関わらず、全ての日付にあべこべがないかを確認ください。（※年度等も注意願います。）</a:t>
          </a:r>
          <a:endParaRPr kumimoji="1" lang="ja-JP" altLang="en-US"/>
        </a:p>
        <a:p>
          <a:r>
            <a:rPr kumimoji="1" lang="ja-JP" altLang="en-US"/>
            <a:t>　　問１相談通報受理日</a:t>
          </a:r>
          <a:endParaRPr kumimoji="1" lang="ja-JP" altLang="en-US"/>
        </a:p>
        <a:p>
          <a:r>
            <a:rPr kumimoji="1" lang="ja-JP" altLang="en-US"/>
            <a:t>      </a:t>
          </a:r>
          <a:r>
            <a:rPr kumimoji="1" lang="ja-JP" altLang="en-US"/>
            <a:t>問３（２）事実確認調査の開始日</a:t>
          </a:r>
          <a:endParaRPr kumimoji="1" lang="ja-JP" altLang="en-US"/>
        </a:p>
        <a:p>
          <a:r>
            <a:rPr kumimoji="1" lang="ja-JP" altLang="en-US"/>
            <a:t>　　問４（２）虐待が確認された期日</a:t>
          </a:r>
          <a:endParaRPr kumimoji="1" lang="ja-JP" altLang="en-US"/>
        </a:p>
        <a:p>
          <a:r>
            <a:rPr kumimoji="1" lang="ja-JP" altLang="en-US"/>
            <a:t>　　問７（１-2）分離対応開始日</a:t>
          </a:r>
          <a:endParaRPr kumimoji="1" lang="ja-JP" altLang="en-US"/>
        </a:p>
        <a:p>
          <a:r>
            <a:rPr kumimoji="1" lang="ja-JP" altLang="en-US"/>
            <a:t>　　問８調査対象年度末日での状況（終結した場合、１-2）その期日</a:t>
          </a:r>
          <a:endParaRPr kumimoji="1" lang="ja-JP" altLang="en-US"/>
        </a:p>
        <a:p>
          <a:endParaRPr kumimoji="1" lang="ja-JP" altLang="en-US"/>
        </a:p>
        <a:p>
          <a:r>
            <a:rPr kumimoji="1" lang="ja-JP" altLang="en-US"/>
            <a:t>６）</a:t>
          </a:r>
          <a:r>
            <a:rPr kumimoji="1" lang="ja-JP" altLang="en-US"/>
            <a:t>同一人物のダブリに注意願います。</a:t>
          </a:r>
          <a:endParaRPr kumimoji="1" lang="ja-JP" altLang="en-US"/>
        </a:p>
        <a:p>
          <a:endParaRPr kumimoji="1" lang="ja-JP" altLang="en-US"/>
        </a:p>
        <a:p>
          <a:r>
            <a:rPr kumimoji="1" lang="ja-JP" altLang="en-US"/>
            <a:t>７）終結した場合、問８（２）理由を記入すること。</a:t>
          </a:r>
          <a:endParaRPr kumimoji="1" lang="ja-JP" altLang="en-US"/>
        </a:p>
        <a:p>
          <a:endParaRPr kumimoji="1" lang="ja-JP" altLang="en-US"/>
        </a:p>
        <a:p>
          <a:r>
            <a:rPr kumimoji="1" lang="ja-JP" altLang="en-US"/>
            <a:t/>
          </a:r>
          <a:endParaRPr kumimoji="1" lang="ja-JP" altLang="en-US"/>
        </a:p>
        <a:p>
          <a:r>
            <a:rPr kumimoji="1" lang="ja-JP" altLang="en-US" b="1">
              <a:solidFill>
                <a:srgbClr val="FF0000"/>
              </a:solidFill>
            </a:rPr>
            <a:t>※（市町提出後、県にて追加確認する場所）</a:t>
          </a:r>
          <a:endParaRPr kumimoji="1" lang="ja-JP" altLang="en-US" b="1">
            <a:solidFill>
              <a:srgbClr val="FF0000"/>
            </a:solidFill>
          </a:endParaRPr>
        </a:p>
        <a:p>
          <a:r>
            <a:rPr kumimoji="1" lang="ja-JP" altLang="en-US">
              <a:solidFill>
                <a:sysClr val="windowText" lastClr="000000"/>
              </a:solidFill>
            </a:rPr>
            <a:t>８）</a:t>
          </a:r>
          <a:r>
            <a:rPr kumimoji="1" lang="ja-JP" altLang="en-US">
              <a:solidFill>
                <a:sysClr val="windowText" lastClr="000000"/>
              </a:solidFill>
            </a:rPr>
            <a:t>問７　問7の1-2)「分離対応開始日」が令和５年度（もしくはそれ以前）の日付になっています。調査対象年度である令和6年度より前から対応を開始している場合は、同問の1-1)「分離の有無」で「e)その他」とし、隣の記入欄に「前年度より対応開始済」等ご記載いただくことになっていました（記入要領p.30）。問7について、このように修正願います。</a:t>
          </a:r>
          <a:endParaRPr kumimoji="1" lang="ja-JP" altLang="en-US">
            <a:solidFill>
              <a:sysClr val="windowText" lastClr="000000"/>
            </a:solidFill>
          </a:endParaRPr>
        </a:p>
        <a:p>
          <a:r>
            <a:rPr kumimoji="1" lang="ja-JP" altLang="en-US">
              <a:solidFill>
                <a:sysClr val="windowText" lastClr="000000"/>
              </a:solidFill>
            </a:rPr>
            <a:t>整理番号106　問８終結日　2023.7.24</a:t>
          </a:r>
          <a:endParaRPr kumimoji="1" lang="ja-JP" altLang="en-US">
            <a:solidFill>
              <a:sysClr val="windowText" lastClr="000000"/>
            </a:solidFill>
          </a:endParaRPr>
        </a:p>
        <a:p>
          <a:r>
            <a:rPr kumimoji="1" lang="ja-JP" altLang="en-US">
              <a:solidFill>
                <a:sysClr val="windowText" lastClr="000000"/>
              </a:solidFill>
            </a:rPr>
            <a:t>調査対象年度以前に終結。今回の調査計上不要となります。ご確認の上、計上の適否、もしくは正しい日付や「対応時期」確認ください。</a:t>
          </a:r>
          <a:endParaRPr kumimoji="1" lang="ja-JP" altLang="en-US">
            <a:solidFill>
              <a:sysClr val="windowText" lastClr="000000"/>
            </a:solidFill>
          </a:endParaRPr>
        </a:p>
        <a:p>
          <a:endParaRPr kumimoji="1" lang="ja-JP" altLang="en-US">
            <a:solidFill>
              <a:sysClr val="windowText" lastClr="000000"/>
            </a:solidFill>
          </a:endParaRPr>
        </a:p>
        <a:p>
          <a:r>
            <a:rPr kumimoji="1" lang="ja-JP" altLang="en-US">
              <a:solidFill>
                <a:sysClr val="windowText" lastClr="000000"/>
              </a:solidFill>
            </a:rPr>
            <a:t>９）</a:t>
          </a:r>
          <a:r>
            <a:rPr kumimoji="1" lang="ja-JP" altLang="en-US">
              <a:solidFill>
                <a:sysClr val="windowText" lastClr="000000"/>
              </a:solidFill>
            </a:rPr>
            <a:t>問8　終結日2025.1.16対応継続だが、終結しているのでは？・・・終結の日付が入っているが、対応継続になっている。または終結しているのに、対応継続になっていないか？</a:t>
          </a:r>
          <a:endParaRPr kumimoji="1" lang="ja-JP" altLang="en-US">
            <a:solidFill>
              <a:sysClr val="windowText" lastClr="000000"/>
            </a:solidFill>
          </a:endParaRPr>
        </a:p>
        <a:p>
          <a:endParaRPr kumimoji="1" lang="ja-JP" altLang="en-US">
            <a:solidFill>
              <a:sysClr val="windowText" lastClr="000000"/>
            </a:solidFill>
          </a:endParaRPr>
        </a:p>
        <a:p>
          <a:r>
            <a:rPr kumimoji="1" lang="ja-JP" altLang="en-US">
              <a:solidFill>
                <a:sysClr val="windowText" lastClr="000000"/>
              </a:solidFill>
            </a:rPr>
            <a:t>10）問番号（問4・問6）問4の4)「この事例での虐待者（養護者）の人数」が「1人」と入力されていますが、問6_11)では虐待者（養護者）が複数人分回答されています。「虐待者の人数」を問6_11)での回答人数に合わせて修正して構いませんか。</a:t>
          </a:r>
          <a:endParaRPr kumimoji="1" lang="ja-JP" altLang="en-US">
            <a:solidFill>
              <a:sysClr val="windowText" lastClr="000000"/>
            </a:solidFill>
          </a:endParaRPr>
        </a:p>
        <a:p>
          <a:endParaRPr kumimoji="1" lang="ja-JP" altLang="en-US">
            <a:solidFill>
              <a:sysClr val="windowText" lastClr="000000"/>
            </a:solidFill>
          </a:endParaRPr>
        </a:p>
        <a:p>
          <a:r>
            <a:rPr kumimoji="1" lang="ja-JP" altLang="en-US">
              <a:solidFill>
                <a:sysClr val="windowText" lastClr="000000"/>
              </a:solidFill>
            </a:rPr>
            <a:t>11）この事例は単独事例として回答されていますが、問4の3)によると、被虐待者の人数は「2人」とされています。正しい被虐待者の人数、もしくは「2人目」にあたる被虐待者分の回答をお知らせください（既に提出いただいた中に該当ケースがある場合は、整理番号をご指定ください）。</a:t>
          </a:r>
          <a:endParaRPr kumimoji="1" lang="ja-JP" altLang="en-US">
            <a:solidFill>
              <a:sysClr val="windowText" lastClr="000000"/>
            </a:solidFill>
          </a:endParaRPr>
        </a:p>
        <a:p>
          <a:endParaRPr kumimoji="1" lang="ja-JP" altLang="en-US">
            <a:solidFill>
              <a:sysClr val="windowText" lastClr="000000"/>
            </a:solidFill>
          </a:endParaRPr>
        </a:p>
        <a:p>
          <a:r>
            <a:rPr kumimoji="1" lang="ja-JP" altLang="en-US">
              <a:solidFill>
                <a:sysClr val="windowText" lastClr="000000"/>
              </a:solidFill>
            </a:rPr>
            <a:t>12）問7の1)では「現在対応について検討・調整中」とされていますが、問8では対応が「終結」したものとされています。いずれの状況が正しいかご確認いただき、修正を要する場合は修正内容をお知らせください。</a:t>
          </a:r>
          <a:endParaRPr kumimoji="1" lang="ja-JP" altLang="en-US">
            <a:solidFill>
              <a:sysClr val="windowText" lastClr="000000"/>
            </a:solidFill>
          </a:endParaRPr>
        </a:p>
        <a:p>
          <a:endParaRPr kumimoji="1" lang="ja-JP" altLang="en-US">
            <a:solidFill>
              <a:sysClr val="windowText" lastClr="000000"/>
            </a:solidFill>
          </a:endParaRPr>
        </a:p>
        <a:p>
          <a:r>
            <a:rPr kumimoji="1" lang="ja-JP" altLang="en-US">
              <a:solidFill>
                <a:sysClr val="windowText" lastClr="000000"/>
              </a:solidFill>
            </a:rPr>
            <a:t>13）（冒頭「要確認事項」・問4）この事例は単独事例として回答されていますが、問4の3)によると、被虐待者の人数は「2人」とされています。正しい被虐待者の人数、もしくは「2人目」にあたる被虐待者分の回答をお知らせください（既に提出いただいた中に該当ケースがある場合は、整理番号をご指定ください）。</a:t>
          </a:r>
          <a:endParaRPr kumimoji="1" lang="ja-JP" altLang="en-US">
            <a:solidFill>
              <a:sysClr val="windowText" lastClr="000000"/>
            </a:solidFill>
          </a:endParaRPr>
        </a:p>
        <a:p>
          <a:endParaRPr kumimoji="1" lang="ja-JP" altLang="en-US">
            <a:solidFill>
              <a:srgbClr val="FF0000"/>
            </a:solidFill>
          </a:endParaRPr>
        </a:p>
        <a:p>
          <a:r>
            <a:rPr kumimoji="1" lang="ja-JP" altLang="en-US">
              <a:solidFill>
                <a:sysClr val="windowText" lastClr="000000"/>
              </a:solidFill>
            </a:rPr>
            <a:t>14）問7の1-2)「分離対応開始日」が令和5年度（もしくはそれ以前）の日付になっていますが、調査対象年度である令和6年度より前から対応を開始している場合は、同問の1-1)「分離の有無」で「e)その他」とし、隣の記入欄に「前年度より対応開始済」等ご記載いただくことになっていました（記入要領p.30）。問7について、このように修正してよろしいか、ご確認の上ご返答ください。</a:t>
          </a:r>
          <a:endParaRPr kumimoji="1" lang="ja-JP" altLang="en-US">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l" t="t" r="r" b="b"/>
          <a:pathLst/>
        </a:custGeom>
        <a:gradFill rotWithShape="1">
          <a:gsLst>
            <a:gs pos="0">
              <a:srgbClr val="FF6600"/>
            </a:gs>
            <a:gs pos="100000">
              <a:srgbClr val="C24E00"/>
            </a:gs>
          </a:gsLst>
          <a:path path="shape">
            <a:fillToRect l="50000" t="50000" r="50000" b="50000"/>
          </a:path>
          <a:tileRect/>
        </a:gradFill>
        <a:ln w="38100" algn="ctr">
          <a:solidFill>
            <a:srgbClr val="FF6600"/>
          </a:solidFill>
          <a:round/>
          <a:headEnd/>
          <a:tailEnd/>
        </a:ln>
        <a:effectLst>
          <a:outerShdw dist="38100" dir="2700000" algn="tl" rotWithShape="0">
            <a:srgbClr val="000000">
              <a:alpha val="39999"/>
            </a:srgbClr>
          </a:outerShdw>
        </a:effectLst>
      </a:spPr>
      <a:bodyPr vertOverflow="clip" horzOverflow="overflow" wrap="square" lIns="27432" tIns="18288" rIns="27432" bIns="18288" anchor="ctr" upright="1"/>
      <a:lstStyle>
        <a:defPPr algn="ctr" rtl="0">
          <a:defRPr sz="1100" b="0" i="0" u="none" strike="noStrike" baseline="0">
            <a:solidFill>
              <a:srgbClr val="FFFFFF"/>
            </a:solidFill>
            <a:latin typeface="ＭＳ Ｐゴシック"/>
            <a:ea typeface="ＭＳ Ｐゴシック"/>
          </a:defRPr>
        </a:defPPr>
      </a:lstStyle>
    </a:sp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3">
    <tabColor rgb="FF99CC00"/>
  </sheetPr>
  <dimension ref="A1:FL146"/>
  <sheetViews>
    <sheetView tabSelected="1" workbookViewId="0">
      <pane xSplit="4" ySplit="119" topLeftCell="E120" activePane="bottomRight" state="frozen"/>
      <selection pane="topRight"/>
      <selection pane="bottomLeft"/>
      <selection pane="bottomRight" activeCell="E129" sqref="E129"/>
    </sheetView>
  </sheetViews>
  <sheetFormatPr defaultColWidth="0" defaultRowHeight="13" zeroHeight="1"/>
  <cols>
    <col min="1" max="1" width="5.08984375" customWidth="1"/>
    <col min="2" max="2" width="6.7265625" customWidth="1"/>
    <col min="3" max="3" width="6.90625" customWidth="1"/>
    <col min="4" max="4" width="9.36328125" customWidth="1"/>
    <col min="5" max="5" width="11.6328125" customWidth="1"/>
    <col min="6" max="6" width="12.26953125" customWidth="1"/>
    <col min="7" max="7" width="36.453125" customWidth="1"/>
    <col min="8" max="8" width="17.90625" customWidth="1"/>
    <col min="9" max="22" width="9.6328125" customWidth="1"/>
    <col min="23" max="25" width="9.36328125" customWidth="1"/>
    <col min="26" max="26" width="12.453125" customWidth="1"/>
    <col min="27" max="27" width="18.26953125" customWidth="1"/>
    <col min="28" max="28" width="31.36328125" customWidth="1"/>
    <col min="29" max="30" width="24.26953125" customWidth="1"/>
    <col min="31" max="31" width="23.81640625" customWidth="1"/>
    <col min="32" max="32" width="17.08984375" customWidth="1"/>
    <col min="33" max="33" width="22.81640625" customWidth="1"/>
    <col min="34" max="34" width="19.90625" customWidth="1"/>
    <col min="35" max="35" width="17.26953125" customWidth="1"/>
    <col min="36" max="36" width="16.90625" customWidth="1"/>
    <col min="37" max="37" width="16.453125" customWidth="1"/>
    <col min="38" max="38" width="23.54296875" customWidth="1"/>
    <col min="39" max="39" width="16.6328125" customWidth="1"/>
    <col min="40" max="40" width="18.26953125" customWidth="1"/>
    <col min="41" max="41" width="35.7265625" customWidth="1"/>
    <col min="42" max="42" width="14" customWidth="1"/>
    <col min="43" max="43" width="32.6328125" customWidth="1"/>
    <col min="44" max="44" width="17.453125" customWidth="1"/>
    <col min="45" max="45" width="18.90625" customWidth="1"/>
    <col min="46" max="46" width="21.54296875" customWidth="1"/>
    <col min="47" max="47" width="16.36328125" customWidth="1"/>
    <col min="48" max="48" width="23" customWidth="1"/>
    <col min="49" max="49" width="23.453125" customWidth="1"/>
    <col min="50" max="50" width="53.7265625" customWidth="1"/>
    <col min="51" max="51" width="18.08984375" customWidth="1"/>
    <col min="52" max="52" width="15.08984375" style="1" customWidth="1"/>
    <col min="53" max="53" width="31.453125" customWidth="1"/>
    <col min="54" max="54" width="31.26953125" customWidth="1"/>
    <col min="55" max="56" width="19" customWidth="1"/>
    <col min="57" max="57" width="21.36328125" customWidth="1"/>
    <col min="58" max="58" width="19" customWidth="1"/>
    <col min="59" max="59" width="23.54296875" customWidth="1"/>
    <col min="60" max="60" width="33.90625" customWidth="1"/>
    <col min="61" max="61" width="16.26953125" customWidth="1"/>
    <col min="62" max="62" width="28.1796875" customWidth="1"/>
    <col min="63" max="63" width="26.26953125" customWidth="1"/>
    <col min="64" max="64" width="25.1796875" customWidth="1"/>
    <col min="65" max="65" width="13.453125" customWidth="1"/>
    <col min="66" max="66" width="14.453125" customWidth="1"/>
    <col min="67" max="67" width="13.7265625" customWidth="1"/>
    <col min="68" max="68" width="15" customWidth="1"/>
    <col min="69" max="69" width="12.7265625" customWidth="1"/>
    <col min="70" max="70" width="14.81640625" customWidth="1"/>
    <col min="71" max="78" width="12.7265625" customWidth="1"/>
    <col min="79" max="79" width="15.453125" customWidth="1"/>
    <col min="80" max="80" width="12.7265625" customWidth="1"/>
    <col min="81" max="81" width="13.453125" customWidth="1"/>
    <col min="82" max="89" width="12.7265625" customWidth="1"/>
    <col min="90" max="90" width="18.7265625" customWidth="1"/>
    <col min="91" max="91" width="19.26953125" customWidth="1"/>
    <col min="92" max="97" width="12.7265625" customWidth="1"/>
    <col min="98" max="98" width="15" customWidth="1"/>
    <col min="99" max="99" width="12.7265625" customWidth="1"/>
    <col min="100" max="104" width="11.08984375" customWidth="1"/>
    <col min="105" max="105" width="12.7265625" customWidth="1"/>
    <col min="106" max="107" width="13.26953125" customWidth="1"/>
    <col min="108" max="108" width="18" customWidth="1"/>
    <col min="109" max="113" width="15.6328125" customWidth="1"/>
    <col min="114" max="114" width="17.453125" customWidth="1"/>
    <col min="115" max="115" width="20.26953125" customWidth="1"/>
    <col min="116" max="116" width="24.90625" customWidth="1"/>
    <col min="117" max="117" width="9.90625" customWidth="1"/>
    <col min="118" max="118" width="31.453125" customWidth="1"/>
    <col min="119" max="119" width="13.90625" customWidth="1"/>
    <col min="120" max="125" width="11.36328125" customWidth="1"/>
    <col min="126" max="126" width="23.26953125" customWidth="1"/>
    <col min="127" max="127" width="19.453125" customWidth="1"/>
    <col min="128" max="128" width="21.6328125" customWidth="1"/>
    <col min="129" max="129" width="24.26953125" customWidth="1"/>
    <col min="130" max="130" width="24" customWidth="1"/>
    <col min="131" max="137" width="11.36328125" customWidth="1"/>
    <col min="138" max="138" width="24.26953125" customWidth="1"/>
    <col min="139" max="139" width="29.08984375" customWidth="1"/>
    <col min="140" max="140" width="24.453125" customWidth="1"/>
    <col min="141" max="143" width="26.36328125" customWidth="1"/>
    <col min="144" max="144" width="23" customWidth="1"/>
    <col min="145" max="145" width="24.26953125" customWidth="1"/>
    <col min="146" max="146" width="11.36328125" customWidth="1"/>
    <col min="147" max="149" width="18" customWidth="1"/>
    <col min="150" max="150" width="13.36328125" customWidth="1"/>
    <col min="151" max="151" width="12.453125" customWidth="1"/>
    <col min="152" max="153" width="25" customWidth="1"/>
    <col min="154" max="154" width="9.6328125" customWidth="1"/>
    <col min="155" max="155" width="9.26953125" customWidth="1"/>
    <col min="156" max="156" width="9.36328125" customWidth="1"/>
    <col min="157" max="157" width="14.7265625" customWidth="1"/>
    <col min="158" max="158" width="18.36328125" customWidth="1"/>
    <col min="159" max="159" width="35.453125" customWidth="1"/>
    <col min="160" max="160" width="25.7265625" customWidth="1"/>
    <col min="161" max="162" width="13.08984375" customWidth="1"/>
    <col min="163" max="163" width="25.36328125" customWidth="1"/>
    <col min="164" max="165" width="37.54296875" customWidth="1"/>
    <col min="166" max="166" width="21.453125" customWidth="1"/>
    <col min="167" max="168" width="32.6328125" style="1" customWidth="1"/>
  </cols>
  <sheetData>
    <row r="1" spans="1:168" s="2" customFormat="1" ht="14">
      <c r="A1" s="6" t="e">
        <f>F114</f>
        <v>#REF!</v>
      </c>
      <c r="B1" s="18"/>
      <c r="C1" s="28" t="s">
        <v>351</v>
      </c>
      <c r="D1" s="38"/>
      <c r="E1" s="38"/>
      <c r="F1" s="38"/>
      <c r="G1" s="38"/>
      <c r="H1" s="38"/>
      <c r="I1" s="80"/>
      <c r="J1" s="80"/>
      <c r="K1" s="80"/>
      <c r="L1" s="80"/>
      <c r="M1" s="80"/>
      <c r="N1" s="80"/>
      <c r="O1" s="80"/>
      <c r="P1" s="80"/>
      <c r="Q1" s="80"/>
      <c r="R1" s="80"/>
      <c r="S1" s="80"/>
      <c r="T1" s="80"/>
      <c r="U1" s="80"/>
      <c r="V1" s="80"/>
      <c r="W1" s="80"/>
      <c r="X1" s="80"/>
      <c r="Y1" s="80"/>
      <c r="Z1" s="80"/>
      <c r="AA1" s="80"/>
      <c r="AB1" s="80"/>
      <c r="AC1" s="80"/>
      <c r="AD1" s="80"/>
      <c r="AE1" s="80"/>
      <c r="AF1" s="80"/>
      <c r="AG1" s="80"/>
      <c r="AH1" s="80"/>
      <c r="AI1" s="80"/>
      <c r="AJ1" s="80"/>
      <c r="AK1" s="80"/>
      <c r="AL1" s="80"/>
      <c r="AM1" s="80"/>
      <c r="AN1" s="80"/>
      <c r="AO1" s="80"/>
      <c r="AP1" s="80"/>
      <c r="AQ1" s="80"/>
      <c r="AR1" s="80"/>
      <c r="AS1" s="80"/>
      <c r="AT1" s="80"/>
      <c r="AU1" s="80"/>
      <c r="AV1" s="80"/>
      <c r="AW1" s="80"/>
      <c r="AX1" s="80"/>
      <c r="AY1" s="80"/>
      <c r="AZ1" s="270"/>
      <c r="BA1" s="80"/>
      <c r="BB1" s="80"/>
      <c r="BC1" s="80"/>
      <c r="BD1" s="80"/>
      <c r="BE1" s="80"/>
      <c r="BF1" s="80"/>
      <c r="BG1" s="80"/>
      <c r="BH1" s="80"/>
      <c r="BI1" s="80"/>
      <c r="BJ1" s="80"/>
      <c r="BK1" s="80"/>
      <c r="BL1" s="80"/>
      <c r="BM1" s="80"/>
      <c r="BN1" s="80"/>
      <c r="BO1" s="80"/>
      <c r="BP1" s="80"/>
      <c r="BQ1" s="80"/>
      <c r="BR1" s="80"/>
      <c r="BS1" s="80"/>
      <c r="BT1" s="80"/>
      <c r="BU1" s="80"/>
      <c r="BV1" s="80"/>
      <c r="BW1" s="80"/>
      <c r="BX1" s="80"/>
      <c r="BY1" s="80"/>
      <c r="BZ1" s="80"/>
      <c r="CA1" s="80"/>
      <c r="CB1" s="80"/>
      <c r="CC1" s="80"/>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80"/>
      <c r="DI1" s="80"/>
      <c r="DJ1" s="80"/>
      <c r="DK1" s="80"/>
      <c r="DL1" s="80"/>
      <c r="DM1" s="80"/>
      <c r="DN1" s="80"/>
      <c r="DO1" s="80"/>
      <c r="DP1" s="80"/>
      <c r="DQ1" s="80"/>
      <c r="DR1" s="80"/>
      <c r="DS1" s="80"/>
      <c r="DT1" s="80"/>
      <c r="DU1" s="80"/>
      <c r="DV1" s="80"/>
      <c r="DW1" s="80"/>
      <c r="DX1" s="80"/>
      <c r="DY1" s="80"/>
      <c r="DZ1" s="80"/>
      <c r="EA1" s="80"/>
      <c r="EB1" s="80"/>
      <c r="EC1" s="80"/>
      <c r="ED1" s="80"/>
      <c r="EE1" s="80"/>
      <c r="EF1" s="80"/>
      <c r="EG1" s="80"/>
      <c r="EH1" s="80"/>
      <c r="EI1" s="80"/>
      <c r="EJ1" s="80"/>
      <c r="EK1" s="80"/>
      <c r="EL1" s="80"/>
      <c r="EM1" s="80"/>
      <c r="EN1" s="80"/>
      <c r="EO1" s="80"/>
      <c r="EP1" s="80"/>
      <c r="EQ1" s="80"/>
      <c r="ER1" s="80"/>
      <c r="ES1" s="80"/>
      <c r="ET1" s="80"/>
      <c r="EU1" s="80"/>
      <c r="EV1" s="80"/>
      <c r="EW1" s="80"/>
      <c r="EX1" s="80"/>
      <c r="EY1" s="80"/>
      <c r="EZ1" s="80"/>
      <c r="FA1" s="80"/>
      <c r="FB1" s="80"/>
      <c r="FC1" s="80"/>
      <c r="FD1" s="80"/>
      <c r="FE1" s="80"/>
      <c r="FF1" s="80"/>
      <c r="FG1" s="80"/>
      <c r="FH1" s="80"/>
      <c r="FI1" s="80"/>
      <c r="FJ1" s="80"/>
      <c r="FK1" s="270"/>
      <c r="FL1" s="270"/>
    </row>
    <row r="2" spans="1:168" s="3" customFormat="1" ht="11.5" hidden="1" customHeight="1">
      <c r="C2" s="4"/>
      <c r="D2" s="4"/>
      <c r="E2" s="4"/>
      <c r="F2" s="4"/>
      <c r="G2" s="4"/>
      <c r="H2" s="4"/>
      <c r="AZ2" s="89"/>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E2" s="4"/>
      <c r="FK2" s="89"/>
      <c r="FL2" s="89"/>
    </row>
    <row r="3" spans="1:168" s="3" customFormat="1" ht="11.5" hidden="1" customHeight="1">
      <c r="B3" s="7"/>
      <c r="C3" s="7"/>
      <c r="D3" s="7"/>
      <c r="E3" s="7"/>
      <c r="F3" s="7"/>
      <c r="G3" s="7" t="s">
        <v>566</v>
      </c>
      <c r="H3" s="7"/>
      <c r="I3" s="7"/>
      <c r="J3" s="7"/>
      <c r="K3" s="7"/>
      <c r="L3" s="7"/>
      <c r="M3" s="7"/>
      <c r="N3" s="7"/>
      <c r="O3" s="7"/>
      <c r="P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271"/>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c r="DI3" s="7"/>
      <c r="DJ3" s="7"/>
      <c r="DK3" s="7"/>
      <c r="DL3" s="7"/>
      <c r="DM3" s="7"/>
      <c r="DN3" s="7"/>
      <c r="DO3" s="7"/>
      <c r="DP3" s="7"/>
      <c r="DQ3" s="7"/>
      <c r="DR3" s="7"/>
      <c r="DS3" s="7"/>
      <c r="DT3" s="7"/>
      <c r="DU3" s="7"/>
      <c r="DV3" s="7"/>
      <c r="DW3" s="7"/>
      <c r="DX3" s="7"/>
      <c r="DY3" s="7"/>
      <c r="DZ3" s="7"/>
      <c r="EA3" s="7"/>
      <c r="EB3" s="7"/>
      <c r="EC3" s="7"/>
      <c r="ED3" s="7"/>
      <c r="EE3" s="7"/>
      <c r="EF3" s="7"/>
      <c r="EG3" s="7"/>
      <c r="EH3" s="7"/>
      <c r="EI3" s="7"/>
      <c r="EJ3" s="7"/>
      <c r="EK3" s="7"/>
      <c r="EL3" s="7"/>
      <c r="EM3" s="7"/>
      <c r="EN3" s="7"/>
      <c r="EO3" s="7"/>
      <c r="EP3" s="7"/>
      <c r="EQ3" s="7"/>
      <c r="ER3" s="7"/>
      <c r="ES3" s="7"/>
      <c r="ET3" s="7"/>
      <c r="EU3" s="7"/>
      <c r="EV3" s="7"/>
      <c r="EW3" s="7"/>
      <c r="EX3" s="7"/>
      <c r="EY3" s="7"/>
      <c r="EZ3" s="7"/>
      <c r="FA3" s="7"/>
      <c r="FB3" s="7"/>
      <c r="FC3" s="7"/>
      <c r="FD3" s="7"/>
      <c r="FE3" s="7"/>
      <c r="FF3" s="7"/>
      <c r="FG3" s="7"/>
      <c r="FH3" s="7"/>
      <c r="FI3" s="7"/>
      <c r="FK3" s="89"/>
      <c r="FL3" s="89"/>
    </row>
    <row r="4" spans="1:168" s="3" customFormat="1" ht="11.5" hidden="1" customHeight="1">
      <c r="B4" s="19"/>
      <c r="C4" s="19"/>
      <c r="D4" s="19"/>
      <c r="E4" s="19"/>
      <c r="F4" s="19">
        <f>COUNTA(F119:F134)</f>
        <v>0</v>
      </c>
      <c r="G4" s="19">
        <f>COUNTIF(G119:G134,G$87)</f>
        <v>0</v>
      </c>
      <c r="H4" s="19">
        <f t="shared" ref="H4:V4" si="0">H24</f>
        <v>0</v>
      </c>
      <c r="I4" s="19">
        <f t="shared" si="0"/>
        <v>0</v>
      </c>
      <c r="J4" s="19">
        <f t="shared" si="0"/>
        <v>0</v>
      </c>
      <c r="K4" s="19">
        <f t="shared" si="0"/>
        <v>0</v>
      </c>
      <c r="L4" s="19">
        <f t="shared" si="0"/>
        <v>0</v>
      </c>
      <c r="M4" s="19">
        <f t="shared" si="0"/>
        <v>0</v>
      </c>
      <c r="N4" s="19">
        <f t="shared" si="0"/>
        <v>0</v>
      </c>
      <c r="O4" s="19">
        <f t="shared" si="0"/>
        <v>0</v>
      </c>
      <c r="P4" s="19">
        <f t="shared" si="0"/>
        <v>0</v>
      </c>
      <c r="Q4" s="19">
        <f t="shared" si="0"/>
        <v>0</v>
      </c>
      <c r="R4" s="19">
        <f t="shared" si="0"/>
        <v>0</v>
      </c>
      <c r="S4" s="19">
        <f t="shared" si="0"/>
        <v>0</v>
      </c>
      <c r="T4" s="19">
        <f t="shared" si="0"/>
        <v>0</v>
      </c>
      <c r="U4" s="19">
        <f t="shared" si="0"/>
        <v>0</v>
      </c>
      <c r="V4" s="19">
        <f t="shared" si="0"/>
        <v>0</v>
      </c>
      <c r="W4" s="75"/>
      <c r="Y4" s="104"/>
      <c r="Z4" s="19">
        <f>Z24</f>
        <v>0</v>
      </c>
      <c r="AC4" s="19">
        <f t="shared" ref="AC4:AF17" si="1">AC24</f>
        <v>0</v>
      </c>
      <c r="AD4" s="19">
        <f t="shared" si="1"/>
        <v>0</v>
      </c>
      <c r="AE4" s="19">
        <f t="shared" si="1"/>
        <v>0</v>
      </c>
      <c r="AF4" s="19">
        <f t="shared" si="1"/>
        <v>0</v>
      </c>
      <c r="AH4" s="19">
        <f>AH24+AH44</f>
        <v>0</v>
      </c>
      <c r="AJ4" s="19">
        <f t="shared" ref="AJ4:AM6" si="2">AJ24+AJ44</f>
        <v>0</v>
      </c>
      <c r="AK4" s="19">
        <f t="shared" si="2"/>
        <v>0</v>
      </c>
      <c r="AL4" s="19">
        <f t="shared" si="2"/>
        <v>0</v>
      </c>
      <c r="AM4" s="19">
        <f t="shared" si="2"/>
        <v>0</v>
      </c>
      <c r="AN4" s="19"/>
      <c r="AO4" s="19">
        <f>AO24+AO44</f>
        <v>0</v>
      </c>
      <c r="AP4" s="75"/>
      <c r="AS4" s="104"/>
      <c r="AT4" s="19">
        <f t="shared" ref="AT4:AW5" si="3">AT24+AT44</f>
        <v>0</v>
      </c>
      <c r="AU4" s="19">
        <f t="shared" si="3"/>
        <v>0</v>
      </c>
      <c r="AV4" s="19">
        <f t="shared" si="3"/>
        <v>0</v>
      </c>
      <c r="AW4" s="19">
        <f t="shared" si="3"/>
        <v>0</v>
      </c>
      <c r="AZ4" s="89"/>
      <c r="BA4" s="19">
        <f t="shared" ref="BA4:BG5" si="4">BA24+BA44</f>
        <v>0</v>
      </c>
      <c r="BB4" s="19">
        <f t="shared" si="4"/>
        <v>0</v>
      </c>
      <c r="BC4" s="19">
        <f t="shared" si="4"/>
        <v>0</v>
      </c>
      <c r="BD4" s="19">
        <f t="shared" si="4"/>
        <v>0</v>
      </c>
      <c r="BE4" s="19">
        <f t="shared" si="4"/>
        <v>0</v>
      </c>
      <c r="BF4" s="19">
        <f t="shared" si="4"/>
        <v>0</v>
      </c>
      <c r="BG4" s="19">
        <f t="shared" si="4"/>
        <v>0</v>
      </c>
      <c r="BJ4" s="19">
        <f>BJ24+BJ44</f>
        <v>0</v>
      </c>
      <c r="BK4" s="19">
        <f t="shared" ref="BK4:BN6" si="5">BK24+BK44</f>
        <v>0</v>
      </c>
      <c r="BL4" s="19">
        <f t="shared" si="5"/>
        <v>0</v>
      </c>
      <c r="BM4" s="19">
        <f t="shared" si="5"/>
        <v>0</v>
      </c>
      <c r="BN4" s="19">
        <f t="shared" si="5"/>
        <v>0</v>
      </c>
      <c r="BQ4" s="19">
        <f t="shared" ref="BQ4:BV5" si="6">BQ24+BQ44</f>
        <v>0</v>
      </c>
      <c r="BR4" s="19">
        <f t="shared" si="6"/>
        <v>0</v>
      </c>
      <c r="BS4" s="19">
        <f t="shared" si="6"/>
        <v>0</v>
      </c>
      <c r="BT4" s="19">
        <f t="shared" si="6"/>
        <v>0</v>
      </c>
      <c r="BU4" s="19">
        <f t="shared" si="6"/>
        <v>0</v>
      </c>
      <c r="BV4" s="19">
        <f t="shared" si="6"/>
        <v>0</v>
      </c>
      <c r="BX4" s="19">
        <f t="shared" ref="BX4:CI5" si="7">BX24+BX44</f>
        <v>0</v>
      </c>
      <c r="BY4" s="19">
        <f t="shared" si="7"/>
        <v>0</v>
      </c>
      <c r="BZ4" s="19">
        <f t="shared" si="7"/>
        <v>0</v>
      </c>
      <c r="CA4" s="19">
        <f t="shared" si="7"/>
        <v>0</v>
      </c>
      <c r="CB4" s="19">
        <f t="shared" si="7"/>
        <v>0</v>
      </c>
      <c r="CC4" s="19">
        <f t="shared" si="7"/>
        <v>0</v>
      </c>
      <c r="CD4" s="19">
        <f t="shared" si="7"/>
        <v>0</v>
      </c>
      <c r="CE4" s="19">
        <f t="shared" si="7"/>
        <v>0</v>
      </c>
      <c r="CF4" s="19">
        <f t="shared" si="7"/>
        <v>0</v>
      </c>
      <c r="CG4" s="19">
        <f t="shared" si="7"/>
        <v>0</v>
      </c>
      <c r="CH4" s="19">
        <f t="shared" si="7"/>
        <v>0</v>
      </c>
      <c r="CI4" s="19">
        <f t="shared" si="7"/>
        <v>0</v>
      </c>
      <c r="CK4" s="19">
        <f t="shared" ref="CK4:CR5" si="8">CK24+CK44</f>
        <v>0</v>
      </c>
      <c r="CL4" s="19">
        <f t="shared" si="8"/>
        <v>0</v>
      </c>
      <c r="CM4" s="19">
        <f t="shared" si="8"/>
        <v>0</v>
      </c>
      <c r="CN4" s="19">
        <f t="shared" si="8"/>
        <v>0</v>
      </c>
      <c r="CO4" s="19">
        <f t="shared" si="8"/>
        <v>0</v>
      </c>
      <c r="CP4" s="19">
        <f t="shared" si="8"/>
        <v>0</v>
      </c>
      <c r="CQ4" s="19">
        <f t="shared" si="8"/>
        <v>0</v>
      </c>
      <c r="CR4" s="19">
        <f t="shared" si="8"/>
        <v>0</v>
      </c>
      <c r="CT4" s="19">
        <f t="shared" ref="CT4:CZ5" si="9">CT24+CT44</f>
        <v>0</v>
      </c>
      <c r="CU4" s="19">
        <f t="shared" si="9"/>
        <v>0</v>
      </c>
      <c r="CV4" s="19">
        <f t="shared" si="9"/>
        <v>0</v>
      </c>
      <c r="CW4" s="19">
        <f t="shared" si="9"/>
        <v>0</v>
      </c>
      <c r="CX4" s="19">
        <f t="shared" si="9"/>
        <v>0</v>
      </c>
      <c r="CY4" s="19">
        <f t="shared" si="9"/>
        <v>0</v>
      </c>
      <c r="CZ4" s="19">
        <f t="shared" si="9"/>
        <v>0</v>
      </c>
      <c r="DB4" s="19">
        <f>DB24+DB44</f>
        <v>0</v>
      </c>
      <c r="DC4" s="19">
        <f>DC24+DC44</f>
        <v>0</v>
      </c>
      <c r="DD4" s="104"/>
      <c r="DE4" s="19">
        <f t="shared" ref="DE4:DJ6" si="10">DE24+DE44</f>
        <v>0</v>
      </c>
      <c r="DF4" s="19">
        <f t="shared" si="10"/>
        <v>0</v>
      </c>
      <c r="DG4" s="19">
        <f t="shared" si="10"/>
        <v>0</v>
      </c>
      <c r="DH4" s="19">
        <f t="shared" si="10"/>
        <v>0</v>
      </c>
      <c r="DI4" s="19">
        <f t="shared" si="10"/>
        <v>0</v>
      </c>
      <c r="DJ4" s="19">
        <f t="shared" si="10"/>
        <v>0</v>
      </c>
      <c r="DK4" s="128"/>
      <c r="DO4" s="19">
        <f t="shared" ref="DO4:DV7" si="11">DO24+DO44+DO64</f>
        <v>0</v>
      </c>
      <c r="DP4" s="19">
        <f t="shared" si="11"/>
        <v>0</v>
      </c>
      <c r="DQ4" s="19">
        <f t="shared" si="11"/>
        <v>0</v>
      </c>
      <c r="DR4" s="19">
        <f t="shared" si="11"/>
        <v>0</v>
      </c>
      <c r="DS4" s="19">
        <f t="shared" si="11"/>
        <v>0</v>
      </c>
      <c r="DT4" s="19">
        <f t="shared" si="11"/>
        <v>0</v>
      </c>
      <c r="DU4" s="19">
        <f t="shared" si="11"/>
        <v>0</v>
      </c>
      <c r="DV4" s="19">
        <f t="shared" si="11"/>
        <v>0</v>
      </c>
      <c r="EA4" s="19">
        <f t="shared" ref="EA4:EF6" si="12">EA24+EA44+EA64</f>
        <v>0</v>
      </c>
      <c r="EB4" s="19">
        <f t="shared" si="12"/>
        <v>0</v>
      </c>
      <c r="EC4" s="19">
        <f t="shared" si="12"/>
        <v>0</v>
      </c>
      <c r="ED4" s="19">
        <f t="shared" si="12"/>
        <v>0</v>
      </c>
      <c r="EE4" s="19">
        <f t="shared" si="12"/>
        <v>0</v>
      </c>
      <c r="EF4" s="19">
        <f t="shared" si="12"/>
        <v>0</v>
      </c>
      <c r="EK4" s="19">
        <f t="shared" ref="EK4:EM7" si="13">EK24+EK44+EK64</f>
        <v>0</v>
      </c>
      <c r="EL4" s="19">
        <f t="shared" si="13"/>
        <v>0</v>
      </c>
      <c r="EM4" s="19">
        <f t="shared" si="13"/>
        <v>0</v>
      </c>
      <c r="EP4" s="19">
        <f>EP24+EP44+EP64</f>
        <v>0</v>
      </c>
      <c r="ER4" s="19">
        <f>ER24+ER44+ER64</f>
        <v>0</v>
      </c>
      <c r="ET4" s="19">
        <f>ET24+ET44+ET64</f>
        <v>0</v>
      </c>
      <c r="EX4" s="19">
        <f t="shared" ref="EX4:EZ5" si="14">EX24+EX44+EX64</f>
        <v>0</v>
      </c>
      <c r="EY4" s="19">
        <f t="shared" si="14"/>
        <v>0</v>
      </c>
      <c r="EZ4" s="19">
        <f t="shared" si="14"/>
        <v>0</v>
      </c>
      <c r="FE4" s="19">
        <f>FE24+FE44+FE64</f>
        <v>0</v>
      </c>
      <c r="FH4" s="19">
        <f>FH24+FH44+FH64</f>
        <v>0</v>
      </c>
      <c r="FK4" s="89"/>
      <c r="FL4" s="89"/>
    </row>
    <row r="5" spans="1:168" s="3" customFormat="1" ht="11.5" hidden="1" customHeight="1">
      <c r="G5" s="19">
        <f>COUNTIF(G119:G134,G$88)</f>
        <v>0</v>
      </c>
      <c r="H5" s="19">
        <f>H25</f>
        <v>0</v>
      </c>
      <c r="AC5" s="19">
        <f t="shared" si="1"/>
        <v>0</v>
      </c>
      <c r="AD5" s="19">
        <f t="shared" si="1"/>
        <v>0</v>
      </c>
      <c r="AE5" s="19">
        <f t="shared" si="1"/>
        <v>0</v>
      </c>
      <c r="AF5" s="19">
        <f t="shared" si="1"/>
        <v>0</v>
      </c>
      <c r="AH5" s="19">
        <f>AH25+AH45</f>
        <v>0</v>
      </c>
      <c r="AJ5" s="19">
        <f t="shared" si="2"/>
        <v>0</v>
      </c>
      <c r="AK5" s="19">
        <f t="shared" si="2"/>
        <v>0</v>
      </c>
      <c r="AL5" s="19">
        <f t="shared" si="2"/>
        <v>0</v>
      </c>
      <c r="AM5" s="19">
        <f t="shared" si="2"/>
        <v>0</v>
      </c>
      <c r="AN5" s="19"/>
      <c r="AO5" s="19">
        <f>AO25+AO45</f>
        <v>0</v>
      </c>
      <c r="AP5" s="75"/>
      <c r="AT5" s="19">
        <f t="shared" si="3"/>
        <v>0</v>
      </c>
      <c r="AU5" s="19">
        <f t="shared" si="3"/>
        <v>0</v>
      </c>
      <c r="AV5" s="19">
        <f t="shared" si="3"/>
        <v>0</v>
      </c>
      <c r="AW5" s="19">
        <f t="shared" si="3"/>
        <v>0</v>
      </c>
      <c r="AZ5" s="89"/>
      <c r="BA5" s="19">
        <f t="shared" si="4"/>
        <v>0</v>
      </c>
      <c r="BB5" s="19">
        <f t="shared" si="4"/>
        <v>0</v>
      </c>
      <c r="BC5" s="19">
        <f t="shared" si="4"/>
        <v>0</v>
      </c>
      <c r="BD5" s="19">
        <f t="shared" si="4"/>
        <v>0</v>
      </c>
      <c r="BE5" s="19">
        <f t="shared" si="4"/>
        <v>0</v>
      </c>
      <c r="BF5" s="19">
        <f t="shared" si="4"/>
        <v>0</v>
      </c>
      <c r="BG5" s="19">
        <f t="shared" si="4"/>
        <v>0</v>
      </c>
      <c r="BK5" s="19">
        <f t="shared" si="5"/>
        <v>0</v>
      </c>
      <c r="BL5" s="19">
        <f t="shared" si="5"/>
        <v>0</v>
      </c>
      <c r="BM5" s="19">
        <f t="shared" si="5"/>
        <v>0</v>
      </c>
      <c r="BN5" s="19">
        <f t="shared" si="5"/>
        <v>0</v>
      </c>
      <c r="BQ5" s="19">
        <f t="shared" si="6"/>
        <v>0</v>
      </c>
      <c r="BR5" s="19">
        <f t="shared" si="6"/>
        <v>0</v>
      </c>
      <c r="BS5" s="19">
        <f t="shared" si="6"/>
        <v>0</v>
      </c>
      <c r="BT5" s="19">
        <f t="shared" si="6"/>
        <v>0</v>
      </c>
      <c r="BU5" s="19">
        <f t="shared" si="6"/>
        <v>0</v>
      </c>
      <c r="BV5" s="19">
        <f t="shared" si="6"/>
        <v>0</v>
      </c>
      <c r="BX5" s="19">
        <f t="shared" si="7"/>
        <v>0</v>
      </c>
      <c r="BY5" s="19">
        <f t="shared" si="7"/>
        <v>0</v>
      </c>
      <c r="BZ5" s="19">
        <f t="shared" si="7"/>
        <v>0</v>
      </c>
      <c r="CA5" s="19">
        <f t="shared" si="7"/>
        <v>0</v>
      </c>
      <c r="CB5" s="19">
        <f t="shared" si="7"/>
        <v>0</v>
      </c>
      <c r="CC5" s="19">
        <f t="shared" si="7"/>
        <v>0</v>
      </c>
      <c r="CD5" s="19">
        <f t="shared" si="7"/>
        <v>0</v>
      </c>
      <c r="CE5" s="19">
        <f t="shared" si="7"/>
        <v>0</v>
      </c>
      <c r="CF5" s="19">
        <f t="shared" si="7"/>
        <v>0</v>
      </c>
      <c r="CG5" s="19">
        <f t="shared" si="7"/>
        <v>0</v>
      </c>
      <c r="CH5" s="19">
        <f t="shared" si="7"/>
        <v>0</v>
      </c>
      <c r="CI5" s="19">
        <f t="shared" si="7"/>
        <v>0</v>
      </c>
      <c r="CK5" s="19">
        <f t="shared" si="8"/>
        <v>0</v>
      </c>
      <c r="CL5" s="19">
        <f t="shared" si="8"/>
        <v>0</v>
      </c>
      <c r="CM5" s="19">
        <f t="shared" si="8"/>
        <v>0</v>
      </c>
      <c r="CN5" s="19">
        <f t="shared" si="8"/>
        <v>0</v>
      </c>
      <c r="CO5" s="19">
        <f t="shared" si="8"/>
        <v>0</v>
      </c>
      <c r="CP5" s="19">
        <f t="shared" si="8"/>
        <v>0</v>
      </c>
      <c r="CQ5" s="19">
        <f t="shared" si="8"/>
        <v>0</v>
      </c>
      <c r="CR5" s="19">
        <f t="shared" si="8"/>
        <v>0</v>
      </c>
      <c r="CT5" s="19">
        <f t="shared" si="9"/>
        <v>0</v>
      </c>
      <c r="CU5" s="19">
        <f t="shared" si="9"/>
        <v>0</v>
      </c>
      <c r="CV5" s="19">
        <f t="shared" si="9"/>
        <v>0</v>
      </c>
      <c r="CW5" s="19">
        <f t="shared" si="9"/>
        <v>0</v>
      </c>
      <c r="CX5" s="19">
        <f t="shared" si="9"/>
        <v>0</v>
      </c>
      <c r="CY5" s="19">
        <f t="shared" si="9"/>
        <v>0</v>
      </c>
      <c r="CZ5" s="19">
        <f t="shared" si="9"/>
        <v>0</v>
      </c>
      <c r="DB5" s="19">
        <f>DB25+DB45</f>
        <v>0</v>
      </c>
      <c r="DC5" s="19">
        <f>DC25+DC45</f>
        <v>0</v>
      </c>
      <c r="DD5" s="104"/>
      <c r="DE5" s="19">
        <f t="shared" si="10"/>
        <v>0</v>
      </c>
      <c r="DF5" s="19">
        <f t="shared" si="10"/>
        <v>0</v>
      </c>
      <c r="DG5" s="19">
        <f t="shared" si="10"/>
        <v>0</v>
      </c>
      <c r="DH5" s="19">
        <f t="shared" si="10"/>
        <v>0</v>
      </c>
      <c r="DI5" s="19">
        <f t="shared" si="10"/>
        <v>0</v>
      </c>
      <c r="DJ5" s="19">
        <f t="shared" si="10"/>
        <v>0</v>
      </c>
      <c r="DK5" s="128"/>
      <c r="DO5" s="19">
        <f t="shared" si="11"/>
        <v>0</v>
      </c>
      <c r="DP5" s="19">
        <f t="shared" si="11"/>
        <v>0</v>
      </c>
      <c r="DQ5" s="19">
        <f t="shared" si="11"/>
        <v>0</v>
      </c>
      <c r="DR5" s="19">
        <f t="shared" si="11"/>
        <v>0</v>
      </c>
      <c r="DS5" s="19">
        <f t="shared" si="11"/>
        <v>0</v>
      </c>
      <c r="DT5" s="19">
        <f t="shared" si="11"/>
        <v>0</v>
      </c>
      <c r="DU5" s="19">
        <f t="shared" si="11"/>
        <v>0</v>
      </c>
      <c r="DV5" s="19">
        <f t="shared" si="11"/>
        <v>0</v>
      </c>
      <c r="EA5" s="19">
        <f t="shared" si="12"/>
        <v>0</v>
      </c>
      <c r="EB5" s="19">
        <f t="shared" si="12"/>
        <v>0</v>
      </c>
      <c r="EC5" s="19">
        <f t="shared" si="12"/>
        <v>0</v>
      </c>
      <c r="ED5" s="19">
        <f t="shared" si="12"/>
        <v>0</v>
      </c>
      <c r="EE5" s="19">
        <f t="shared" si="12"/>
        <v>0</v>
      </c>
      <c r="EF5" s="19">
        <f t="shared" si="12"/>
        <v>0</v>
      </c>
      <c r="EK5" s="19">
        <f t="shared" si="13"/>
        <v>0</v>
      </c>
      <c r="EL5" s="19">
        <f t="shared" si="13"/>
        <v>0</v>
      </c>
      <c r="EM5" s="19">
        <f t="shared" si="13"/>
        <v>0</v>
      </c>
      <c r="EP5" s="19">
        <f>EP25+EP45+EP65</f>
        <v>0</v>
      </c>
      <c r="ER5" s="19">
        <f>ER25+ER45+ER65</f>
        <v>0</v>
      </c>
      <c r="ET5" s="19">
        <f>ET25+ET45+ET65</f>
        <v>0</v>
      </c>
      <c r="EX5" s="19">
        <f t="shared" si="14"/>
        <v>0</v>
      </c>
      <c r="EY5" s="19">
        <f t="shared" si="14"/>
        <v>0</v>
      </c>
      <c r="EZ5" s="19">
        <f t="shared" si="14"/>
        <v>0</v>
      </c>
      <c r="FE5" s="19">
        <f>FE25+FE45+FE65</f>
        <v>0</v>
      </c>
      <c r="FH5" s="19">
        <f>FH25+FH45+FH65</f>
        <v>0</v>
      </c>
      <c r="FK5" s="89"/>
      <c r="FL5" s="89"/>
    </row>
    <row r="6" spans="1:168" s="3" customFormat="1" ht="11.5" hidden="1" customHeight="1">
      <c r="G6" s="19">
        <f>COUNTIF(G119:G134,G$89)</f>
        <v>0</v>
      </c>
      <c r="AC6" s="19">
        <f t="shared" si="1"/>
        <v>0</v>
      </c>
      <c r="AD6" s="19">
        <f t="shared" si="1"/>
        <v>0</v>
      </c>
      <c r="AE6" s="19">
        <f t="shared" si="1"/>
        <v>0</v>
      </c>
      <c r="AF6" s="19">
        <f t="shared" si="1"/>
        <v>0</v>
      </c>
      <c r="AH6" s="19">
        <f>AH26+AH46</f>
        <v>0</v>
      </c>
      <c r="AJ6" s="19">
        <f t="shared" si="2"/>
        <v>0</v>
      </c>
      <c r="AK6" s="19">
        <f t="shared" si="2"/>
        <v>0</v>
      </c>
      <c r="AL6" s="19">
        <f t="shared" si="2"/>
        <v>0</v>
      </c>
      <c r="AM6" s="19">
        <f t="shared" si="2"/>
        <v>0</v>
      </c>
      <c r="AN6" s="19"/>
      <c r="AO6" s="19">
        <f>AO26+AO46</f>
        <v>0</v>
      </c>
      <c r="AZ6" s="89"/>
      <c r="BA6" s="19">
        <f>BA26+BA46</f>
        <v>0</v>
      </c>
      <c r="BB6" s="19">
        <f>BB26+BB46</f>
        <v>0</v>
      </c>
      <c r="BC6" s="131"/>
      <c r="BD6" s="305"/>
      <c r="BE6" s="19">
        <f>BE26+BE46</f>
        <v>0</v>
      </c>
      <c r="BF6" s="19">
        <f>BF26+BF46</f>
        <v>0</v>
      </c>
      <c r="BG6" s="19">
        <f>BG26+BG46</f>
        <v>0</v>
      </c>
      <c r="BK6" s="19">
        <f t="shared" si="5"/>
        <v>0</v>
      </c>
      <c r="BL6" s="19">
        <f t="shared" si="5"/>
        <v>0</v>
      </c>
      <c r="BM6" s="19">
        <f t="shared" si="5"/>
        <v>0</v>
      </c>
      <c r="BN6" s="19">
        <f t="shared" si="5"/>
        <v>0</v>
      </c>
      <c r="DE6" s="19">
        <f t="shared" si="10"/>
        <v>0</v>
      </c>
      <c r="DF6" s="19">
        <f t="shared" si="10"/>
        <v>0</v>
      </c>
      <c r="DG6" s="19">
        <f t="shared" si="10"/>
        <v>0</v>
      </c>
      <c r="DH6" s="19">
        <f t="shared" si="10"/>
        <v>0</v>
      </c>
      <c r="DI6" s="19">
        <f t="shared" si="10"/>
        <v>0</v>
      </c>
      <c r="DJ6" s="19">
        <f t="shared" si="10"/>
        <v>0</v>
      </c>
      <c r="DK6" s="128"/>
      <c r="DO6" s="19">
        <f t="shared" si="11"/>
        <v>0</v>
      </c>
      <c r="DP6" s="19">
        <f t="shared" si="11"/>
        <v>0</v>
      </c>
      <c r="DQ6" s="19">
        <f t="shared" si="11"/>
        <v>0</v>
      </c>
      <c r="DR6" s="19">
        <f t="shared" si="11"/>
        <v>0</v>
      </c>
      <c r="DS6" s="19">
        <f t="shared" si="11"/>
        <v>0</v>
      </c>
      <c r="DT6" s="19">
        <f t="shared" si="11"/>
        <v>0</v>
      </c>
      <c r="DU6" s="19">
        <f t="shared" si="11"/>
        <v>0</v>
      </c>
      <c r="DV6" s="19">
        <f t="shared" si="11"/>
        <v>0</v>
      </c>
      <c r="EA6" s="19">
        <f t="shared" si="12"/>
        <v>0</v>
      </c>
      <c r="EB6" s="19">
        <f t="shared" si="12"/>
        <v>0</v>
      </c>
      <c r="EC6" s="19">
        <f t="shared" si="12"/>
        <v>0</v>
      </c>
      <c r="ED6" s="19">
        <f t="shared" si="12"/>
        <v>0</v>
      </c>
      <c r="EE6" s="19">
        <f t="shared" si="12"/>
        <v>0</v>
      </c>
      <c r="EF6" s="19">
        <f t="shared" si="12"/>
        <v>0</v>
      </c>
      <c r="EK6" s="19">
        <f t="shared" si="13"/>
        <v>0</v>
      </c>
      <c r="EL6" s="19">
        <f t="shared" si="13"/>
        <v>0</v>
      </c>
      <c r="EM6" s="19">
        <f t="shared" si="13"/>
        <v>0</v>
      </c>
      <c r="FK6" s="89"/>
      <c r="FL6" s="89"/>
    </row>
    <row r="7" spans="1:168" s="3" customFormat="1" ht="11.5" hidden="1" customHeight="1">
      <c r="AC7" s="19">
        <f t="shared" si="1"/>
        <v>0</v>
      </c>
      <c r="AD7" s="19">
        <f t="shared" si="1"/>
        <v>0</v>
      </c>
      <c r="AE7" s="19">
        <f t="shared" si="1"/>
        <v>0</v>
      </c>
      <c r="AF7" s="19">
        <f t="shared" si="1"/>
        <v>0</v>
      </c>
      <c r="AO7" s="19">
        <f>AO27+AO47</f>
        <v>0</v>
      </c>
      <c r="AZ7" s="89"/>
      <c r="BA7" s="19">
        <f>BA27+BA47</f>
        <v>0</v>
      </c>
      <c r="BB7" s="19">
        <f>BB27+BB47</f>
        <v>0</v>
      </c>
      <c r="BC7" s="128"/>
      <c r="BD7" s="128"/>
      <c r="BE7" s="128"/>
      <c r="BF7" s="128"/>
      <c r="BG7" s="128"/>
      <c r="BK7" s="19">
        <f t="shared" ref="BK7:BM17" si="15">BK27+BK47</f>
        <v>0</v>
      </c>
      <c r="BL7" s="19">
        <f t="shared" si="15"/>
        <v>0</v>
      </c>
      <c r="BM7" s="19">
        <f t="shared" si="15"/>
        <v>0</v>
      </c>
      <c r="DJ7" s="19">
        <f>DJ27+DJ47</f>
        <v>0</v>
      </c>
      <c r="DK7" s="128"/>
      <c r="DO7" s="19">
        <f t="shared" si="11"/>
        <v>0</v>
      </c>
      <c r="DP7" s="19">
        <f t="shared" si="11"/>
        <v>0</v>
      </c>
      <c r="DQ7" s="19">
        <f t="shared" si="11"/>
        <v>0</v>
      </c>
      <c r="DR7" s="19">
        <f t="shared" si="11"/>
        <v>0</v>
      </c>
      <c r="DS7" s="19">
        <f t="shared" si="11"/>
        <v>0</v>
      </c>
      <c r="DT7" s="19">
        <f t="shared" si="11"/>
        <v>0</v>
      </c>
      <c r="DU7" s="19">
        <f t="shared" si="11"/>
        <v>0</v>
      </c>
      <c r="DV7" s="19">
        <f t="shared" si="11"/>
        <v>0</v>
      </c>
      <c r="EK7" s="19">
        <f t="shared" si="13"/>
        <v>0</v>
      </c>
      <c r="EL7" s="19">
        <f t="shared" si="13"/>
        <v>0</v>
      </c>
      <c r="EM7" s="19">
        <f t="shared" si="13"/>
        <v>0</v>
      </c>
      <c r="FK7" s="89"/>
      <c r="FL7" s="89"/>
    </row>
    <row r="8" spans="1:168" s="3" customFormat="1" ht="11.5" hidden="1" customHeight="1">
      <c r="AC8" s="19">
        <f t="shared" si="1"/>
        <v>0</v>
      </c>
      <c r="AD8" s="19">
        <f t="shared" si="1"/>
        <v>0</v>
      </c>
      <c r="AE8" s="19">
        <f t="shared" si="1"/>
        <v>0</v>
      </c>
      <c r="AF8" s="19">
        <f t="shared" si="1"/>
        <v>0</v>
      </c>
      <c r="AZ8" s="89"/>
      <c r="BA8" s="282"/>
      <c r="BB8" s="19">
        <f>BB28+BB48</f>
        <v>0</v>
      </c>
      <c r="BK8" s="19">
        <f t="shared" si="15"/>
        <v>0</v>
      </c>
      <c r="BL8" s="19">
        <f t="shared" si="15"/>
        <v>0</v>
      </c>
      <c r="BM8" s="19">
        <f t="shared" si="15"/>
        <v>0</v>
      </c>
      <c r="BN8" s="19">
        <f t="shared" ref="BN8:BN14" si="16">BN28+BN48</f>
        <v>0</v>
      </c>
      <c r="EK8" s="432"/>
      <c r="EL8" s="432"/>
      <c r="EM8" s="432"/>
      <c r="FK8" s="89"/>
      <c r="FL8" s="89"/>
    </row>
    <row r="9" spans="1:168" s="3" customFormat="1" ht="11.5" hidden="1" customHeight="1">
      <c r="AC9" s="19">
        <f t="shared" si="1"/>
        <v>0</v>
      </c>
      <c r="AD9" s="19">
        <f t="shared" si="1"/>
        <v>0</v>
      </c>
      <c r="AE9" s="19">
        <f t="shared" si="1"/>
        <v>0</v>
      </c>
      <c r="AF9" s="19">
        <f t="shared" si="1"/>
        <v>0</v>
      </c>
      <c r="AZ9" s="89"/>
      <c r="BB9" s="282"/>
      <c r="BK9" s="19">
        <f t="shared" si="15"/>
        <v>0</v>
      </c>
      <c r="BL9" s="19">
        <f t="shared" si="15"/>
        <v>0</v>
      </c>
      <c r="BM9" s="19">
        <f t="shared" si="15"/>
        <v>0</v>
      </c>
      <c r="BN9" s="19">
        <f t="shared" si="16"/>
        <v>0</v>
      </c>
      <c r="FK9" s="89"/>
      <c r="FL9" s="89"/>
    </row>
    <row r="10" spans="1:168" s="3" customFormat="1" ht="11.5" hidden="1" customHeight="1">
      <c r="AC10" s="19">
        <f t="shared" si="1"/>
        <v>0</v>
      </c>
      <c r="AD10" s="19">
        <f t="shared" si="1"/>
        <v>0</v>
      </c>
      <c r="AE10" s="19">
        <f t="shared" si="1"/>
        <v>0</v>
      </c>
      <c r="AF10" s="19">
        <f t="shared" si="1"/>
        <v>0</v>
      </c>
      <c r="AZ10" s="89"/>
      <c r="BK10" s="19">
        <f t="shared" si="15"/>
        <v>0</v>
      </c>
      <c r="BL10" s="19">
        <f t="shared" si="15"/>
        <v>0</v>
      </c>
      <c r="BM10" s="19">
        <f t="shared" si="15"/>
        <v>0</v>
      </c>
      <c r="BN10" s="19">
        <f t="shared" si="16"/>
        <v>0</v>
      </c>
      <c r="FK10" s="89"/>
      <c r="FL10" s="89"/>
    </row>
    <row r="11" spans="1:168" s="3" customFormat="1" ht="11.5" hidden="1" customHeight="1">
      <c r="AC11" s="19">
        <f t="shared" si="1"/>
        <v>0</v>
      </c>
      <c r="AD11" s="19">
        <f t="shared" si="1"/>
        <v>0</v>
      </c>
      <c r="AE11" s="19">
        <f t="shared" si="1"/>
        <v>0</v>
      </c>
      <c r="AF11" s="19">
        <f t="shared" si="1"/>
        <v>0</v>
      </c>
      <c r="AZ11" s="89"/>
      <c r="BK11" s="19">
        <f t="shared" si="15"/>
        <v>0</v>
      </c>
      <c r="BL11" s="19">
        <f t="shared" si="15"/>
        <v>0</v>
      </c>
      <c r="BM11" s="19">
        <f t="shared" si="15"/>
        <v>0</v>
      </c>
      <c r="BN11" s="19">
        <f t="shared" si="16"/>
        <v>0</v>
      </c>
      <c r="FK11" s="89"/>
      <c r="FL11" s="89"/>
    </row>
    <row r="12" spans="1:168" s="3" customFormat="1" ht="11.5" hidden="1" customHeight="1">
      <c r="AC12" s="19">
        <f t="shared" si="1"/>
        <v>0</v>
      </c>
      <c r="AD12" s="19">
        <f t="shared" si="1"/>
        <v>0</v>
      </c>
      <c r="AE12" s="19">
        <f t="shared" si="1"/>
        <v>0</v>
      </c>
      <c r="AF12" s="19">
        <f t="shared" si="1"/>
        <v>0</v>
      </c>
      <c r="AZ12" s="89"/>
      <c r="BK12" s="19">
        <f t="shared" si="15"/>
        <v>0</v>
      </c>
      <c r="BL12" s="19">
        <f t="shared" si="15"/>
        <v>0</v>
      </c>
      <c r="BM12" s="19">
        <f t="shared" si="15"/>
        <v>0</v>
      </c>
      <c r="BN12" s="19">
        <f t="shared" si="16"/>
        <v>0</v>
      </c>
      <c r="FK12" s="89"/>
      <c r="FL12" s="89"/>
    </row>
    <row r="13" spans="1:168" s="3" customFormat="1" ht="11.5" hidden="1" customHeight="1">
      <c r="AC13" s="19">
        <f t="shared" si="1"/>
        <v>0</v>
      </c>
      <c r="AD13" s="19">
        <f t="shared" si="1"/>
        <v>0</v>
      </c>
      <c r="AE13" s="19">
        <f t="shared" si="1"/>
        <v>0</v>
      </c>
      <c r="AF13" s="19">
        <f t="shared" si="1"/>
        <v>0</v>
      </c>
      <c r="AZ13" s="89"/>
      <c r="BK13" s="19">
        <f t="shared" si="15"/>
        <v>0</v>
      </c>
      <c r="BL13" s="19">
        <f t="shared" si="15"/>
        <v>0</v>
      </c>
      <c r="BM13" s="19">
        <f t="shared" si="15"/>
        <v>0</v>
      </c>
      <c r="BN13" s="19">
        <f t="shared" si="16"/>
        <v>0</v>
      </c>
      <c r="FK13" s="89"/>
      <c r="FL13" s="89"/>
    </row>
    <row r="14" spans="1:168" s="3" customFormat="1" ht="11.5" hidden="1" customHeight="1">
      <c r="AC14" s="19">
        <f t="shared" si="1"/>
        <v>0</v>
      </c>
      <c r="AD14" s="19">
        <f t="shared" si="1"/>
        <v>0</v>
      </c>
      <c r="AE14" s="19">
        <f t="shared" si="1"/>
        <v>0</v>
      </c>
      <c r="AF14" s="19">
        <f t="shared" si="1"/>
        <v>0</v>
      </c>
      <c r="AZ14" s="89"/>
      <c r="BK14" s="19">
        <f t="shared" si="15"/>
        <v>0</v>
      </c>
      <c r="BL14" s="19">
        <f t="shared" si="15"/>
        <v>0</v>
      </c>
      <c r="BM14" s="19">
        <f t="shared" si="15"/>
        <v>0</v>
      </c>
      <c r="BN14" s="19">
        <f t="shared" si="16"/>
        <v>0</v>
      </c>
      <c r="FK14" s="89"/>
      <c r="FL14" s="89"/>
    </row>
    <row r="15" spans="1:168" s="3" customFormat="1" ht="11.5" hidden="1" customHeight="1">
      <c r="AC15" s="19">
        <f t="shared" si="1"/>
        <v>0</v>
      </c>
      <c r="AD15" s="19">
        <f t="shared" si="1"/>
        <v>0</v>
      </c>
      <c r="AE15" s="19">
        <f t="shared" si="1"/>
        <v>0</v>
      </c>
      <c r="AF15" s="19">
        <f t="shared" si="1"/>
        <v>0</v>
      </c>
      <c r="AZ15" s="89"/>
      <c r="BK15" s="19">
        <f t="shared" si="15"/>
        <v>0</v>
      </c>
      <c r="BL15" s="19">
        <f t="shared" si="15"/>
        <v>0</v>
      </c>
      <c r="BM15" s="19">
        <f t="shared" si="15"/>
        <v>0</v>
      </c>
      <c r="FK15" s="89"/>
      <c r="FL15" s="89"/>
    </row>
    <row r="16" spans="1:168" s="3" customFormat="1" ht="11.5" hidden="1" customHeight="1">
      <c r="AC16" s="19">
        <f t="shared" si="1"/>
        <v>0</v>
      </c>
      <c r="AD16" s="19">
        <f t="shared" si="1"/>
        <v>0</v>
      </c>
      <c r="AE16" s="19">
        <f t="shared" si="1"/>
        <v>0</v>
      </c>
      <c r="AF16" s="19">
        <f t="shared" si="1"/>
        <v>0</v>
      </c>
      <c r="AZ16" s="89"/>
      <c r="BK16" s="19">
        <f t="shared" si="15"/>
        <v>0</v>
      </c>
      <c r="BL16" s="19">
        <f t="shared" si="15"/>
        <v>0</v>
      </c>
      <c r="BM16" s="19">
        <f t="shared" si="15"/>
        <v>0</v>
      </c>
      <c r="FK16" s="89"/>
      <c r="FL16" s="89"/>
    </row>
    <row r="17" spans="2:168" s="3" customFormat="1" ht="11.5" hidden="1" customHeight="1">
      <c r="AC17" s="19">
        <f t="shared" si="1"/>
        <v>0</v>
      </c>
      <c r="AD17" s="19">
        <f t="shared" si="1"/>
        <v>0</v>
      </c>
      <c r="AE17" s="19">
        <f t="shared" si="1"/>
        <v>0</v>
      </c>
      <c r="AF17" s="19">
        <f t="shared" si="1"/>
        <v>0</v>
      </c>
      <c r="AZ17" s="89"/>
      <c r="BK17" s="19">
        <f t="shared" si="15"/>
        <v>0</v>
      </c>
      <c r="BL17" s="19">
        <f t="shared" si="15"/>
        <v>0</v>
      </c>
      <c r="BM17" s="19">
        <f t="shared" si="15"/>
        <v>0</v>
      </c>
      <c r="FK17" s="89"/>
      <c r="FL17" s="89"/>
    </row>
    <row r="18" spans="2:168" s="3" customFormat="1" ht="11.5" hidden="1" customHeight="1">
      <c r="AD18" s="19">
        <f t="shared" ref="AD18:AF19" si="17">AD38</f>
        <v>0</v>
      </c>
      <c r="AE18" s="19">
        <f t="shared" si="17"/>
        <v>0</v>
      </c>
      <c r="AF18" s="19">
        <f t="shared" si="17"/>
        <v>0</v>
      </c>
      <c r="AZ18" s="89"/>
      <c r="BL18" s="128"/>
      <c r="BM18" s="19">
        <f>BM38+BM58</f>
        <v>0</v>
      </c>
      <c r="FK18" s="89"/>
      <c r="FL18" s="89"/>
    </row>
    <row r="19" spans="2:168" s="3" customFormat="1" ht="11.5" hidden="1" customHeight="1">
      <c r="AD19" s="19">
        <f t="shared" si="17"/>
        <v>0</v>
      </c>
      <c r="AE19" s="19">
        <f t="shared" si="17"/>
        <v>0</v>
      </c>
      <c r="AF19" s="19">
        <f t="shared" si="17"/>
        <v>0</v>
      </c>
      <c r="AZ19" s="89"/>
      <c r="BL19" s="128"/>
      <c r="BM19" s="19">
        <f>BM39+BM59</f>
        <v>0</v>
      </c>
      <c r="FK19" s="89"/>
      <c r="FL19" s="89"/>
    </row>
    <row r="20" spans="2:168" s="3" customFormat="1" ht="11.5" hidden="1" customHeight="1">
      <c r="AD20" s="19">
        <f>AD40</f>
        <v>0</v>
      </c>
      <c r="AE20" s="19">
        <f>AE40</f>
        <v>0</v>
      </c>
      <c r="AF20" s="183"/>
      <c r="AZ20" s="89"/>
      <c r="BM20" s="19">
        <f>BM40+BM60</f>
        <v>0</v>
      </c>
      <c r="FK20" s="89"/>
      <c r="FL20" s="89"/>
    </row>
    <row r="21" spans="2:168" s="3" customFormat="1" ht="11.5" hidden="1" customHeight="1">
      <c r="AD21" s="19">
        <f>AD41</f>
        <v>0</v>
      </c>
      <c r="AF21" s="183"/>
      <c r="AZ21" s="89"/>
      <c r="FK21" s="89"/>
      <c r="FL21" s="89"/>
    </row>
    <row r="22" spans="2:168" s="3" customFormat="1" ht="11.5" hidden="1" customHeight="1">
      <c r="AC22" s="128"/>
      <c r="AD22" s="19">
        <f>AD42</f>
        <v>0</v>
      </c>
      <c r="AF22" s="183"/>
      <c r="AZ22" s="89"/>
      <c r="BK22" s="128"/>
      <c r="BL22" s="128"/>
      <c r="BM22" s="128"/>
      <c r="BO22" s="128"/>
      <c r="FK22" s="89"/>
      <c r="FL22" s="89"/>
    </row>
    <row r="23" spans="2:168" s="3" customFormat="1" ht="11.5" hidden="1" customHeight="1">
      <c r="B23" s="20"/>
      <c r="C23" s="20"/>
      <c r="D23" s="20"/>
      <c r="E23" s="20"/>
      <c r="F23" s="20"/>
      <c r="G23" s="20" t="s">
        <v>167</v>
      </c>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72"/>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20"/>
      <c r="BY23" s="20"/>
      <c r="BZ23" s="20"/>
      <c r="CA23" s="20"/>
      <c r="CB23" s="20"/>
      <c r="CC23" s="20"/>
      <c r="CD23" s="20"/>
      <c r="CE23" s="20"/>
      <c r="CF23" s="20"/>
      <c r="CG23" s="20"/>
      <c r="CH23" s="20"/>
      <c r="CI23" s="20"/>
      <c r="CJ23" s="20"/>
      <c r="CK23" s="20"/>
      <c r="CL23" s="20"/>
      <c r="CM23" s="20"/>
      <c r="CN23" s="20"/>
      <c r="CO23" s="20"/>
      <c r="CP23" s="20"/>
      <c r="CQ23" s="20"/>
      <c r="CR23" s="20"/>
      <c r="CS23" s="20"/>
      <c r="CT23" s="20"/>
      <c r="CU23" s="20"/>
      <c r="CV23" s="20"/>
      <c r="CW23" s="20"/>
      <c r="CX23" s="20"/>
      <c r="CY23" s="20"/>
      <c r="CZ23" s="20"/>
      <c r="DA23" s="20"/>
      <c r="DB23" s="20"/>
      <c r="DC23" s="20"/>
      <c r="DD23" s="20"/>
      <c r="DE23" s="20"/>
      <c r="DF23" s="20"/>
      <c r="DG23" s="20"/>
      <c r="DH23" s="20"/>
      <c r="DI23" s="20"/>
      <c r="DJ23" s="20"/>
      <c r="DK23" s="20"/>
      <c r="DL23" s="20"/>
      <c r="DM23" s="20"/>
      <c r="DN23" s="20"/>
      <c r="DO23" s="20"/>
      <c r="DP23" s="20"/>
      <c r="DQ23" s="20"/>
      <c r="DR23" s="20"/>
      <c r="DS23" s="20"/>
      <c r="DT23" s="20"/>
      <c r="DU23" s="20"/>
      <c r="DV23" s="20"/>
      <c r="DW23" s="20"/>
      <c r="DX23" s="20"/>
      <c r="DY23" s="20"/>
      <c r="DZ23" s="20"/>
      <c r="EA23" s="20"/>
      <c r="EB23" s="20"/>
      <c r="EC23" s="20"/>
      <c r="ED23" s="20"/>
      <c r="EE23" s="20"/>
      <c r="EF23" s="20"/>
      <c r="EG23" s="20"/>
      <c r="EH23" s="20"/>
      <c r="EI23" s="20"/>
      <c r="EJ23" s="20"/>
      <c r="EK23" s="20"/>
      <c r="EL23" s="20"/>
      <c r="EM23" s="20"/>
      <c r="EN23" s="20"/>
      <c r="EO23" s="20"/>
      <c r="EP23" s="20"/>
      <c r="EQ23" s="20"/>
      <c r="ER23" s="20"/>
      <c r="ES23" s="20"/>
      <c r="ET23" s="20"/>
      <c r="EU23" s="20"/>
      <c r="EV23" s="20"/>
      <c r="EW23" s="20"/>
      <c r="EX23" s="20"/>
      <c r="EY23" s="20"/>
      <c r="EZ23" s="20"/>
      <c r="FA23" s="20"/>
      <c r="FB23" s="20"/>
      <c r="FC23" s="20"/>
      <c r="FD23" s="20"/>
      <c r="FE23" s="20"/>
      <c r="FF23" s="20"/>
      <c r="FG23" s="20"/>
      <c r="FH23" s="20"/>
      <c r="FI23" s="20"/>
      <c r="FK23" s="89"/>
      <c r="FL23" s="89"/>
    </row>
    <row r="24" spans="2:168" s="3" customFormat="1" ht="11.5" hidden="1" customHeight="1">
      <c r="B24" s="21"/>
      <c r="C24" s="21"/>
      <c r="D24" s="21"/>
      <c r="E24" s="21"/>
      <c r="F24" s="21">
        <f>COUNTA(F119:F134)</f>
        <v>0</v>
      </c>
      <c r="G24" s="62">
        <f>COUNTIF(G119:G134,G$87)</f>
        <v>0</v>
      </c>
      <c r="H24" s="21">
        <f>SUMPRODUCT(($G$119:$G$134=$G$87)*(H$119:H$134=H$87))</f>
        <v>0</v>
      </c>
      <c r="I24" s="21">
        <f t="shared" ref="I24:V24" si="18">SUMPRODUCT(($G$119:$G$134=$G$87)*(I$119:I$134))</f>
        <v>0</v>
      </c>
      <c r="J24" s="21">
        <f t="shared" si="18"/>
        <v>0</v>
      </c>
      <c r="K24" s="21">
        <f t="shared" si="18"/>
        <v>0</v>
      </c>
      <c r="L24" s="21">
        <f t="shared" si="18"/>
        <v>0</v>
      </c>
      <c r="M24" s="21">
        <f t="shared" si="18"/>
        <v>0</v>
      </c>
      <c r="N24" s="21">
        <f t="shared" si="18"/>
        <v>0</v>
      </c>
      <c r="O24" s="21">
        <f t="shared" si="18"/>
        <v>0</v>
      </c>
      <c r="P24" s="21">
        <f t="shared" si="18"/>
        <v>0</v>
      </c>
      <c r="Q24" s="21">
        <f t="shared" si="18"/>
        <v>0</v>
      </c>
      <c r="R24" s="21">
        <f t="shared" si="18"/>
        <v>0</v>
      </c>
      <c r="S24" s="21">
        <f t="shared" si="18"/>
        <v>0</v>
      </c>
      <c r="T24" s="21">
        <f t="shared" si="18"/>
        <v>0</v>
      </c>
      <c r="U24" s="21">
        <f t="shared" si="18"/>
        <v>0</v>
      </c>
      <c r="V24" s="21">
        <f t="shared" si="18"/>
        <v>0</v>
      </c>
      <c r="W24" s="75"/>
      <c r="Y24" s="104"/>
      <c r="Z24" s="21">
        <f>SUMPRODUCT(($G$119:$G$134=$G$87)*(Z$119:Z$134))</f>
        <v>0</v>
      </c>
      <c r="AC24" s="21">
        <f>SUMPRODUCT(($G$119:$G$134=$G$87)*(AC$119:AC$134=AC$87))</f>
        <v>0</v>
      </c>
      <c r="AD24" s="144">
        <f>SUMPRODUCT(($G$119:$G$134=$G$87)*(AD$119:AD$134=AD$87))</f>
        <v>0</v>
      </c>
      <c r="AE24" s="168">
        <f>SUMPRODUCT(($G$119:$G$134=$G$87)*(AD$119:AD$134=AE$87))</f>
        <v>0</v>
      </c>
      <c r="AF24" s="184">
        <f>SUMPRODUCT(($G$119:$G$134=$G$87)*(AD$119:AD$134=AF$87))</f>
        <v>0</v>
      </c>
      <c r="AH24" s="21">
        <f>SUMPRODUCT(($G$119:$G$134=$G$87)*(AH$119:AH$134=AH$87))</f>
        <v>0</v>
      </c>
      <c r="AJ24" s="21">
        <f>SUMPRODUCT(($G$119:$G$134=$G$87)*(AJ$119:AJ$134=AJ$87))</f>
        <v>0</v>
      </c>
      <c r="AK24" s="21">
        <f>SUMPRODUCT(($G$119:$G$134=$G$87)*(AK$119:AK$134=AK$87))</f>
        <v>0</v>
      </c>
      <c r="AL24" s="21">
        <f>SUMPRODUCT(($G$119:$G$134=$G$87)*(AL$119:AL$134=AL$87))</f>
        <v>0</v>
      </c>
      <c r="AM24" s="21">
        <f>SUMPRODUCT(($G$119:$G$134=$G$87)*(AM$119:AM$134=AM$87))</f>
        <v>0</v>
      </c>
      <c r="AN24" s="21"/>
      <c r="AO24" s="21">
        <f>SUMPRODUCT(($G$119:$G$134=$G$87)*(AO$119:AO$134=AO$87))</f>
        <v>0</v>
      </c>
      <c r="AP24" s="75"/>
      <c r="AS24" s="104"/>
      <c r="AT24" s="21">
        <f>SUMPRODUCT(($G$119:$G$134=$G$87)*(AT$119:AT$134="該当"))</f>
        <v>0</v>
      </c>
      <c r="AU24" s="21">
        <f>SUMPRODUCT(($G$119:$G$134=$G$87)*(AU$119:AU$134="該当"))</f>
        <v>0</v>
      </c>
      <c r="AV24" s="21">
        <f>SUMPRODUCT(($G$119:$G$134=$G$87)*(AV$119:AV$134=AV$87))</f>
        <v>0</v>
      </c>
      <c r="AW24" s="21">
        <f>SUMPRODUCT(($G$119:$G$134=$G$87)*(AW$119:AW$134="該当"))</f>
        <v>0</v>
      </c>
      <c r="AZ24" s="89"/>
      <c r="BA24" s="21">
        <f t="shared" ref="BA24:BG24" si="19">SUMPRODUCT(($G$119:$G$134=$G$87)*(BA$119:BA$134=BA$87))</f>
        <v>0</v>
      </c>
      <c r="BB24" s="21">
        <f t="shared" si="19"/>
        <v>0</v>
      </c>
      <c r="BC24" s="21">
        <f t="shared" si="19"/>
        <v>0</v>
      </c>
      <c r="BD24" s="21">
        <f t="shared" si="19"/>
        <v>0</v>
      </c>
      <c r="BE24" s="21">
        <f t="shared" si="19"/>
        <v>0</v>
      </c>
      <c r="BF24" s="21">
        <f t="shared" si="19"/>
        <v>0</v>
      </c>
      <c r="BG24" s="21">
        <f t="shared" si="19"/>
        <v>0</v>
      </c>
      <c r="BJ24" s="21">
        <f>SUMPRODUCT(($G$119:$G$134=$G$87)*(BJ$119:BJ$134&gt;0))</f>
        <v>0</v>
      </c>
      <c r="BK24" s="21">
        <f>SUMPRODUCT(($G$119:$G$134=$G$87)*(BK$119:BK$134=BK$87))</f>
        <v>0</v>
      </c>
      <c r="BL24" s="152">
        <f>SUMPRODUCT(($G$119:$G$134=$G$87)*(BL$119:BL$134=BL$87))</f>
        <v>0</v>
      </c>
      <c r="BM24" s="344">
        <f>SUMPRODUCT(($G$119:$G$134=$G$87)*(BL$119:BL$134=BM$87))</f>
        <v>0</v>
      </c>
      <c r="BN24" s="21">
        <f>SUMPRODUCT(($G$119:$G$134=$G$87)*(BN$119:BN$134=BN$87))</f>
        <v>0</v>
      </c>
      <c r="BQ24" s="21">
        <f t="shared" ref="BQ24:BV24" si="20">SUMPRODUCT(($G$119:$G$134=$G$87)*(BQ$119:BQ$134=BQ$87))</f>
        <v>0</v>
      </c>
      <c r="BR24" s="21">
        <f t="shared" si="20"/>
        <v>0</v>
      </c>
      <c r="BS24" s="21">
        <f t="shared" si="20"/>
        <v>0</v>
      </c>
      <c r="BT24" s="21">
        <f t="shared" si="20"/>
        <v>0</v>
      </c>
      <c r="BU24" s="21">
        <f t="shared" si="20"/>
        <v>0</v>
      </c>
      <c r="BV24" s="21">
        <f t="shared" si="20"/>
        <v>0</v>
      </c>
      <c r="BX24" s="21">
        <f t="shared" ref="BX24:CI24" si="21">SUMPRODUCT(($G$119:$G$134=$G$87)*(BX$119:BX$134=BX$87))</f>
        <v>0</v>
      </c>
      <c r="BY24" s="21">
        <f t="shared" si="21"/>
        <v>0</v>
      </c>
      <c r="BZ24" s="21">
        <f t="shared" si="21"/>
        <v>0</v>
      </c>
      <c r="CA24" s="21">
        <f t="shared" si="21"/>
        <v>0</v>
      </c>
      <c r="CB24" s="21">
        <f t="shared" si="21"/>
        <v>0</v>
      </c>
      <c r="CC24" s="21">
        <f t="shared" si="21"/>
        <v>0</v>
      </c>
      <c r="CD24" s="21">
        <f t="shared" si="21"/>
        <v>0</v>
      </c>
      <c r="CE24" s="21">
        <f t="shared" si="21"/>
        <v>0</v>
      </c>
      <c r="CF24" s="21">
        <f t="shared" si="21"/>
        <v>0</v>
      </c>
      <c r="CG24" s="21">
        <f t="shared" si="21"/>
        <v>0</v>
      </c>
      <c r="CH24" s="21">
        <f t="shared" si="21"/>
        <v>0</v>
      </c>
      <c r="CI24" s="21">
        <f t="shared" si="21"/>
        <v>0</v>
      </c>
      <c r="CK24" s="21">
        <f t="shared" ref="CK24:CR24" si="22">SUMPRODUCT(($G$119:$G$134=$G$87)*(CK$119:CK$134=CK$87))</f>
        <v>0</v>
      </c>
      <c r="CL24" s="21">
        <f t="shared" si="22"/>
        <v>0</v>
      </c>
      <c r="CM24" s="21">
        <f t="shared" si="22"/>
        <v>0</v>
      </c>
      <c r="CN24" s="21">
        <f t="shared" si="22"/>
        <v>0</v>
      </c>
      <c r="CO24" s="21">
        <f t="shared" si="22"/>
        <v>0</v>
      </c>
      <c r="CP24" s="21">
        <f t="shared" si="22"/>
        <v>0</v>
      </c>
      <c r="CQ24" s="21">
        <f t="shared" si="22"/>
        <v>0</v>
      </c>
      <c r="CR24" s="21">
        <f t="shared" si="22"/>
        <v>0</v>
      </c>
      <c r="CT24" s="21">
        <f t="shared" ref="CT24:CZ24" si="23">SUMPRODUCT(($G$119:$G$134=$G$87)*(CT$119:CT$134=CT$87))</f>
        <v>0</v>
      </c>
      <c r="CU24" s="21">
        <f t="shared" si="23"/>
        <v>0</v>
      </c>
      <c r="CV24" s="21">
        <f t="shared" si="23"/>
        <v>0</v>
      </c>
      <c r="CW24" s="21">
        <f t="shared" si="23"/>
        <v>0</v>
      </c>
      <c r="CX24" s="21">
        <f t="shared" si="23"/>
        <v>0</v>
      </c>
      <c r="CY24" s="21">
        <f t="shared" si="23"/>
        <v>0</v>
      </c>
      <c r="CZ24" s="21">
        <f t="shared" si="23"/>
        <v>0</v>
      </c>
      <c r="DB24" s="21">
        <f>SUMPRODUCT(($G$119:$G$134=$G$87)*(DB$119:DB$134=DB$87))</f>
        <v>0</v>
      </c>
      <c r="DC24" s="21">
        <f>SUMPRODUCT(($G$119:$G$134=$G$87)*(DC$119:DC$134=DC$87))</f>
        <v>0</v>
      </c>
      <c r="DD24" s="104"/>
      <c r="DE24" s="21">
        <f t="shared" ref="DE24:DJ24" si="24">SUMPRODUCT(($G$119:$G$134=$G$87)*(DE$119:DE$134=DE$87))</f>
        <v>0</v>
      </c>
      <c r="DF24" s="21">
        <f t="shared" si="24"/>
        <v>0</v>
      </c>
      <c r="DG24" s="21">
        <f t="shared" si="24"/>
        <v>0</v>
      </c>
      <c r="DH24" s="21">
        <f t="shared" si="24"/>
        <v>0</v>
      </c>
      <c r="DI24" s="21">
        <f t="shared" si="24"/>
        <v>0</v>
      </c>
      <c r="DJ24" s="21">
        <f t="shared" si="24"/>
        <v>0</v>
      </c>
      <c r="DK24" s="128"/>
      <c r="DO24" s="21">
        <f>SUMPRODUCT(($G$119:$G$134=$G$87)*(DO$119:DO$134=$DO$87))</f>
        <v>0</v>
      </c>
      <c r="DP24" s="21">
        <f>SUMPRODUCT(($G$119:$G$134=$G$87)*(DP$119:DP$134=$DP$87))</f>
        <v>0</v>
      </c>
      <c r="DQ24" s="21">
        <f>SUMPRODUCT(($G$119:$G$134=$G$87)*(DQ$119:DQ$134=$DQ$87))</f>
        <v>0</v>
      </c>
      <c r="DR24" s="21">
        <f>SUMPRODUCT(($G$119:$G$134=$G$87)*(DR$119:DR$134=$DR$87))</f>
        <v>0</v>
      </c>
      <c r="DS24" s="21">
        <f>SUMPRODUCT(($G$119:$G$134=$G$87)*(DS$119:DS$134=$DS$87))</f>
        <v>0</v>
      </c>
      <c r="DT24" s="21">
        <f>SUMPRODUCT(($G$119:$G$134=$G$87)*(DT$119:DT$134=$DT$87))</f>
        <v>0</v>
      </c>
      <c r="DU24" s="21">
        <f>SUMPRODUCT(($G$119:$G$134=$G$87)*(DU$119:DU$134=$DU$87))</f>
        <v>0</v>
      </c>
      <c r="DV24" s="21">
        <f>SUMPRODUCT(($G$119:$G$134=$G$87)*(DV$119:DV$134=$DV$87))</f>
        <v>0</v>
      </c>
      <c r="EA24" s="21">
        <f>SUMPRODUCT(($G$119:$G$134=$G$87)*(EA$119:EA$134=$EA$87))</f>
        <v>0</v>
      </c>
      <c r="EB24" s="21">
        <f>SUMPRODUCT(($G$119:$G$134=$G$87)*(EB$119:EB$134=$EB$87))</f>
        <v>0</v>
      </c>
      <c r="EC24" s="21">
        <f>SUMPRODUCT(($G$119:$G$134=$G$87)*(EC$119:EC$134=$EC$87))</f>
        <v>0</v>
      </c>
      <c r="ED24" s="21">
        <f>SUMPRODUCT(($G$119:$G$134=$G$87)*(ED$119:ED$134=$ED$87))</f>
        <v>0</v>
      </c>
      <c r="EE24" s="21">
        <f>SUMPRODUCT(($G$119:$G$134=$G$87)*(EE$119:EE$134=$EE$87))</f>
        <v>0</v>
      </c>
      <c r="EF24" s="21">
        <f>SUMPRODUCT(($G$119:$G$134=$G$87)*(EF$119:EF$134=$EF$87))</f>
        <v>0</v>
      </c>
      <c r="EK24" s="21">
        <f>SUMPRODUCT(($G$119:$G$134=$G$87)*(EK$119:EK$134=EK$87))</f>
        <v>0</v>
      </c>
      <c r="EL24" s="21">
        <f>SUMPRODUCT(($G$119:$G$134=$G$87)*(EL$119:EL$134=EL$87))</f>
        <v>0</v>
      </c>
      <c r="EM24" s="21">
        <f>SUMPRODUCT(($G$119:$G$134=$G$87)*(EM$119:EM$134=EM$87))</f>
        <v>0</v>
      </c>
      <c r="EP24" s="21">
        <f>SUMPRODUCT(($G$119:$G$134=$G$87)*(EP$119:EP$134=EP$87))</f>
        <v>0</v>
      </c>
      <c r="ER24" s="21">
        <f>SUMPRODUCT(($G$119:$G$134=$G$87)*(ER$119:ER$134=ER$87))</f>
        <v>0</v>
      </c>
      <c r="ET24" s="21">
        <f>SUMPRODUCT(($G$119:$G$134=$G$87)*(ET$119:ET$134=ET$87))</f>
        <v>0</v>
      </c>
      <c r="EX24" s="21">
        <f>SUMPRODUCT(($G$119:$G$134=$G$87)*(EX$119:EX$134=EX$87))</f>
        <v>0</v>
      </c>
      <c r="EY24" s="21">
        <f>SUMPRODUCT(($G$119:$G$134=$G$87)*(EY$119:EY$134=EY$87))</f>
        <v>0</v>
      </c>
      <c r="EZ24" s="21">
        <f>SUMPRODUCT(($G$119:$G$134=$G$87)*(EZ$119:EZ$134=EZ$87))</f>
        <v>0</v>
      </c>
      <c r="FE24" s="21">
        <f>SUMPRODUCT(($G$119:$G$134=$G$87)*(FE$119:FE$134=FE$87))</f>
        <v>0</v>
      </c>
      <c r="FH24" s="21">
        <f>SUMPRODUCT(($G$119:$G$134=$G$87)*(FH$119:FH$134=FH$87))</f>
        <v>0</v>
      </c>
      <c r="FK24" s="89"/>
      <c r="FL24" s="89"/>
    </row>
    <row r="25" spans="2:168" s="3" customFormat="1" ht="11.5" hidden="1" customHeight="1">
      <c r="G25" s="63">
        <f>COUNTIF(G119:G134,G$88)</f>
        <v>0</v>
      </c>
      <c r="H25" s="74">
        <f>SUMPRODUCT(($G$119:$G$134=$G$87)*(H$119:H$134=H$88))</f>
        <v>0</v>
      </c>
      <c r="AC25" s="21">
        <f>SUMPRODUCT(($G$119:$G$134=$G$87)*(AC$119:AC$134=AC$88))</f>
        <v>0</v>
      </c>
      <c r="AD25" s="144">
        <f>SUMPRODUCT(($G$119:$G$134=$G$87)*(AD$119:AD$134=AD$88))</f>
        <v>0</v>
      </c>
      <c r="AE25" s="168">
        <f>SUMPRODUCT(($G$119:$G$134=$G$87)*(AD$119:AD$134=AE$88))</f>
        <v>0</v>
      </c>
      <c r="AF25" s="184">
        <f>SUMPRODUCT(($G$119:$G$134=$G$87)*(AD$119:AD$134=AF$88))</f>
        <v>0</v>
      </c>
      <c r="AH25" s="21">
        <f>SUMPRODUCT(($G$119:$G$134=$G$87)*(AH$119:AH$134=AH$88))</f>
        <v>0</v>
      </c>
      <c r="AJ25" s="21">
        <f>SUMPRODUCT(($G$119:$G$134=$G$87)*(AJ$119:AJ$134=AJ$88))</f>
        <v>0</v>
      </c>
      <c r="AK25" s="21">
        <f>SUMPRODUCT(($G$119:$G$134=$G$87)*(AK$119:AK$134=AK$88))</f>
        <v>0</v>
      </c>
      <c r="AL25" s="21">
        <f>SUMPRODUCT(($G$119:$G$134=$G$87)*(AL$119:AL$134=AL$88))</f>
        <v>0</v>
      </c>
      <c r="AM25" s="21">
        <f>SUMPRODUCT(($G$119:$G$134=$G$87)*(AM$119:AM$134=AM$88))</f>
        <v>0</v>
      </c>
      <c r="AN25" s="21"/>
      <c r="AO25" s="21">
        <f>SUMPRODUCT(($G$119:$G$134=$G$87)*(AO$119:AO$134=AO$88))</f>
        <v>0</v>
      </c>
      <c r="AP25" s="75"/>
      <c r="AS25" s="104"/>
      <c r="AT25" s="21">
        <f>SUMPRODUCT(($G$119:$G$134=$G$87)*(AT$119:AT$134="非該当"))</f>
        <v>0</v>
      </c>
      <c r="AU25" s="21">
        <f>SUMPRODUCT(($G$119:$G$134=$G$87)*(AU$119:AU$134="非該当"))</f>
        <v>0</v>
      </c>
      <c r="AV25" s="21">
        <f>SUMPRODUCT(($G$119:$G$134=$G$87)*(AV$119:AV$134=AV$88))</f>
        <v>0</v>
      </c>
      <c r="AW25" s="21">
        <f>SUMPRODUCT(($G$119:$G$134=$G$87)*(AW$119:AW$134="非該当"))</f>
        <v>0</v>
      </c>
      <c r="AZ25" s="89"/>
      <c r="BA25" s="21">
        <f t="shared" ref="BA25:BG25" si="25">SUMPRODUCT(($G$119:$G$134=$G$87)*(BA$119:BA$134=BA$88))</f>
        <v>0</v>
      </c>
      <c r="BB25" s="21">
        <f t="shared" si="25"/>
        <v>0</v>
      </c>
      <c r="BC25" s="21">
        <f t="shared" si="25"/>
        <v>0</v>
      </c>
      <c r="BD25" s="21">
        <f t="shared" si="25"/>
        <v>0</v>
      </c>
      <c r="BE25" s="21">
        <f t="shared" si="25"/>
        <v>0</v>
      </c>
      <c r="BF25" s="21">
        <f t="shared" si="25"/>
        <v>0</v>
      </c>
      <c r="BG25" s="21">
        <f t="shared" si="25"/>
        <v>0</v>
      </c>
      <c r="BK25" s="21">
        <f>SUMPRODUCT(($G$119:$G$134=$G$87)*(BK$119:BK$134=BK$88))</f>
        <v>0</v>
      </c>
      <c r="BL25" s="152">
        <f>SUMPRODUCT(($G$119:$G$134=$G$87)*(BL$119:BL$134=BL$88))</f>
        <v>0</v>
      </c>
      <c r="BM25" s="178">
        <f>SUMPRODUCT(($G$119:$G$134=$G$87)*(BL$119:BL$134=BM$88))</f>
        <v>0</v>
      </c>
      <c r="BN25" s="21">
        <f>SUMPRODUCT(($G$119:$G$134=$G$87)*(BN$119:BN$134=BN$88))</f>
        <v>0</v>
      </c>
      <c r="BQ25" s="21">
        <f t="shared" ref="BQ25:BV25" si="26">SUMPRODUCT(($G$119:$G$134=$G$87)*(BQ$119:BQ$134=BQ$88))</f>
        <v>0</v>
      </c>
      <c r="BR25" s="21">
        <f t="shared" si="26"/>
        <v>0</v>
      </c>
      <c r="BS25" s="21">
        <f t="shared" si="26"/>
        <v>0</v>
      </c>
      <c r="BT25" s="21">
        <f t="shared" si="26"/>
        <v>0</v>
      </c>
      <c r="BU25" s="21">
        <f t="shared" si="26"/>
        <v>0</v>
      </c>
      <c r="BV25" s="21">
        <f t="shared" si="26"/>
        <v>0</v>
      </c>
      <c r="BX25" s="21">
        <f t="shared" ref="BX25:CI25" si="27">SUMPRODUCT(($G$119:$G$134=$G$87)*(BX$119:BX$134=BX$88))</f>
        <v>0</v>
      </c>
      <c r="BY25" s="21">
        <f t="shared" si="27"/>
        <v>0</v>
      </c>
      <c r="BZ25" s="21">
        <f t="shared" si="27"/>
        <v>0</v>
      </c>
      <c r="CA25" s="21">
        <f t="shared" si="27"/>
        <v>0</v>
      </c>
      <c r="CB25" s="21">
        <f t="shared" si="27"/>
        <v>0</v>
      </c>
      <c r="CC25" s="21">
        <f t="shared" si="27"/>
        <v>0</v>
      </c>
      <c r="CD25" s="21">
        <f t="shared" si="27"/>
        <v>0</v>
      </c>
      <c r="CE25" s="21">
        <f t="shared" si="27"/>
        <v>0</v>
      </c>
      <c r="CF25" s="21">
        <f t="shared" si="27"/>
        <v>0</v>
      </c>
      <c r="CG25" s="21">
        <f t="shared" si="27"/>
        <v>0</v>
      </c>
      <c r="CH25" s="21">
        <f t="shared" si="27"/>
        <v>0</v>
      </c>
      <c r="CI25" s="21">
        <f t="shared" si="27"/>
        <v>0</v>
      </c>
      <c r="CK25" s="21">
        <f t="shared" ref="CK25:CR25" si="28">SUMPRODUCT(($G$119:$G$134=$G$87)*(CK$119:CK$134=CK$88))</f>
        <v>0</v>
      </c>
      <c r="CL25" s="21">
        <f t="shared" si="28"/>
        <v>0</v>
      </c>
      <c r="CM25" s="21">
        <f t="shared" si="28"/>
        <v>0</v>
      </c>
      <c r="CN25" s="21">
        <f t="shared" si="28"/>
        <v>0</v>
      </c>
      <c r="CO25" s="21">
        <f t="shared" si="28"/>
        <v>0</v>
      </c>
      <c r="CP25" s="21">
        <f t="shared" si="28"/>
        <v>0</v>
      </c>
      <c r="CQ25" s="21">
        <f t="shared" si="28"/>
        <v>0</v>
      </c>
      <c r="CR25" s="21">
        <f t="shared" si="28"/>
        <v>0</v>
      </c>
      <c r="CT25" s="21">
        <f t="shared" ref="CT25:CZ25" si="29">SUMPRODUCT(($G$119:$G$134=$G$87)*(CT$119:CT$134=CT$88))</f>
        <v>0</v>
      </c>
      <c r="CU25" s="21">
        <f t="shared" si="29"/>
        <v>0</v>
      </c>
      <c r="CV25" s="21">
        <f t="shared" si="29"/>
        <v>0</v>
      </c>
      <c r="CW25" s="21">
        <f t="shared" si="29"/>
        <v>0</v>
      </c>
      <c r="CX25" s="21">
        <f t="shared" si="29"/>
        <v>0</v>
      </c>
      <c r="CY25" s="21">
        <f t="shared" si="29"/>
        <v>0</v>
      </c>
      <c r="CZ25" s="21">
        <f t="shared" si="29"/>
        <v>0</v>
      </c>
      <c r="DB25" s="21">
        <f>SUMPRODUCT(($G$119:$G$134=$G$87)*(DB$119:DB$134=DB$88))</f>
        <v>0</v>
      </c>
      <c r="DC25" s="21">
        <f>SUMPRODUCT(($G$119:$G$134=$G$87)*(DC$119:DC$134=DC$88))</f>
        <v>0</v>
      </c>
      <c r="DD25" s="104"/>
      <c r="DE25" s="21">
        <f t="shared" ref="DE25:DJ25" si="30">SUMPRODUCT(($G$119:$G$134=$G$87)*(DE$119:DE$134=DE$88))</f>
        <v>0</v>
      </c>
      <c r="DF25" s="21">
        <f t="shared" si="30"/>
        <v>0</v>
      </c>
      <c r="DG25" s="21">
        <f t="shared" si="30"/>
        <v>0</v>
      </c>
      <c r="DH25" s="21">
        <f t="shared" si="30"/>
        <v>0</v>
      </c>
      <c r="DI25" s="21">
        <f t="shared" si="30"/>
        <v>0</v>
      </c>
      <c r="DJ25" s="21">
        <f t="shared" si="30"/>
        <v>0</v>
      </c>
      <c r="DK25" s="128"/>
      <c r="DO25" s="21">
        <f>SUMPRODUCT(($G$119:$G$134=$G$87)*(DO$119:DO$134=$DO$88))</f>
        <v>0</v>
      </c>
      <c r="DP25" s="21">
        <f>SUMPRODUCT(($G$119:$G$134=$G$87)*(DP$119:DP$134=$DP$88))</f>
        <v>0</v>
      </c>
      <c r="DQ25" s="21">
        <f>SUMPRODUCT(($G$119:$G$134=$G$87)*(DQ$119:DQ$134=$DQ$88))</f>
        <v>0</v>
      </c>
      <c r="DR25" s="21">
        <f>SUMPRODUCT(($G$119:$G$134=$G$87)*(DR$119:DR$134=$DR$88))</f>
        <v>0</v>
      </c>
      <c r="DS25" s="21">
        <f>SUMPRODUCT(($G$119:$G$134=$G$87)*(DS$119:DS$134=$DS$88))</f>
        <v>0</v>
      </c>
      <c r="DT25" s="21">
        <f>SUMPRODUCT(($G$119:$G$134=$G$87)*(DT$119:DT$134=$DT$88))</f>
        <v>0</v>
      </c>
      <c r="DU25" s="21">
        <f>SUMPRODUCT(($G$119:$G$134=$G$87)*(DU$119:DU$134=$DU$88))</f>
        <v>0</v>
      </c>
      <c r="DV25" s="21">
        <f>SUMPRODUCT(($G$119:$G$134=$G$87)*(DV$119:DV$134=$DV$88))</f>
        <v>0</v>
      </c>
      <c r="EA25" s="21">
        <f>SUMPRODUCT(($G$119:$G$134=$G$87)*(EA$119:EA$134=$EA$88))</f>
        <v>0</v>
      </c>
      <c r="EB25" s="21">
        <f>SUMPRODUCT(($G$119:$G$134=$G$87)*(EB$119:EB$134=$EB$88))</f>
        <v>0</v>
      </c>
      <c r="EC25" s="21">
        <f>SUMPRODUCT(($G$119:$G$134=$G$87)*(EC$119:EC$134=$EC$88))</f>
        <v>0</v>
      </c>
      <c r="ED25" s="21">
        <f>SUMPRODUCT(($G$119:$G$134=$G$87)*(ED$119:ED$134=$ED$88))</f>
        <v>0</v>
      </c>
      <c r="EE25" s="21">
        <f>SUMPRODUCT(($G$119:$G$134=$G$87)*(EE$119:EE$134=$EE$88))</f>
        <v>0</v>
      </c>
      <c r="EF25" s="21">
        <f>SUMPRODUCT(($G$119:$G$134=$G$87)*(EF$119:EF$134=$EF$88))</f>
        <v>0</v>
      </c>
      <c r="EK25" s="21">
        <f>SUMPRODUCT(($G$119:$G$134=$G$87)*(EK$119:EK$134=EK$88))</f>
        <v>0</v>
      </c>
      <c r="EL25" s="21">
        <f>SUMPRODUCT(($G$119:$G$134=$G$87)*(EL$119:EL$134=EL$88))</f>
        <v>0</v>
      </c>
      <c r="EM25" s="21">
        <f>SUMPRODUCT(($G$119:$G$134=$G$87)*(EM$119:EM$134=EM$88))</f>
        <v>0</v>
      </c>
      <c r="EP25" s="21">
        <f>SUMPRODUCT(($G$119:$G$134=$G$87)*(EP$119:EP$134=EP$88))</f>
        <v>0</v>
      </c>
      <c r="ER25" s="21">
        <f>SUMPRODUCT(($G$119:$G$134=$G$87)*(ER$119:ER$134=ER$88))</f>
        <v>0</v>
      </c>
      <c r="ET25" s="21">
        <f>SUMPRODUCT(($G$119:$G$134=$G$87)*(ET$119:ET$134=ET$88))</f>
        <v>0</v>
      </c>
      <c r="EX25" s="21">
        <f>SUMPRODUCT(($G$119:$G$134=$G$87)*(EX$119:EX$134=EX$88))</f>
        <v>0</v>
      </c>
      <c r="EY25" s="21">
        <f>SUMPRODUCT(($G$119:$G$134=$G$87)*(EY$119:EY$134=EY$88))</f>
        <v>0</v>
      </c>
      <c r="EZ25" s="21">
        <f>SUMPRODUCT(($G$119:$G$134=$G$87)*(EZ$119:EZ$134=EZ$88))</f>
        <v>0</v>
      </c>
      <c r="FE25" s="21">
        <f>SUMPRODUCT(($G$119:$G$134=$G$87)*(FE$119:FE$134=FE$88))</f>
        <v>0</v>
      </c>
      <c r="FH25" s="21">
        <f>SUMPRODUCT(($G$119:$G$134=$G$87)*(FH$119:FH$134=FH$88))</f>
        <v>0</v>
      </c>
      <c r="FK25" s="89"/>
      <c r="FL25" s="89"/>
    </row>
    <row r="26" spans="2:168" s="3" customFormat="1" ht="11.5" hidden="1" customHeight="1">
      <c r="G26" s="63">
        <f>COUNTIF(G119:G134,G$89)</f>
        <v>0</v>
      </c>
      <c r="AC26" s="21">
        <f>SUMPRODUCT(($G$119:$G$134=$G$87)*(AC$119:AC$134=AC$89))</f>
        <v>0</v>
      </c>
      <c r="AD26" s="144">
        <f>SUMPRODUCT(($G$119:$G$134=$G$87)*(AD$119:AD$134=AD$89))</f>
        <v>0</v>
      </c>
      <c r="AE26" s="169">
        <f>SUMPRODUCT(($G$119:$G$134=$G$87)*(AD$119:AD$134=AE$89))</f>
        <v>0</v>
      </c>
      <c r="AF26" s="184">
        <f>SUMPRODUCT(($G$119:$G$134=$G$87)*(AD$119:AD$134=AF$89))</f>
        <v>0</v>
      </c>
      <c r="AH26" s="21">
        <f>SUMPRODUCT(($G$119:$G$134=$G$87)*(AH$119:AH$134=AH$89))</f>
        <v>0</v>
      </c>
      <c r="AJ26" s="21">
        <f>SUMPRODUCT(($G$119:$G$134=$G$87)*(AJ$119:AJ$134=AJ$89))</f>
        <v>0</v>
      </c>
      <c r="AK26" s="21">
        <f>SUMPRODUCT(($G$119:$G$134=$G$87)*(AK$119:AK$134=AK$89))</f>
        <v>0</v>
      </c>
      <c r="AL26" s="21">
        <f>SUMPRODUCT(($G$119:$G$134=$G$87)*(AL$119:AL$134=AL$89))</f>
        <v>0</v>
      </c>
      <c r="AM26" s="21">
        <f>SUMPRODUCT(($G$119:$G$134=$G$87)*(AM$119:AM$134=AM$89))</f>
        <v>0</v>
      </c>
      <c r="AN26" s="21"/>
      <c r="AO26" s="21">
        <f>SUMPRODUCT(($G$119:$G$134=$G$87)*(AO$119:AO$134=AO$89))</f>
        <v>0</v>
      </c>
      <c r="AZ26" s="89"/>
      <c r="BA26" s="21">
        <f>SUMPRODUCT(($G$119:$G$134=$G$87)*(BA$119:BA$134=BA$89))</f>
        <v>0</v>
      </c>
      <c r="BB26" s="21">
        <f>SUMPRODUCT(($G$119:$G$134=$G$87)*(BB$119:BB$134=BB$89))</f>
        <v>0</v>
      </c>
      <c r="BC26" s="131"/>
      <c r="BD26" s="305"/>
      <c r="BE26" s="21">
        <f>SUMPRODUCT(($G$119:$G$134=$G$87)*(BE$119:BE$134=BE$89))</f>
        <v>0</v>
      </c>
      <c r="BF26" s="21">
        <f>SUMPRODUCT(($G$119:$G$134=$G$87)*(BF$119:BF$134=BF$89))</f>
        <v>0</v>
      </c>
      <c r="BG26" s="21">
        <f>SUMPRODUCT(($G$119:$G$134=$G$87)*(BG$119:BG$134=BG$89))</f>
        <v>0</v>
      </c>
      <c r="BK26" s="21">
        <f>SUMPRODUCT(($G$119:$G$134=$G$87)*(BK$119:BK$134=BK$89))</f>
        <v>0</v>
      </c>
      <c r="BL26" s="153">
        <f>SUMPRODUCT(($G$119:$G$134=$G$87)*(BL$119:BL$134=BL$89))</f>
        <v>0</v>
      </c>
      <c r="BM26" s="178">
        <f>SUMPRODUCT(($G$119:$G$134=$G$87)*(BL$119:BL$134=BM$89))</f>
        <v>0</v>
      </c>
      <c r="BN26" s="21">
        <f>SUMPRODUCT(($G$119:$G$134=$G$87)*(BN$119:BN$134=BN$89))</f>
        <v>0</v>
      </c>
      <c r="DE26" s="21">
        <f t="shared" ref="DE26:DJ26" si="31">SUMPRODUCT(($G$119:$G$134=$G$87)*(DE$119:DE$134=DE$89))</f>
        <v>0</v>
      </c>
      <c r="DF26" s="21">
        <f t="shared" si="31"/>
        <v>0</v>
      </c>
      <c r="DG26" s="21">
        <f t="shared" si="31"/>
        <v>0</v>
      </c>
      <c r="DH26" s="21">
        <f t="shared" si="31"/>
        <v>0</v>
      </c>
      <c r="DI26" s="21">
        <f t="shared" si="31"/>
        <v>0</v>
      </c>
      <c r="DJ26" s="21">
        <f t="shared" si="31"/>
        <v>0</v>
      </c>
      <c r="DK26" s="128"/>
      <c r="DO26" s="21">
        <f>SUMPRODUCT(($G$119:$G$134=$G$87)*(DO$119:DO$134=$DO$89))</f>
        <v>0</v>
      </c>
      <c r="DP26" s="21">
        <f>SUMPRODUCT(($G$119:$G$134=$G$87)*(DP$119:DP$134=$DP$89))</f>
        <v>0</v>
      </c>
      <c r="DQ26" s="21">
        <f>SUMPRODUCT(($G$119:$G$134=$G$87)*(DQ$119:DQ$134=$DQ$89))</f>
        <v>0</v>
      </c>
      <c r="DR26" s="21">
        <f>SUMPRODUCT(($G$119:$G$134=$G$87)*(DR$119:DR$134=$DR$89))</f>
        <v>0</v>
      </c>
      <c r="DS26" s="21">
        <f>SUMPRODUCT(($G$119:$G$134=$G$87)*(DS$119:DS$134=$DS$89))</f>
        <v>0</v>
      </c>
      <c r="DT26" s="21">
        <f>SUMPRODUCT(($G$119:$G$134=$G$87)*(DT$119:DT$134=$DT$89))</f>
        <v>0</v>
      </c>
      <c r="DU26" s="21">
        <f>SUMPRODUCT(($G$119:$G$134=$G$87)*(DU$119:DU$134=$DU$89))</f>
        <v>0</v>
      </c>
      <c r="DV26" s="21">
        <f>SUMPRODUCT(($G$119:$G$134=$G$87)*(DV$119:DV$134=$DV$89))</f>
        <v>0</v>
      </c>
      <c r="EA26" s="21">
        <f>SUMPRODUCT(($G$119:$G$134=$G$87)*(EA$119:EA$134=$EA$89))</f>
        <v>0</v>
      </c>
      <c r="EB26" s="21">
        <f>SUMPRODUCT(($G$119:$G$134=$G$87)*(EB$119:EB$134=$EB$89))</f>
        <v>0</v>
      </c>
      <c r="EC26" s="21">
        <f>SUMPRODUCT(($G$119:$G$134=$G$87)*(EC$119:EC$134=$EC$89))</f>
        <v>0</v>
      </c>
      <c r="ED26" s="21">
        <f>SUMPRODUCT(($G$119:$G$134=$G$87)*(ED$119:ED$134=$ED$89))</f>
        <v>0</v>
      </c>
      <c r="EE26" s="21">
        <f>SUMPRODUCT(($G$119:$G$134=$G$87)*(EE$119:EE$134=$EE$89))</f>
        <v>0</v>
      </c>
      <c r="EF26" s="21">
        <f>SUMPRODUCT(($G$119:$G$134=$G$87)*(EF$119:EF$134=$EF$89))</f>
        <v>0</v>
      </c>
      <c r="EK26" s="21">
        <f>SUMPRODUCT(($G$119:$G$134=$G$87)*(EK$119:EK$134=EK$89))</f>
        <v>0</v>
      </c>
      <c r="EL26" s="21">
        <f>SUMPRODUCT(($G$119:$G$134=$G$87)*(EL$119:EL$134=EL$89))</f>
        <v>0</v>
      </c>
      <c r="EM26" s="21">
        <f>SUMPRODUCT(($G$119:$G$134=$G$87)*(EM$119:EM$134=EM$89))</f>
        <v>0</v>
      </c>
      <c r="FK26" s="89"/>
      <c r="FL26" s="89"/>
    </row>
    <row r="27" spans="2:168" s="3" customFormat="1" ht="11.5" hidden="1" customHeight="1">
      <c r="I27" s="81">
        <f t="shared" ref="I27:V27" si="32">SUMPRODUCT(($G$119:$G$134=$G$87)*($H$119:$H$134=$H$87)*(I$119:I$134))</f>
        <v>0</v>
      </c>
      <c r="J27" s="81">
        <f t="shared" si="32"/>
        <v>0</v>
      </c>
      <c r="K27" s="81">
        <f t="shared" si="32"/>
        <v>0</v>
      </c>
      <c r="L27" s="81">
        <f t="shared" si="32"/>
        <v>0</v>
      </c>
      <c r="M27" s="81">
        <f t="shared" si="32"/>
        <v>0</v>
      </c>
      <c r="N27" s="81">
        <f t="shared" si="32"/>
        <v>0</v>
      </c>
      <c r="O27" s="81">
        <f t="shared" si="32"/>
        <v>0</v>
      </c>
      <c r="P27" s="81">
        <f t="shared" si="32"/>
        <v>0</v>
      </c>
      <c r="Q27" s="81">
        <f t="shared" si="32"/>
        <v>0</v>
      </c>
      <c r="R27" s="81">
        <f t="shared" si="32"/>
        <v>0</v>
      </c>
      <c r="S27" s="81">
        <f t="shared" si="32"/>
        <v>0</v>
      </c>
      <c r="T27" s="81">
        <f t="shared" si="32"/>
        <v>0</v>
      </c>
      <c r="U27" s="81">
        <f t="shared" si="32"/>
        <v>0</v>
      </c>
      <c r="V27" s="81">
        <f t="shared" si="32"/>
        <v>0</v>
      </c>
      <c r="W27" s="97"/>
      <c r="X27" s="97"/>
      <c r="Y27" s="97"/>
      <c r="Z27" s="109">
        <f>SUMPRODUCT(($G$119:$G$134=$G$87)*($H$119:$H$134=$H$87)*(Z$119:Z$134))</f>
        <v>0</v>
      </c>
      <c r="AC27" s="21">
        <f>SUMPRODUCT(($G$119:$G$134=$G$87)*(AC$119:AC$134=AC$90))</f>
        <v>0</v>
      </c>
      <c r="AD27" s="145">
        <f>SUMPRODUCT(($G$119:$G$134=$G$87)*(AD$119:AD$134=AD$90))</f>
        <v>0</v>
      </c>
      <c r="AE27" s="169">
        <f>SUMPRODUCT(($G$119:$G$134=$G$87)*(AD$119:AD$134=AE$90))</f>
        <v>0</v>
      </c>
      <c r="AF27" s="184">
        <f>SUMPRODUCT(($G$119:$G$134=$G$87)*(AD$119:AD$134=AF$90))</f>
        <v>0</v>
      </c>
      <c r="AO27" s="21">
        <f>SUMPRODUCT(($G$119:$G$134=$G$87)*(AO$119:AO$134=AO$90))</f>
        <v>0</v>
      </c>
      <c r="AZ27" s="89"/>
      <c r="BA27" s="21">
        <f>SUMPRODUCT(($G$119:$G$134=$G$87)*(BA$119:BA$134=BA$90))</f>
        <v>0</v>
      </c>
      <c r="BB27" s="21">
        <f>SUMPRODUCT(($G$119:$G$134=$G$87)*(BB$119:BB$134=BB$90))</f>
        <v>0</v>
      </c>
      <c r="BC27" s="128"/>
      <c r="BD27" s="128"/>
      <c r="BE27" s="128"/>
      <c r="BF27" s="128"/>
      <c r="BG27" s="128"/>
      <c r="BK27" s="21">
        <f>SUMPRODUCT(($G$119:$G$134=$G$87)*(BK$119:BK$134=BK$90))</f>
        <v>0</v>
      </c>
      <c r="BL27" s="154">
        <f>SUMPRODUCT(($G$119:$G$134=$G$87)*(BL$119:BL$134=BL$90))</f>
        <v>0</v>
      </c>
      <c r="BM27" s="178">
        <f>SUMPRODUCT(($G$119:$G$134=$G$87)*(BL$119:BL$134=BM$90))</f>
        <v>0</v>
      </c>
      <c r="DJ27" s="21">
        <f>SUMPRODUCT(($G$119:$G$134=$G$87)*(DJ$119:DJ$134=DJ$90))</f>
        <v>0</v>
      </c>
      <c r="DK27" s="128"/>
      <c r="DO27" s="21">
        <f>SUMPRODUCT(($G$119:$G$134=$G$87)*(DO$119:DO$134=$DO$90))</f>
        <v>0</v>
      </c>
      <c r="DP27" s="21">
        <f>SUMPRODUCT(($G$119:$G$134=$G$87)*(DP$119:DP$134=$DP$90))</f>
        <v>0</v>
      </c>
      <c r="DQ27" s="21">
        <f>SUMPRODUCT(($G$119:$G$134=$G$87)*(DQ$119:DQ$134=$DQ$90))</f>
        <v>0</v>
      </c>
      <c r="DR27" s="21">
        <f>SUMPRODUCT(($G$119:$G$134=$G$87)*(DR$119:DR$134=$DR$90))</f>
        <v>0</v>
      </c>
      <c r="DS27" s="21">
        <f>SUMPRODUCT(($G$119:$G$134=$G$87)*(DS$119:DS$134=$DS$90))</f>
        <v>0</v>
      </c>
      <c r="DT27" s="21">
        <f>SUMPRODUCT(($G$119:$G$134=$G$87)*(DT$119:DT$134=$DT$90))</f>
        <v>0</v>
      </c>
      <c r="DU27" s="21">
        <f>SUMPRODUCT(($G$119:$G$134=$G$87)*(DU$119:DU$134=$DU$90))</f>
        <v>0</v>
      </c>
      <c r="DV27" s="21">
        <f>SUMPRODUCT(($G$119:$G$134=$G$87)*(DV$119:DV$134=$DV$90))</f>
        <v>0</v>
      </c>
      <c r="EK27" s="21">
        <f>SUMPRODUCT(($G$119:$G$134=$G$87)*(EK$119:EK$134=EK$90))</f>
        <v>0</v>
      </c>
      <c r="EL27" s="21">
        <f>SUMPRODUCT(($G$119:$G$134=$G$87)*(EL$119:EL$134=EL$90))</f>
        <v>0</v>
      </c>
      <c r="EM27" s="21">
        <f>SUMPRODUCT(($G$119:$G$134=$G$87)*(EM$119:EM$134=EM$90))</f>
        <v>0</v>
      </c>
      <c r="FK27" s="89"/>
      <c r="FL27" s="89"/>
    </row>
    <row r="28" spans="2:168" s="3" customFormat="1" ht="11.5" hidden="1" customHeight="1">
      <c r="I28" s="82" t="s">
        <v>427</v>
      </c>
      <c r="J28" s="82"/>
      <c r="K28" s="82"/>
      <c r="L28" s="82"/>
      <c r="M28" s="82"/>
      <c r="N28" s="82"/>
      <c r="O28" s="82"/>
      <c r="P28" s="82"/>
      <c r="Q28" s="82"/>
      <c r="R28" s="82"/>
      <c r="S28" s="82"/>
      <c r="T28" s="82"/>
      <c r="U28" s="82"/>
      <c r="V28" s="82"/>
      <c r="W28" s="82"/>
      <c r="X28" s="82"/>
      <c r="Y28" s="82"/>
      <c r="Z28" s="82"/>
      <c r="AC28" s="21">
        <f>SUMPRODUCT(($G$119:$G$134=$G$87)*(AC$119:AC$134=AC$91))</f>
        <v>0</v>
      </c>
      <c r="AD28" s="145">
        <f>SUMPRODUCT(($G$119:$G$134=$G$87)*(AD$119:AD$134=AD$91))</f>
        <v>0</v>
      </c>
      <c r="AE28" s="169">
        <f>SUMPRODUCT(($G$119:$G$134=$G$87)*(AD$119:AD$134=AE$91))</f>
        <v>0</v>
      </c>
      <c r="AF28" s="184">
        <f>SUMPRODUCT(($G$119:$G$134=$G$87)*(AD$119:AD$134=AF$91))</f>
        <v>0</v>
      </c>
      <c r="AZ28" s="89"/>
      <c r="BA28" s="282"/>
      <c r="BB28" s="21">
        <f>SUMPRODUCT(($G$119:$G$134=$G$87)*(BB$119:BB$134=BB$91))</f>
        <v>0</v>
      </c>
      <c r="BK28" s="21">
        <f>SUMPRODUCT(($G$119:$G$134=$G$87)*(BK$119:BK$134=BK$91))</f>
        <v>0</v>
      </c>
      <c r="BL28" s="154">
        <f>SUMPRODUCT(($G$119:$G$134=$G$87)*(BL$119:BL$134=BL$91))</f>
        <v>0</v>
      </c>
      <c r="BM28" s="178">
        <f>SUMPRODUCT(($G$119:$G$134=$G$87)*(BL$119:BL$134=BM$91))</f>
        <v>0</v>
      </c>
      <c r="BN28" s="189">
        <f>SUMPRODUCT(($G$119:$G$134=$G$87)*(BL$119:BL$134=BN$91))</f>
        <v>0</v>
      </c>
      <c r="EK28" s="432"/>
      <c r="EL28" s="432"/>
      <c r="EM28" s="432"/>
      <c r="FK28" s="89"/>
      <c r="FL28" s="89"/>
    </row>
    <row r="29" spans="2:168" s="3" customFormat="1" ht="11.5" hidden="1" customHeight="1">
      <c r="AC29" s="21">
        <f>SUMPRODUCT(($G$119:$G$134=$G$87)*(AC$119:AC$134=AC$92))</f>
        <v>0</v>
      </c>
      <c r="AD29" s="146">
        <f>SUMPRODUCT(($G$119:$G$134=$G$87)*(AD$119:AD$134=AD$92))</f>
        <v>0</v>
      </c>
      <c r="AE29" s="170">
        <f>SUMPRODUCT(($G$119:$G$134=$G$87)*(AD$119:AD$134=AE$92))</f>
        <v>0</v>
      </c>
      <c r="AF29" s="185">
        <f>SUMPRODUCT(($G$119:$G$134=$G$87)*(AD$119:AD$134=AF$92))</f>
        <v>0</v>
      </c>
      <c r="AZ29" s="89"/>
      <c r="BB29" s="282"/>
      <c r="BK29" s="21">
        <f>SUMPRODUCT(($G$119:$G$134=$G$87)*(BK$119:BK$134=BK$92))</f>
        <v>0</v>
      </c>
      <c r="BL29" s="155">
        <f>SUMPRODUCT(($G$119:$G$134=$G$87)*(BL$119:BL$134=BL$92))</f>
        <v>0</v>
      </c>
      <c r="BM29" s="178">
        <f>SUMPRODUCT(($G$119:$G$134=$G$87)*(BL$119:BL$134=BM$92))</f>
        <v>0</v>
      </c>
      <c r="BN29" s="189">
        <f>SUMPRODUCT(($G$119:$G$134=$G$87)*(BL$119:BL$134=BN$92))</f>
        <v>0</v>
      </c>
      <c r="FK29" s="89"/>
      <c r="FL29" s="89"/>
    </row>
    <row r="30" spans="2:168" s="3" customFormat="1" ht="11.5" hidden="1" customHeight="1">
      <c r="AC30" s="21">
        <f>SUMPRODUCT(($G$119:$G$134=$G$87)*(AC$119:AC$134=AC$93))</f>
        <v>0</v>
      </c>
      <c r="AD30" s="146">
        <f>SUMPRODUCT(($G$119:$G$134=$G$87)*(AD$119:AD$134=AD$93))</f>
        <v>0</v>
      </c>
      <c r="AE30" s="171">
        <f>SUMPRODUCT(($G$119:$G$134=$G$87)*(AD$119:AD$134=AE$93))</f>
        <v>0</v>
      </c>
      <c r="AF30" s="184">
        <f>SUMPRODUCT(($G$119:$G$134=$G$87)*(AD$119:AD$134=AF$93))</f>
        <v>0</v>
      </c>
      <c r="AZ30" s="89"/>
      <c r="BK30" s="21">
        <f>SUMPRODUCT(($G$119:$G$134=$G$87)*(BK$119:BK$134=BK$93))</f>
        <v>0</v>
      </c>
      <c r="BL30" s="156">
        <f>SUMPRODUCT(($G$119:$G$134=$G$87)*(BL$119:BL$134=BL$93))</f>
        <v>0</v>
      </c>
      <c r="BM30" s="178">
        <f>SUMPRODUCT(($G$119:$G$134=$G$87)*(BL$119:BL$134=BM$93))</f>
        <v>0</v>
      </c>
      <c r="BN30" s="189">
        <f>SUMPRODUCT(($G$119:$G$134=$G$87)*(BL$119:BL$134=BN$93))</f>
        <v>0</v>
      </c>
      <c r="FK30" s="89"/>
      <c r="FL30" s="89"/>
    </row>
    <row r="31" spans="2:168" s="3" customFormat="1" ht="11.5" hidden="1" customHeight="1">
      <c r="AC31" s="21">
        <f>SUMPRODUCT(($G$119:$G$134=$G$87)*(AC$119:AC$134=AC$94))</f>
        <v>0</v>
      </c>
      <c r="AD31" s="146">
        <f>SUMPRODUCT(($G$119:$G$134=$G$87)*(AD$119:AD$134=AD$94))</f>
        <v>0</v>
      </c>
      <c r="AE31" s="171">
        <f>SUMPRODUCT(($G$119:$G$134=$G$87)*(AD$119:AD$134=AE$94))</f>
        <v>0</v>
      </c>
      <c r="AF31" s="148">
        <f>SUMPRODUCT(($G$119:$G$134=$G$87)*(AD$119:AD$134=AF$94))</f>
        <v>0</v>
      </c>
      <c r="AZ31" s="89"/>
      <c r="BK31" s="21">
        <f>SUMPRODUCT(($G$119:$G$134=$G$87)*(BK$119:BK$134=BK$94))</f>
        <v>0</v>
      </c>
      <c r="BL31" s="157">
        <f>SUMPRODUCT(($G$119:$G$134=$G$87)*(BL$119:BL$134=BL$94))</f>
        <v>0</v>
      </c>
      <c r="BM31" s="345">
        <f>SUMPRODUCT(($G$119:$G$134=$G$87)*(BL$119:BL$134=BM$94))</f>
        <v>0</v>
      </c>
      <c r="BN31" s="353">
        <f>SUMPRODUCT(($G$119:$G$134=$G$87)*(BL$119:BL$134=BN$94))</f>
        <v>0</v>
      </c>
      <c r="FK31" s="89"/>
      <c r="FL31" s="89"/>
    </row>
    <row r="32" spans="2:168" s="3" customFormat="1" ht="11.5" hidden="1" customHeight="1">
      <c r="AC32" s="21">
        <f>SUMPRODUCT(($G$119:$G$134=$G$87)*(AC$119:AC$134=AC$95))</f>
        <v>0</v>
      </c>
      <c r="AD32" s="147">
        <f>SUMPRODUCT(($G$119:$G$134=$G$87)*(AD$119:AD$134=AD$95))</f>
        <v>0</v>
      </c>
      <c r="AE32" s="171">
        <f>SUMPRODUCT(($G$119:$G$134=$G$87)*(AD$119:AD$134=AE$95))</f>
        <v>0</v>
      </c>
      <c r="AF32" s="148">
        <f>SUMPRODUCT(($G$119:$G$134=$G$87)*(AD$119:AD$134=AF$95))</f>
        <v>0</v>
      </c>
      <c r="AZ32" s="89"/>
      <c r="BK32" s="21">
        <f>SUMPRODUCT(($G$119:$G$134=$G$87)*(BK$119:BK$134=BK$95))</f>
        <v>0</v>
      </c>
      <c r="BL32" s="158">
        <f>SUMPRODUCT(($G$119:$G$134=$G$87)*(BL$119:BL$134=BL$95))</f>
        <v>0</v>
      </c>
      <c r="BM32" s="178">
        <f>SUMPRODUCT(($G$119:$G$134=$G$87)*(BL$119:BL$134=BM$95))</f>
        <v>0</v>
      </c>
      <c r="BN32" s="353">
        <f>SUMPRODUCT(($G$119:$G$134=$G$87)*(BL$119:BL$134=BN$95))</f>
        <v>0</v>
      </c>
      <c r="FK32" s="89"/>
      <c r="FL32" s="89"/>
    </row>
    <row r="33" spans="2:168" s="3" customFormat="1" ht="11.5" hidden="1" customHeight="1">
      <c r="AC33" s="21">
        <f>SUMPRODUCT(($G$119:$G$134=$G$87)*(AC$119:AC$134=AC$96))</f>
        <v>0</v>
      </c>
      <c r="AD33" s="147">
        <f>SUMPRODUCT(($G$119:$G$134=$G$87)*(AD$119:AD$134=AD$96))</f>
        <v>0</v>
      </c>
      <c r="AE33" s="171">
        <f>SUMPRODUCT(($G$119:$G$134=$G$87)*(AD$119:AD$134=AE$96))</f>
        <v>0</v>
      </c>
      <c r="AF33" s="148">
        <f>SUMPRODUCT(($G$119:$G$134=$G$87)*(AD$119:AD$134=AF$96))</f>
        <v>0</v>
      </c>
      <c r="AZ33" s="89"/>
      <c r="BK33" s="21">
        <f>SUMPRODUCT(($G$119:$G$134=$G$87)*(BK$119:BK$134=BK$96))</f>
        <v>0</v>
      </c>
      <c r="BL33" s="158">
        <f>SUMPRODUCT(($G$119:$G$134=$G$87)*(BL$119:BL$134=BL$96))</f>
        <v>0</v>
      </c>
      <c r="BM33" s="178">
        <f>SUMPRODUCT(($G$119:$G$134=$G$87)*(BL$119:BL$134=BM$96))</f>
        <v>0</v>
      </c>
      <c r="BN33" s="353">
        <f>SUMPRODUCT(($G$119:$G$134=$G$87)*(BL$119:BL$134=BN$96))</f>
        <v>0</v>
      </c>
      <c r="FK33" s="89"/>
      <c r="FL33" s="89"/>
    </row>
    <row r="34" spans="2:168" s="3" customFormat="1" ht="11.5" hidden="1" customHeight="1">
      <c r="AC34" s="21">
        <f>SUMPRODUCT(($G$119:$G$134=$G$87)*(AC$119:AC$134=AC$97))</f>
        <v>0</v>
      </c>
      <c r="AD34" s="148">
        <f>SUMPRODUCT(($G$119:$G$134=$G$87)*(AD$119:AD$134=AD$97))</f>
        <v>0</v>
      </c>
      <c r="AE34" s="171">
        <f>SUMPRODUCT(($G$119:$G$134=$G$87)*(AD$119:AD$134=AE$97))</f>
        <v>0</v>
      </c>
      <c r="AF34" s="148">
        <f>SUMPRODUCT(($G$119:$G$134=$G$87)*(AD$119:AD$134=AF$97))</f>
        <v>0</v>
      </c>
      <c r="AZ34" s="89"/>
      <c r="BK34" s="21">
        <f>SUMPRODUCT(($G$119:$G$134=$G$87)*(BK$119:BK$134=BK$97))</f>
        <v>0</v>
      </c>
      <c r="BL34" s="159">
        <f>SUMPRODUCT(($G$119:$G$134=$G$87)*(BL$119:BL$134=BL$97))</f>
        <v>0</v>
      </c>
      <c r="BM34" s="178">
        <f>SUMPRODUCT(($G$119:$G$134=$G$87)*(BL$119:BL$134=BM$97))</f>
        <v>0</v>
      </c>
      <c r="BN34" s="353">
        <f>SUMPRODUCT(($G$119:$G$134=$G$87)*(BL$119:BL$134=BN$97))</f>
        <v>0</v>
      </c>
      <c r="FK34" s="89"/>
      <c r="FL34" s="89"/>
    </row>
    <row r="35" spans="2:168" s="3" customFormat="1" ht="11.5" hidden="1" customHeight="1">
      <c r="AC35" s="21">
        <f>SUMPRODUCT(($G$119:$G$134=$G$87)*(AC$119:AC$134=AC$98))</f>
        <v>0</v>
      </c>
      <c r="AD35" s="148">
        <f>SUMPRODUCT(($G$119:$G$134=$G$87)*(AD$119:AD$134=AD$98))</f>
        <v>0</v>
      </c>
      <c r="AE35" s="172">
        <f>SUMPRODUCT(($G$119:$G$134=$G$87)*(AD$119:AD$134=AE$98))</f>
        <v>0</v>
      </c>
      <c r="AF35" s="186">
        <f>SUMPRODUCT(($G$119:$G$134=$G$87)*(AD$119:AD$134=AF$98))</f>
        <v>0</v>
      </c>
      <c r="AZ35" s="89"/>
      <c r="BK35" s="21">
        <f>SUMPRODUCT(($G$119:$G$134=$G$87)*(BK$119:BK$134=BK$98))</f>
        <v>0</v>
      </c>
      <c r="BL35" s="174">
        <f>SUMPRODUCT(($G$119:$G$134=$G$87)*(BL$119:BL$134=BL$98))</f>
        <v>0</v>
      </c>
      <c r="BM35" s="346">
        <f>SUMPRODUCT(($G$119:$G$134=$G$87)*(BL$119:BL$134=BM$98))</f>
        <v>0</v>
      </c>
      <c r="FK35" s="89"/>
      <c r="FL35" s="89"/>
    </row>
    <row r="36" spans="2:168" s="3" customFormat="1" ht="11.5" hidden="1" customHeight="1">
      <c r="AC36" s="21">
        <f>SUMPRODUCT(($G$119:$G$134=$G$87)*(AC$119:AC$134=AC$99))</f>
        <v>0</v>
      </c>
      <c r="AD36" s="149">
        <f>SUMPRODUCT(($G$119:$G$134=$G$87)*(AD$119:AD$134=AD$99))</f>
        <v>0</v>
      </c>
      <c r="AE36" s="173">
        <f>SUMPRODUCT(($G$119:$G$134=$G$87)*(AD$119:AD$134=AE$99))</f>
        <v>0</v>
      </c>
      <c r="AF36" s="186">
        <f>SUMPRODUCT(($G$119:$G$134=$G$87)*(AD$119:AD$134=AF$99))</f>
        <v>0</v>
      </c>
      <c r="AZ36" s="89"/>
      <c r="BK36" s="21">
        <f>SUMPRODUCT(($G$119:$G$134=$G$87)*(BK$119:BK$134=BK$99))</f>
        <v>0</v>
      </c>
      <c r="BL36" s="337">
        <f>SUMPRODUCT(($G$119:$G$134=$G$87)*(BL$119:BL$134=BL$99))</f>
        <v>0</v>
      </c>
      <c r="BM36" s="346">
        <f>SUMPRODUCT(($G$119:$G$134=$G$87)*(BL$119:BL$134=BM$99))</f>
        <v>0</v>
      </c>
      <c r="FK36" s="89"/>
      <c r="FL36" s="89"/>
    </row>
    <row r="37" spans="2:168" s="3" customFormat="1" ht="11.5" hidden="1" customHeight="1">
      <c r="AC37" s="21">
        <f>SUMPRODUCT(($G$119:$G$134=$G$87)*(AC$119:AC$134=AC$100))</f>
        <v>0</v>
      </c>
      <c r="AD37" s="149">
        <f>SUMPRODUCT(($G$119:$G$134=$G$87)*(AD$119:AD$134=AD$100))</f>
        <v>0</v>
      </c>
      <c r="AE37" s="172">
        <f>SUMPRODUCT(($G$119:$G$134=$G$87)*(AD$119:AD$134=AE$100))</f>
        <v>0</v>
      </c>
      <c r="AF37" s="186">
        <f>SUMPRODUCT(($G$119:$G$134=$G$87)*(AD$119:AD$134=AF$100))</f>
        <v>0</v>
      </c>
      <c r="AZ37" s="89"/>
      <c r="BK37" s="21">
        <f>SUMPRODUCT(($G$119:$G$134=$G$87)*(BK$119:BK$134=BK$100))</f>
        <v>0</v>
      </c>
      <c r="BL37" s="337">
        <f>SUMPRODUCT(($G$119:$G$134=$G$87)*(BL$119:BL$134=BL$100))</f>
        <v>0</v>
      </c>
      <c r="BM37" s="346">
        <f>SUMPRODUCT(($G$119:$G$134=$G$87)*(BL$119:BL$134=BM$100))</f>
        <v>0</v>
      </c>
      <c r="FK37" s="89"/>
      <c r="FL37" s="89"/>
    </row>
    <row r="38" spans="2:168" s="3" customFormat="1" ht="11.5" hidden="1" customHeight="1">
      <c r="AD38" s="150">
        <f>SUMPRODUCT(($G$119:$G$134=$G$87)*(AD$119:AD$134=AD$101))</f>
        <v>0</v>
      </c>
      <c r="AE38" s="172">
        <f>SUMPRODUCT(($G$119:$G$134=$G$87)*(AD$119:AD$134=AE$101))</f>
        <v>0</v>
      </c>
      <c r="AF38" s="186">
        <f>SUMPRODUCT(($G$119:$G$134=$G$87)*(AD$119:AD$134=AF$101))</f>
        <v>0</v>
      </c>
      <c r="AZ38" s="89"/>
      <c r="BL38" s="128"/>
      <c r="BM38" s="346">
        <f>SUMPRODUCT(($G$119:$G$134=$G$87)*(BL$119:BL$134=BM$101))</f>
        <v>0</v>
      </c>
      <c r="FK38" s="89"/>
      <c r="FL38" s="89"/>
    </row>
    <row r="39" spans="2:168" s="3" customFormat="1" ht="11.5" hidden="1" customHeight="1">
      <c r="AD39" s="150">
        <f>SUMPRODUCT(($G$119:$G$134=$G$87)*(AD$119:AD$134=AD$102))</f>
        <v>0</v>
      </c>
      <c r="AE39" s="172">
        <f>SUMPRODUCT(($G$119:$G$134=$G$87)*(AD$119:AD$134=AE$102))</f>
        <v>0</v>
      </c>
      <c r="AF39" s="186">
        <f>SUMPRODUCT(($G$119:$G$134=$G$87)*(AD$119:AD$134=AF$102))</f>
        <v>0</v>
      </c>
      <c r="AZ39" s="89"/>
      <c r="BL39" s="128"/>
      <c r="BM39" s="346">
        <f>SUMPRODUCT(($G$119:$G$134=$G$87)*(BL$119:BL$134=BM$102))</f>
        <v>0</v>
      </c>
      <c r="FK39" s="89"/>
      <c r="FL39" s="89"/>
    </row>
    <row r="40" spans="2:168" s="3" customFormat="1" ht="11.5" hidden="1" customHeight="1">
      <c r="AD40" s="150">
        <f>SUMPRODUCT(($G$119:$G$134=$G$87)*(AD$119:AD$134=AD$103))</f>
        <v>0</v>
      </c>
      <c r="AE40" s="172">
        <f>SUMPRODUCT(($G$119:$G$134=$G$87)*(AD$119:AD$134=AE$103))</f>
        <v>0</v>
      </c>
      <c r="AF40" s="183"/>
      <c r="AZ40" s="89"/>
      <c r="BM40" s="346">
        <f>SUMPRODUCT(($G$119:$G$134=$G$87)*(BL$119:BL$134=BM$103))</f>
        <v>0</v>
      </c>
      <c r="FK40" s="89"/>
      <c r="FL40" s="89"/>
    </row>
    <row r="41" spans="2:168" s="3" customFormat="1" ht="11.5" hidden="1" customHeight="1">
      <c r="AD41" s="151">
        <f>SUMPRODUCT(($G$119:$G$134=$G$87)*(AD$119:AD$134=AD$104))</f>
        <v>0</v>
      </c>
      <c r="AF41" s="183"/>
      <c r="AZ41" s="89"/>
      <c r="FK41" s="89"/>
      <c r="FL41" s="89"/>
    </row>
    <row r="42" spans="2:168" s="3" customFormat="1" ht="11.5" hidden="1" customHeight="1">
      <c r="AC42" s="128"/>
      <c r="AD42" s="151">
        <f>SUMPRODUCT(($G$119:$G$134=$G$87)*(AD$119:AD$134=AD$105))</f>
        <v>0</v>
      </c>
      <c r="AF42" s="183"/>
      <c r="AZ42" s="89"/>
      <c r="BK42" s="128"/>
      <c r="BL42" s="128"/>
      <c r="BM42" s="128"/>
      <c r="BO42" s="128"/>
      <c r="FK42" s="89"/>
      <c r="FL42" s="89"/>
    </row>
    <row r="43" spans="2:168" s="3" customFormat="1" ht="11.5" hidden="1" customHeight="1">
      <c r="B43" s="22"/>
      <c r="C43" s="22"/>
      <c r="D43" s="22"/>
      <c r="E43" s="22"/>
      <c r="F43" s="22"/>
      <c r="G43" s="64" t="s">
        <v>35</v>
      </c>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c r="AK43" s="22"/>
      <c r="AL43" s="22"/>
      <c r="AM43" s="22"/>
      <c r="AN43" s="22"/>
      <c r="AO43" s="22"/>
      <c r="AP43" s="22"/>
      <c r="AQ43" s="22"/>
      <c r="AR43" s="22"/>
      <c r="AS43" s="22"/>
      <c r="AT43" s="22"/>
      <c r="AU43" s="22"/>
      <c r="AV43" s="22"/>
      <c r="AW43" s="22"/>
      <c r="AX43" s="22"/>
      <c r="AY43" s="22"/>
      <c r="AZ43" s="273"/>
      <c r="BA43" s="22"/>
      <c r="BB43" s="22"/>
      <c r="BC43" s="22"/>
      <c r="BD43" s="22"/>
      <c r="BE43" s="22"/>
      <c r="BF43" s="22"/>
      <c r="BG43" s="22"/>
      <c r="BH43" s="22"/>
      <c r="BI43" s="22"/>
      <c r="BJ43" s="22"/>
      <c r="BK43" s="22"/>
      <c r="BL43" s="22"/>
      <c r="BM43" s="22"/>
      <c r="BN43" s="22"/>
      <c r="BO43" s="22"/>
      <c r="BP43" s="22"/>
      <c r="BQ43" s="22"/>
      <c r="BR43" s="22"/>
      <c r="BS43" s="22"/>
      <c r="BT43" s="22"/>
      <c r="BU43" s="22"/>
      <c r="BV43" s="22"/>
      <c r="BW43" s="22"/>
      <c r="BX43" s="22"/>
      <c r="BY43" s="22"/>
      <c r="BZ43" s="22"/>
      <c r="CA43" s="22"/>
      <c r="CB43" s="22"/>
      <c r="CC43" s="22"/>
      <c r="CD43" s="22"/>
      <c r="CE43" s="22"/>
      <c r="CF43" s="22"/>
      <c r="CG43" s="22"/>
      <c r="CH43" s="22"/>
      <c r="CI43" s="22"/>
      <c r="CJ43" s="22"/>
      <c r="CK43" s="22"/>
      <c r="CL43" s="22"/>
      <c r="CM43" s="22"/>
      <c r="CN43" s="22"/>
      <c r="CO43" s="22"/>
      <c r="CP43" s="22"/>
      <c r="CQ43" s="22"/>
      <c r="CR43" s="22"/>
      <c r="CS43" s="22"/>
      <c r="CT43" s="22"/>
      <c r="CU43" s="22"/>
      <c r="CV43" s="22"/>
      <c r="CW43" s="22"/>
      <c r="CX43" s="22"/>
      <c r="CY43" s="22"/>
      <c r="CZ43" s="22"/>
      <c r="DA43" s="22"/>
      <c r="DB43" s="22"/>
      <c r="DC43" s="22"/>
      <c r="DD43" s="22"/>
      <c r="DE43" s="22"/>
      <c r="DF43" s="22"/>
      <c r="DG43" s="22"/>
      <c r="DH43" s="22"/>
      <c r="DI43" s="22"/>
      <c r="DJ43" s="22"/>
      <c r="DK43" s="22"/>
      <c r="DL43" s="22"/>
      <c r="DM43" s="22"/>
      <c r="DN43" s="22"/>
      <c r="DO43" s="22"/>
      <c r="DP43" s="22"/>
      <c r="DQ43" s="22"/>
      <c r="DR43" s="22"/>
      <c r="DS43" s="22"/>
      <c r="DT43" s="22"/>
      <c r="DU43" s="22"/>
      <c r="DV43" s="22"/>
      <c r="DW43" s="22"/>
      <c r="DX43" s="22"/>
      <c r="DY43" s="22"/>
      <c r="DZ43" s="22"/>
      <c r="EA43" s="22"/>
      <c r="EB43" s="22"/>
      <c r="EC43" s="22"/>
      <c r="ED43" s="22"/>
      <c r="EE43" s="22"/>
      <c r="EF43" s="22"/>
      <c r="EG43" s="22"/>
      <c r="EH43" s="22"/>
      <c r="EI43" s="22"/>
      <c r="EJ43" s="22"/>
      <c r="EK43" s="22"/>
      <c r="EL43" s="22"/>
      <c r="EM43" s="22"/>
      <c r="EN43" s="22"/>
      <c r="EO43" s="22"/>
      <c r="EP43" s="22"/>
      <c r="EQ43" s="22"/>
      <c r="ER43" s="22"/>
      <c r="ES43" s="22"/>
      <c r="ET43" s="22"/>
      <c r="EU43" s="22"/>
      <c r="EV43" s="22"/>
      <c r="EW43" s="22"/>
      <c r="EX43" s="22"/>
      <c r="EY43" s="22"/>
      <c r="EZ43" s="22"/>
      <c r="FA43" s="22"/>
      <c r="FB43" s="22"/>
      <c r="FC43" s="22"/>
      <c r="FD43" s="22"/>
      <c r="FE43" s="22"/>
      <c r="FF43" s="22"/>
      <c r="FG43" s="22"/>
      <c r="FH43" s="22"/>
      <c r="FI43" s="22"/>
      <c r="FK43" s="89"/>
      <c r="FL43" s="89"/>
    </row>
    <row r="44" spans="2:168" s="3" customFormat="1" ht="11.5" hidden="1" customHeight="1">
      <c r="B44" s="23"/>
      <c r="C44" s="23"/>
      <c r="D44" s="23"/>
      <c r="E44" s="23"/>
      <c r="F44" s="23">
        <f>COUNTA(F119:F134)</f>
        <v>0</v>
      </c>
      <c r="G44" s="63">
        <f>COUNTIF(G$119:G$134,G$87)</f>
        <v>0</v>
      </c>
      <c r="H44" s="75"/>
      <c r="I44" s="83"/>
      <c r="J44" s="83"/>
      <c r="K44" s="83"/>
      <c r="L44" s="83"/>
      <c r="M44" s="83"/>
      <c r="N44" s="83"/>
      <c r="O44" s="83"/>
      <c r="P44" s="83"/>
      <c r="Q44" s="83"/>
      <c r="R44" s="83"/>
      <c r="S44" s="83"/>
      <c r="T44" s="83"/>
      <c r="U44" s="83"/>
      <c r="V44" s="83"/>
      <c r="AH44" s="23">
        <f>SUMPRODUCT(($G$119:$G$134=$G$88)*(AH$119:AH$134=AH$87))</f>
        <v>0</v>
      </c>
      <c r="AJ44" s="23">
        <f>SUMPRODUCT(($G$119:$G$134=$G$88)*(AJ$119:AJ$134=AJ$87))</f>
        <v>0</v>
      </c>
      <c r="AK44" s="23">
        <f>SUMPRODUCT(($G$119:$G$134=$G$88)*(AK$119:AK$134=AK$87))</f>
        <v>0</v>
      </c>
      <c r="AL44" s="23">
        <f>SUMPRODUCT(($G$119:$G$134=$G$88)*(AL$119:AL$134=AL$87))</f>
        <v>0</v>
      </c>
      <c r="AM44" s="23">
        <f>SUMPRODUCT(($G$119:$G$134=$G$88)*(AM$119:AM$134=AM$87))</f>
        <v>0</v>
      </c>
      <c r="AN44" s="23"/>
      <c r="AO44" s="23">
        <f>SUMPRODUCT(($G$119:$G$134=$G$88)*(AO$119:AO$134=AO$87))</f>
        <v>0</v>
      </c>
      <c r="AP44" s="75"/>
      <c r="AS44" s="104"/>
      <c r="AT44" s="23">
        <f>SUMPRODUCT(($G$119:$G$134=$G$88)*(AT$119:AT$134="該当"))</f>
        <v>0</v>
      </c>
      <c r="AU44" s="23">
        <f>SUMPRODUCT(($G$119:$G$134=$G$88)*(AU$119:AU$134="該当"))</f>
        <v>0</v>
      </c>
      <c r="AV44" s="23">
        <f>SUMPRODUCT(($G$119:$G$134=$G$88)*(AV$119:AV$134=AV$87))</f>
        <v>0</v>
      </c>
      <c r="AW44" s="23">
        <f>SUMPRODUCT(($G$119:$G$134=$G$88)*(AW$119:AW$134="該当"))</f>
        <v>0</v>
      </c>
      <c r="AZ44" s="89"/>
      <c r="BA44" s="283">
        <f t="shared" ref="BA44:BG44" si="33">SUMPRODUCT(($G$119:$G$134=$G$88)*(BA$119:BA$134=BA$87))</f>
        <v>0</v>
      </c>
      <c r="BB44" s="283">
        <f t="shared" si="33"/>
        <v>0</v>
      </c>
      <c r="BC44" s="283">
        <f t="shared" si="33"/>
        <v>0</v>
      </c>
      <c r="BD44" s="283">
        <f t="shared" si="33"/>
        <v>0</v>
      </c>
      <c r="BE44" s="283">
        <f t="shared" si="33"/>
        <v>0</v>
      </c>
      <c r="BF44" s="283">
        <f t="shared" si="33"/>
        <v>0</v>
      </c>
      <c r="BG44" s="283">
        <f t="shared" si="33"/>
        <v>0</v>
      </c>
      <c r="BJ44" s="23">
        <f>SUMPRODUCT(($G$119:$G$134=$G$88)*(BJ$119:BJ$134&gt;0))</f>
        <v>0</v>
      </c>
      <c r="BK44" s="283">
        <f>SUMPRODUCT(($G$119:$G$134=$G$88)*(BK$119:BK$134=BK$87))</f>
        <v>0</v>
      </c>
      <c r="BL44" s="152">
        <f>SUMPRODUCT(($G$119:$G$134=$G$88)*(BL$119:BL$134=BL$87))</f>
        <v>0</v>
      </c>
      <c r="BM44" s="344">
        <f>SUMPRODUCT(($G$119:$G$134=$G$88)*(BL$119:BL$134=BM$87))</f>
        <v>0</v>
      </c>
      <c r="BN44" s="23">
        <f>SUMPRODUCT(($G$119:$G$134=$G$88)*(BN$119:BN$134=BN$87))</f>
        <v>0</v>
      </c>
      <c r="BO44" s="128"/>
      <c r="BQ44" s="23">
        <f t="shared" ref="BQ44:BV44" si="34">SUMPRODUCT(($G$119:$G$134=$G$88)*(BQ$119:BQ$134=BQ$87))</f>
        <v>0</v>
      </c>
      <c r="BR44" s="23">
        <f t="shared" si="34"/>
        <v>0</v>
      </c>
      <c r="BS44" s="23">
        <f t="shared" si="34"/>
        <v>0</v>
      </c>
      <c r="BT44" s="23">
        <f t="shared" si="34"/>
        <v>0</v>
      </c>
      <c r="BU44" s="23">
        <f t="shared" si="34"/>
        <v>0</v>
      </c>
      <c r="BV44" s="23">
        <f t="shared" si="34"/>
        <v>0</v>
      </c>
      <c r="BX44" s="23">
        <f t="shared" ref="BX44:CI44" si="35">SUMPRODUCT(($G$119:$G$134=$G$88)*(BX$119:BX$134=BX$87))</f>
        <v>0</v>
      </c>
      <c r="BY44" s="23">
        <f t="shared" si="35"/>
        <v>0</v>
      </c>
      <c r="BZ44" s="23">
        <f t="shared" si="35"/>
        <v>0</v>
      </c>
      <c r="CA44" s="23">
        <f t="shared" si="35"/>
        <v>0</v>
      </c>
      <c r="CB44" s="23">
        <f t="shared" si="35"/>
        <v>0</v>
      </c>
      <c r="CC44" s="23">
        <f t="shared" si="35"/>
        <v>0</v>
      </c>
      <c r="CD44" s="23">
        <f t="shared" si="35"/>
        <v>0</v>
      </c>
      <c r="CE44" s="23">
        <f t="shared" si="35"/>
        <v>0</v>
      </c>
      <c r="CF44" s="23">
        <f t="shared" si="35"/>
        <v>0</v>
      </c>
      <c r="CG44" s="23">
        <f t="shared" si="35"/>
        <v>0</v>
      </c>
      <c r="CH44" s="23">
        <f t="shared" si="35"/>
        <v>0</v>
      </c>
      <c r="CI44" s="23">
        <f t="shared" si="35"/>
        <v>0</v>
      </c>
      <c r="CK44" s="23">
        <f t="shared" ref="CK44:CR44" si="36">SUMPRODUCT(($G$119:$G$134=$G$88)*(CK$119:CK$134=CK$87))</f>
        <v>0</v>
      </c>
      <c r="CL44" s="23">
        <f t="shared" si="36"/>
        <v>0</v>
      </c>
      <c r="CM44" s="23">
        <f t="shared" si="36"/>
        <v>0</v>
      </c>
      <c r="CN44" s="23">
        <f t="shared" si="36"/>
        <v>0</v>
      </c>
      <c r="CO44" s="23">
        <f t="shared" si="36"/>
        <v>0</v>
      </c>
      <c r="CP44" s="23">
        <f t="shared" si="36"/>
        <v>0</v>
      </c>
      <c r="CQ44" s="23">
        <f t="shared" si="36"/>
        <v>0</v>
      </c>
      <c r="CR44" s="23">
        <f t="shared" si="36"/>
        <v>0</v>
      </c>
      <c r="CT44" s="23">
        <f t="shared" ref="CT44:CZ44" si="37">SUMPRODUCT(($G$119:$G$134=$G$88)*(CT$119:CT$134=CT$87))</f>
        <v>0</v>
      </c>
      <c r="CU44" s="23">
        <f t="shared" si="37"/>
        <v>0</v>
      </c>
      <c r="CV44" s="23">
        <f t="shared" si="37"/>
        <v>0</v>
      </c>
      <c r="CW44" s="23">
        <f t="shared" si="37"/>
        <v>0</v>
      </c>
      <c r="CX44" s="23">
        <f t="shared" si="37"/>
        <v>0</v>
      </c>
      <c r="CY44" s="23">
        <f t="shared" si="37"/>
        <v>0</v>
      </c>
      <c r="CZ44" s="23">
        <f t="shared" si="37"/>
        <v>0</v>
      </c>
      <c r="DB44" s="23">
        <f>SUMPRODUCT(($G$119:$G$134=$G$88)*(DB$119:DB$134=DB$87))</f>
        <v>0</v>
      </c>
      <c r="DC44" s="23">
        <f>SUMPRODUCT(($G$119:$G$134=$G$88)*(DC$119:DC$134=DC$87))</f>
        <v>0</v>
      </c>
      <c r="DE44" s="23">
        <f t="shared" ref="DE44:DJ44" si="38">SUMPRODUCT(($G$119:$G$134=$G$88)*(DE$119:DE$134=DE$87))</f>
        <v>0</v>
      </c>
      <c r="DF44" s="23">
        <f t="shared" si="38"/>
        <v>0</v>
      </c>
      <c r="DG44" s="23">
        <f t="shared" si="38"/>
        <v>0</v>
      </c>
      <c r="DH44" s="23">
        <f t="shared" si="38"/>
        <v>0</v>
      </c>
      <c r="DI44" s="23">
        <f t="shared" si="38"/>
        <v>0</v>
      </c>
      <c r="DJ44" s="283">
        <f t="shared" si="38"/>
        <v>0</v>
      </c>
      <c r="DK44" s="128"/>
      <c r="DO44" s="283">
        <f>SUMPRODUCT(($G$119:$G$134=$G$88)*(DO$119:DO$134=$DO$87))</f>
        <v>0</v>
      </c>
      <c r="DP44" s="283">
        <f>SUMPRODUCT(($G$119:$G$134=$G$88)*(DP$119:DP$134=$DP$87))</f>
        <v>0</v>
      </c>
      <c r="DQ44" s="283">
        <f>SUMPRODUCT(($G$119:$G$134=$G$88)*(DQ$119:DQ$134=$DQ$87))</f>
        <v>0</v>
      </c>
      <c r="DR44" s="283">
        <f>SUMPRODUCT(($G$119:$G$134=$G$88)*(DR$119:DR$134=$DR$87))</f>
        <v>0</v>
      </c>
      <c r="DS44" s="283">
        <f>SUMPRODUCT(($G$119:$G$134=$G$88)*(DS$119:DS$134=$DS$87))</f>
        <v>0</v>
      </c>
      <c r="DT44" s="283">
        <f>SUMPRODUCT(($G$119:$G$134=$G$88)*(DT$119:DT$134=$DT$87))</f>
        <v>0</v>
      </c>
      <c r="DU44" s="283">
        <f>SUMPRODUCT(($G$119:$G$134=$G$88)*(DU$119:DU$134=$DU$87))</f>
        <v>0</v>
      </c>
      <c r="DV44" s="283">
        <f>SUMPRODUCT(($G$119:$G$134=$G$88)*(DV$119:DV$134=$DV$87))</f>
        <v>0</v>
      </c>
      <c r="EA44" s="283">
        <f>SUMPRODUCT(($G$119:$G$134=$G$88)*(EA$119:EA$134=$EA$87))</f>
        <v>0</v>
      </c>
      <c r="EB44" s="283">
        <f>SUMPRODUCT(($G$119:$G$134=$G$88)*(EB$119:EB$134=$EB$87))</f>
        <v>0</v>
      </c>
      <c r="EC44" s="283">
        <f>SUMPRODUCT(($G$119:$G$134=$G$88)*(EC$119:EC$134=$EC$87))</f>
        <v>0</v>
      </c>
      <c r="ED44" s="283">
        <f>SUMPRODUCT(($G$119:$G$134=$G$88)*(ED$119:ED$134=$ED$87))</f>
        <v>0</v>
      </c>
      <c r="EE44" s="283">
        <f>SUMPRODUCT(($G$119:$G$134=$G$88)*(EE$119:EE$134=$EE$87))</f>
        <v>0</v>
      </c>
      <c r="EF44" s="283">
        <f>SUMPRODUCT(($G$119:$G$134=$G$88)*(EF$119:EF$134=$EF$87))</f>
        <v>0</v>
      </c>
      <c r="EK44" s="283">
        <f>SUMPRODUCT(($G$119:$G$134=$G$88)*(EK$119:EK$134=EK$87))</f>
        <v>0</v>
      </c>
      <c r="EL44" s="283">
        <f>SUMPRODUCT(($G$119:$G$134=$G$88)*(EL$119:EL$134=EL$87))</f>
        <v>0</v>
      </c>
      <c r="EM44" s="283">
        <f>SUMPRODUCT(($G$119:$G$134=$G$88)*(EM$119:EM$134=EM$87))</f>
        <v>0</v>
      </c>
      <c r="EP44" s="435">
        <f>SUMPRODUCT(($G$119:$G$134=$G$88)*(EP$119:EP$134=EP$87))</f>
        <v>0</v>
      </c>
      <c r="ER44" s="435">
        <f>SUMPRODUCT(($G$119:$G$134=$G$88)*(ER$119:ER$134=ER$87))</f>
        <v>0</v>
      </c>
      <c r="ET44" s="435">
        <f>SUMPRODUCT(($G$119:$G$134=$G$88)*(ET$119:ET$134=ET$87))</f>
        <v>0</v>
      </c>
      <c r="EX44" s="435">
        <f>SUMPRODUCT(($G$119:$G$134=$G$88)*(EX$119:EX$134=EX$87))</f>
        <v>0</v>
      </c>
      <c r="EY44" s="435">
        <f>SUMPRODUCT(($G$119:$G$134=$G$88)*(EY$119:EY$134=EY$87))</f>
        <v>0</v>
      </c>
      <c r="EZ44" s="435">
        <f>SUMPRODUCT(($G$119:$G$134=$G$88)*(EZ$119:EZ$134=EZ$87))</f>
        <v>0</v>
      </c>
      <c r="FE44" s="435">
        <f>SUMPRODUCT(($G$119:$G$134=$G$88)*(FE$119:FE$134=FE$87))</f>
        <v>0</v>
      </c>
      <c r="FH44" s="484">
        <f>SUMPRODUCT(($G$119:$G$134=$G$88)*(FH$119:FH$134=FH$87))</f>
        <v>0</v>
      </c>
      <c r="FK44" s="89"/>
      <c r="FL44" s="89"/>
    </row>
    <row r="45" spans="2:168" s="3" customFormat="1" ht="11.5" hidden="1" customHeight="1">
      <c r="G45" s="65">
        <f>COUNTIF(G$119:G$134,G$88)</f>
        <v>0</v>
      </c>
      <c r="H45" s="75"/>
      <c r="AH45" s="23">
        <f>SUMPRODUCT(($G$119:$G$134=$G$88)*(AH$119:AH$134=AH$88))</f>
        <v>0</v>
      </c>
      <c r="AJ45" s="23">
        <f>SUMPRODUCT(($G$119:$G$134=$G$88)*(AJ$119:AJ$134=AJ$88))</f>
        <v>0</v>
      </c>
      <c r="AK45" s="23">
        <f>SUMPRODUCT(($G$119:$G$134=$G$88)*(AK$119:AK$134=AK$88))</f>
        <v>0</v>
      </c>
      <c r="AL45" s="23">
        <f>SUMPRODUCT(($G$119:$G$134=$G$88)*(AL$119:AL$134=AL$88))</f>
        <v>0</v>
      </c>
      <c r="AM45" s="23">
        <f>SUMPRODUCT(($G$119:$G$134=$G$88)*(AM$119:AM$134=AM$88))</f>
        <v>0</v>
      </c>
      <c r="AN45" s="23"/>
      <c r="AO45" s="23">
        <f>SUMPRODUCT(($G$119:$G$134=$G$88)*(AO$119:AO$134=AO$88))</f>
        <v>0</v>
      </c>
      <c r="AS45" s="104"/>
      <c r="AT45" s="23">
        <f>SUMPRODUCT(($G$119:$G$134=$G$88)*(AT$119:AT$134="非該当"))</f>
        <v>0</v>
      </c>
      <c r="AU45" s="23">
        <f>SUMPRODUCT(($G$119:$G$134=$G$88)*(AU$119:AU$134="非該当"))</f>
        <v>0</v>
      </c>
      <c r="AV45" s="23">
        <f>SUMPRODUCT(($G$119:$G$134=$G$88)*(AV$119:AV$134=AV$88))</f>
        <v>0</v>
      </c>
      <c r="AW45" s="23">
        <f>SUMPRODUCT(($G$119:$G$134=$G$88)*(AW$119:AW$134="非該当"))</f>
        <v>0</v>
      </c>
      <c r="AZ45" s="89"/>
      <c r="BA45" s="283">
        <f t="shared" ref="BA45:BG45" si="39">SUMPRODUCT(($G$119:$G$134=$G$88)*(BA$119:BA$134=BA$88))</f>
        <v>0</v>
      </c>
      <c r="BB45" s="283">
        <f t="shared" si="39"/>
        <v>0</v>
      </c>
      <c r="BC45" s="283">
        <f t="shared" si="39"/>
        <v>0</v>
      </c>
      <c r="BD45" s="283">
        <f t="shared" si="39"/>
        <v>0</v>
      </c>
      <c r="BE45" s="283">
        <f t="shared" si="39"/>
        <v>0</v>
      </c>
      <c r="BF45" s="283">
        <f t="shared" si="39"/>
        <v>0</v>
      </c>
      <c r="BG45" s="283">
        <f t="shared" si="39"/>
        <v>0</v>
      </c>
      <c r="BK45" s="283">
        <f>SUMPRODUCT(($G$119:$G$134=$G$88)*(BK$119:BK$134=BK$88))</f>
        <v>0</v>
      </c>
      <c r="BL45" s="152">
        <f>SUMPRODUCT(($G$119:$G$134=$G$88)*(BL$119:BL$134=BL$88))</f>
        <v>0</v>
      </c>
      <c r="BM45" s="178">
        <f>SUMPRODUCT(($G$119:$G$134=$G$88)*(BL$119:BL$134=BM$88))</f>
        <v>0</v>
      </c>
      <c r="BN45" s="23">
        <f>SUMPRODUCT(($G$119:$G$134=$G$88)*(BN$119:BN$134=BN$88))</f>
        <v>0</v>
      </c>
      <c r="BO45" s="128"/>
      <c r="BQ45" s="23">
        <f t="shared" ref="BQ45:BV45" si="40">SUMPRODUCT(($G$119:$G$134=$G$88)*(BQ$119:BQ$134=BQ$88))</f>
        <v>0</v>
      </c>
      <c r="BR45" s="23">
        <f t="shared" si="40"/>
        <v>0</v>
      </c>
      <c r="BS45" s="23">
        <f t="shared" si="40"/>
        <v>0</v>
      </c>
      <c r="BT45" s="23">
        <f t="shared" si="40"/>
        <v>0</v>
      </c>
      <c r="BU45" s="23">
        <f t="shared" si="40"/>
        <v>0</v>
      </c>
      <c r="BV45" s="23">
        <f t="shared" si="40"/>
        <v>0</v>
      </c>
      <c r="BX45" s="23">
        <f t="shared" ref="BX45:CI45" si="41">SUMPRODUCT(($G$119:$G$134=$G$88)*(BX$119:BX$134=BX$88))</f>
        <v>0</v>
      </c>
      <c r="BY45" s="23">
        <f t="shared" si="41"/>
        <v>0</v>
      </c>
      <c r="BZ45" s="23">
        <f t="shared" si="41"/>
        <v>0</v>
      </c>
      <c r="CA45" s="23">
        <f t="shared" si="41"/>
        <v>0</v>
      </c>
      <c r="CB45" s="23">
        <f t="shared" si="41"/>
        <v>0</v>
      </c>
      <c r="CC45" s="23">
        <f t="shared" si="41"/>
        <v>0</v>
      </c>
      <c r="CD45" s="23">
        <f t="shared" si="41"/>
        <v>0</v>
      </c>
      <c r="CE45" s="23">
        <f t="shared" si="41"/>
        <v>0</v>
      </c>
      <c r="CF45" s="23">
        <f t="shared" si="41"/>
        <v>0</v>
      </c>
      <c r="CG45" s="23">
        <f t="shared" si="41"/>
        <v>0</v>
      </c>
      <c r="CH45" s="23">
        <f t="shared" si="41"/>
        <v>0</v>
      </c>
      <c r="CI45" s="23">
        <f t="shared" si="41"/>
        <v>0</v>
      </c>
      <c r="CK45" s="23">
        <f t="shared" ref="CK45:CR45" si="42">SUMPRODUCT(($G$119:$G$134=$G$88)*(CK$119:CK$134=CK$88))</f>
        <v>0</v>
      </c>
      <c r="CL45" s="23">
        <f t="shared" si="42"/>
        <v>0</v>
      </c>
      <c r="CM45" s="23">
        <f t="shared" si="42"/>
        <v>0</v>
      </c>
      <c r="CN45" s="23">
        <f t="shared" si="42"/>
        <v>0</v>
      </c>
      <c r="CO45" s="23">
        <f t="shared" si="42"/>
        <v>0</v>
      </c>
      <c r="CP45" s="23">
        <f t="shared" si="42"/>
        <v>0</v>
      </c>
      <c r="CQ45" s="23">
        <f t="shared" si="42"/>
        <v>0</v>
      </c>
      <c r="CR45" s="23">
        <f t="shared" si="42"/>
        <v>0</v>
      </c>
      <c r="CT45" s="23">
        <f t="shared" ref="CT45:CZ45" si="43">SUMPRODUCT(($G$119:$G$134=$G$88)*(CT$119:CT$134=CT$88))</f>
        <v>0</v>
      </c>
      <c r="CU45" s="23">
        <f t="shared" si="43"/>
        <v>0</v>
      </c>
      <c r="CV45" s="23">
        <f t="shared" si="43"/>
        <v>0</v>
      </c>
      <c r="CW45" s="23">
        <f t="shared" si="43"/>
        <v>0</v>
      </c>
      <c r="CX45" s="23">
        <f t="shared" si="43"/>
        <v>0</v>
      </c>
      <c r="CY45" s="23">
        <f t="shared" si="43"/>
        <v>0</v>
      </c>
      <c r="CZ45" s="23">
        <f t="shared" si="43"/>
        <v>0</v>
      </c>
      <c r="DB45" s="23">
        <f>SUMPRODUCT(($G$119:$G$134=$G$88)*(DB$119:DB$134=DB$88))</f>
        <v>0</v>
      </c>
      <c r="DC45" s="23">
        <f>SUMPRODUCT(($G$119:$G$134=$G$88)*(DC$119:DC$134=DC$88))</f>
        <v>0</v>
      </c>
      <c r="DE45" s="23">
        <f t="shared" ref="DE45:DJ45" si="44">SUMPRODUCT(($G$119:$G$134=$G$88)*(DE$119:DE$134=DE$88))</f>
        <v>0</v>
      </c>
      <c r="DF45" s="23">
        <f t="shared" si="44"/>
        <v>0</v>
      </c>
      <c r="DG45" s="23">
        <f t="shared" si="44"/>
        <v>0</v>
      </c>
      <c r="DH45" s="23">
        <f t="shared" si="44"/>
        <v>0</v>
      </c>
      <c r="DI45" s="23">
        <f t="shared" si="44"/>
        <v>0</v>
      </c>
      <c r="DJ45" s="283">
        <f t="shared" si="44"/>
        <v>0</v>
      </c>
      <c r="DK45" s="128"/>
      <c r="DO45" s="283">
        <f>SUMPRODUCT(($G$119:$G$134=$G$88)*(DO$119:DO$134=$DO$88))</f>
        <v>0</v>
      </c>
      <c r="DP45" s="283">
        <f>SUMPRODUCT(($G$119:$G$134=$G$88)*(DP$119:DP$134=$DP$88))</f>
        <v>0</v>
      </c>
      <c r="DQ45" s="283">
        <f>SUMPRODUCT(($G$119:$G$134=$G$88)*(DQ$119:DQ$134=$DQ$88))</f>
        <v>0</v>
      </c>
      <c r="DR45" s="283">
        <f>SUMPRODUCT(($G$119:$G$134=$G$88)*(DR$119:DR$134=$DR$88))</f>
        <v>0</v>
      </c>
      <c r="DS45" s="283">
        <f>SUMPRODUCT(($G$119:$G$134=$G$88)*(DS$119:DS$134=$DS$88))</f>
        <v>0</v>
      </c>
      <c r="DT45" s="283">
        <f>SUMPRODUCT(($G$119:$G$134=$G$88)*(DT$119:DT$134=$DT$88))</f>
        <v>0</v>
      </c>
      <c r="DU45" s="283">
        <f>SUMPRODUCT(($G$119:$G$134=$G$88)*(DU$119:DU$134=$DU$88))</f>
        <v>0</v>
      </c>
      <c r="DV45" s="283">
        <f>SUMPRODUCT(($G$119:$G$134=$G$88)*(DV$119:DV$134=$DV$88))</f>
        <v>0</v>
      </c>
      <c r="EA45" s="283">
        <f>SUMPRODUCT(($G$119:$G$134=$G$88)*(EA$119:EA$134=$EA$88))</f>
        <v>0</v>
      </c>
      <c r="EB45" s="283">
        <f>SUMPRODUCT(($G$119:$G$134=$G$88)*(EB$119:EB$134=$EB$88))</f>
        <v>0</v>
      </c>
      <c r="EC45" s="283">
        <f>SUMPRODUCT(($G$119:$G$134=$G$88)*(EC$119:EC$134=$EC$88))</f>
        <v>0</v>
      </c>
      <c r="ED45" s="283">
        <f>SUMPRODUCT(($G$119:$G$134=$G$88)*(ED$119:ED$134=$ED$88))</f>
        <v>0</v>
      </c>
      <c r="EE45" s="283">
        <f>SUMPRODUCT(($G$119:$G$134=$G$88)*(EE$119:EE$134=$EE$88))</f>
        <v>0</v>
      </c>
      <c r="EF45" s="283">
        <f>SUMPRODUCT(($G$119:$G$134=$G$88)*(EF$119:EF$134=$EF$88))</f>
        <v>0</v>
      </c>
      <c r="EK45" s="283">
        <f>SUMPRODUCT(($G$119:$G$134=$G$88)*(EK$119:EK$134=EK$88))</f>
        <v>0</v>
      </c>
      <c r="EL45" s="283">
        <f>SUMPRODUCT(($G$119:$G$134=$G$88)*(EL$119:EL$134=EL$88))</f>
        <v>0</v>
      </c>
      <c r="EM45" s="283">
        <f>SUMPRODUCT(($G$119:$G$134=$G$88)*(EM$119:EM$134=EM$88))</f>
        <v>0</v>
      </c>
      <c r="EP45" s="435">
        <f>SUMPRODUCT(($G$119:$G$134=$G$88)*(EP$119:EP$134=EP$88))</f>
        <v>0</v>
      </c>
      <c r="ER45" s="435">
        <f>SUMPRODUCT(($G$119:$G$134=$G$88)*(ER$119:ER$134=ER$88))</f>
        <v>0</v>
      </c>
      <c r="ET45" s="435">
        <f>SUMPRODUCT(($G$119:$G$134=$G$88)*(ET$119:ET$134=ET$88))</f>
        <v>0</v>
      </c>
      <c r="EX45" s="435">
        <f>SUMPRODUCT(($G$119:$G$134=$G$88)*(EX$119:EX$134=EX$88))</f>
        <v>0</v>
      </c>
      <c r="EY45" s="435">
        <f>SUMPRODUCT(($G$119:$G$134=$G$88)*(EY$119:EY$134=EY$88))</f>
        <v>0</v>
      </c>
      <c r="EZ45" s="435">
        <f>SUMPRODUCT(($G$119:$G$134=$G$88)*(EZ$119:EZ$134=EZ$88))</f>
        <v>0</v>
      </c>
      <c r="FE45" s="435">
        <f>SUMPRODUCT(($G$119:$G$134=$G$88)*(FE$119:FE$134=FE$88))</f>
        <v>0</v>
      </c>
      <c r="FH45" s="484">
        <f>SUMPRODUCT(($G$119:$G$134=$G$88)*(FH$119:FH$134=FH$88))</f>
        <v>0</v>
      </c>
      <c r="FK45" s="89"/>
      <c r="FL45" s="89"/>
    </row>
    <row r="46" spans="2:168" s="3" customFormat="1" ht="11.5" hidden="1" customHeight="1">
      <c r="G46" s="63">
        <f>COUNTIF(G$119:G$134,G$89)</f>
        <v>0</v>
      </c>
      <c r="H46" s="75"/>
      <c r="AH46" s="23">
        <f>SUMPRODUCT(($G$119:$G$134=$G$88)*(AH$119:AH$134=AH$89))</f>
        <v>0</v>
      </c>
      <c r="AJ46" s="23">
        <f>SUMPRODUCT(($G$119:$G$134=$G$88)*(AJ$119:AJ$134=AJ$89))</f>
        <v>0</v>
      </c>
      <c r="AK46" s="23">
        <f>SUMPRODUCT(($G$119:$G$134=$G$88)*(AK$119:AK$134=AK$89))</f>
        <v>0</v>
      </c>
      <c r="AL46" s="23">
        <f>SUMPRODUCT(($G$119:$G$134=$G$88)*(AL$119:AL$134=AL$89))</f>
        <v>0</v>
      </c>
      <c r="AM46" s="23">
        <f>SUMPRODUCT(($G$119:$G$134=$G$88)*(AM$119:AM$134=AM$89))</f>
        <v>0</v>
      </c>
      <c r="AN46" s="23"/>
      <c r="AO46" s="23">
        <f>SUMPRODUCT(($G$119:$G$134=$G$88)*(AO$119:AO$134=AO$89))</f>
        <v>0</v>
      </c>
      <c r="AZ46" s="89"/>
      <c r="BA46" s="283">
        <f>SUMPRODUCT(($G$119:$G$134=$G$88)*(BA$119:BA$134=BA$89))</f>
        <v>0</v>
      </c>
      <c r="BB46" s="283">
        <f>SUMPRODUCT(($G$119:$G$134=$G$88)*(BB$119:BB$134=BB$89))</f>
        <v>0</v>
      </c>
      <c r="BC46" s="295"/>
      <c r="BD46" s="282"/>
      <c r="BE46" s="283">
        <f>SUMPRODUCT(($G$119:$G$134=$G$88)*(BE$119:BE$134=BE$89))</f>
        <v>0</v>
      </c>
      <c r="BF46" s="283">
        <f>SUMPRODUCT(($G$119:$G$134=$G$88)*(BF$119:BF$134=BF$89))</f>
        <v>0</v>
      </c>
      <c r="BG46" s="283">
        <f>SUMPRODUCT(($G$119:$G$134=$G$88)*(BG$119:BG$134=BG$89))</f>
        <v>0</v>
      </c>
      <c r="BK46" s="283">
        <f>SUMPRODUCT(($G$119:$G$134=$G$88)*(BK$119:BK$134=BK$89))</f>
        <v>0</v>
      </c>
      <c r="BL46" s="153">
        <f>SUMPRODUCT(($G$119:$G$134=$G$88)*(BL$119:BL$134=BL$89))</f>
        <v>0</v>
      </c>
      <c r="BM46" s="178">
        <f>SUMPRODUCT(($G$119:$G$134=$G$88)*(BL$119:BL$134=BM$89))</f>
        <v>0</v>
      </c>
      <c r="BN46" s="23">
        <f>SUMPRODUCT(($G$119:$G$134=$G$88)*(BN$119:BN$134=BN$89))</f>
        <v>0</v>
      </c>
      <c r="BO46" s="128"/>
      <c r="DE46" s="23">
        <f t="shared" ref="DE46:DJ46" si="45">SUMPRODUCT(($G$119:$G$134=$G$88)*(DE$119:DE$134=DE$89))</f>
        <v>0</v>
      </c>
      <c r="DF46" s="23">
        <f t="shared" si="45"/>
        <v>0</v>
      </c>
      <c r="DG46" s="23">
        <f t="shared" si="45"/>
        <v>0</v>
      </c>
      <c r="DH46" s="23">
        <f t="shared" si="45"/>
        <v>0</v>
      </c>
      <c r="DI46" s="23">
        <f t="shared" si="45"/>
        <v>0</v>
      </c>
      <c r="DJ46" s="283">
        <f t="shared" si="45"/>
        <v>0</v>
      </c>
      <c r="DK46" s="128"/>
      <c r="DO46" s="283">
        <f>SUMPRODUCT(($G$119:$G$134=$G$88)*(DO$119:DO$134=$DO$89))</f>
        <v>0</v>
      </c>
      <c r="DP46" s="283">
        <f>SUMPRODUCT(($G$119:$G$134=$G$88)*(DP$119:DP$134=$DP$89))</f>
        <v>0</v>
      </c>
      <c r="DQ46" s="283">
        <f>SUMPRODUCT(($G$119:$G$134=$G$88)*(DQ$119:DQ$134=$DQ$89))</f>
        <v>0</v>
      </c>
      <c r="DR46" s="283">
        <f>SUMPRODUCT(($G$119:$G$134=$G$88)*(DR$119:DR$134=$DR$89))</f>
        <v>0</v>
      </c>
      <c r="DS46" s="283">
        <f>SUMPRODUCT(($G$119:$G$134=$G$88)*(DS$119:DS$134=$DS$89))</f>
        <v>0</v>
      </c>
      <c r="DT46" s="283">
        <f>SUMPRODUCT(($G$119:$G$134=$G$88)*(DT$119:DT$134=$DT$89))</f>
        <v>0</v>
      </c>
      <c r="DU46" s="283">
        <f>SUMPRODUCT(($G$119:$G$134=$G$88)*(DU$119:DU$134=$DU$89))</f>
        <v>0</v>
      </c>
      <c r="DV46" s="283">
        <f>SUMPRODUCT(($G$119:$G$134=$G$88)*(DV$119:DV$134=$DV$89))</f>
        <v>0</v>
      </c>
      <c r="EA46" s="283">
        <f>SUMPRODUCT(($G$119:$G$134=$G$88)*(EA$119:EA$134=$EA$89))</f>
        <v>0</v>
      </c>
      <c r="EB46" s="283">
        <f>SUMPRODUCT(($G$119:$G$134=$G$88)*(EB$119:EB$134=$EB$89))</f>
        <v>0</v>
      </c>
      <c r="EC46" s="283">
        <f>SUMPRODUCT(($G$119:$G$134=$G$88)*(EC$119:EC$134=$EC$89))</f>
        <v>0</v>
      </c>
      <c r="ED46" s="283">
        <f>SUMPRODUCT(($G$119:$G$134=$G$88)*(ED$119:ED$134=$ED$89))</f>
        <v>0</v>
      </c>
      <c r="EE46" s="283">
        <f>SUMPRODUCT(($G$119:$G$134=$G$88)*(EE$119:EE$134=$EE$89))</f>
        <v>0</v>
      </c>
      <c r="EF46" s="283">
        <f>SUMPRODUCT(($G$119:$G$134=$G$88)*(EF$119:EF$134=$EF$89))</f>
        <v>0</v>
      </c>
      <c r="EK46" s="283">
        <f>SUMPRODUCT(($G$119:$G$134=$G$88)*(EK$119:EK$134=EK$89))</f>
        <v>0</v>
      </c>
      <c r="EL46" s="283">
        <f>SUMPRODUCT(($G$119:$G$134=$G$88)*(EL$119:EL$134=EL$89))</f>
        <v>0</v>
      </c>
      <c r="EM46" s="283">
        <f>SUMPRODUCT(($G$119:$G$134=$G$88)*(EM$119:EM$134=EM$89))</f>
        <v>0</v>
      </c>
      <c r="FK46" s="89"/>
      <c r="FL46" s="89"/>
    </row>
    <row r="47" spans="2:168" s="3" customFormat="1" ht="11.5" hidden="1" customHeight="1">
      <c r="AO47" s="23">
        <f>SUMPRODUCT(($G$119:$G$134=$G$88)*(AO$119:AO$134=AO$90))</f>
        <v>0</v>
      </c>
      <c r="AZ47" s="89"/>
      <c r="BA47" s="283">
        <f>SUMPRODUCT(($G$119:$G$134=$G$88)*(BA$119:BA$134=BA$90))</f>
        <v>0</v>
      </c>
      <c r="BB47" s="283">
        <f>SUMPRODUCT(($G$119:$G$134=$G$88)*(BB$119:BB$134=BB$90))</f>
        <v>0</v>
      </c>
      <c r="BC47" s="128"/>
      <c r="BD47" s="128"/>
      <c r="BE47" s="128"/>
      <c r="BF47" s="128"/>
      <c r="BG47" s="128"/>
      <c r="BK47" s="283">
        <f>SUMPRODUCT(($G$119:$G$134=$G$88)*(BK$119:BK$134=BK$90))</f>
        <v>0</v>
      </c>
      <c r="BL47" s="154">
        <f>SUMPRODUCT(($G$119:$G$134=$G$88)*(BL$119:BL$134=BL$90))</f>
        <v>0</v>
      </c>
      <c r="BM47" s="178">
        <f>SUMPRODUCT(($G$119:$G$134=$G$88)*(BL$119:BL$134=BM$90))</f>
        <v>0</v>
      </c>
      <c r="BO47" s="128"/>
      <c r="DJ47" s="283">
        <f>SUMPRODUCT(($G$119:$G$134=$G$88)*(DJ$119:DJ$134=DJ$90))</f>
        <v>0</v>
      </c>
      <c r="DK47" s="128"/>
      <c r="DO47" s="283">
        <f>SUMPRODUCT(($G$119:$G$134=$G$88)*(DO$119:DO$134=$DO$90))</f>
        <v>0</v>
      </c>
      <c r="DP47" s="283">
        <f>SUMPRODUCT(($G$119:$G$134=$G$88)*(DP$119:DP$134=$DP$90))</f>
        <v>0</v>
      </c>
      <c r="DQ47" s="283">
        <f>SUMPRODUCT(($G$119:$G$134=$G$88)*(DQ$119:DQ$134=$DQ$90))</f>
        <v>0</v>
      </c>
      <c r="DR47" s="283">
        <f>SUMPRODUCT(($G$119:$G$134=$G$88)*(DR$119:DR$134=$DR$90))</f>
        <v>0</v>
      </c>
      <c r="DS47" s="283">
        <f>SUMPRODUCT(($G$119:$G$134=$G$88)*(DS$119:DS$134=$DS$90))</f>
        <v>0</v>
      </c>
      <c r="DT47" s="283">
        <f>SUMPRODUCT(($G$119:$G$134=$G$88)*(DT$119:DT$134=$DT$90))</f>
        <v>0</v>
      </c>
      <c r="DU47" s="283">
        <f>SUMPRODUCT(($G$119:$G$134=$G$88)*(DU$119:DU$134=$DU$90))</f>
        <v>0</v>
      </c>
      <c r="DV47" s="283">
        <f>SUMPRODUCT(($G$119:$G$134=$G$88)*(DV$119:DV$134=$DV$90))</f>
        <v>0</v>
      </c>
      <c r="EK47" s="283">
        <f>SUMPRODUCT(($G$119:$G$134=$G$88)*(EK$119:EK$134=EK$90))</f>
        <v>0</v>
      </c>
      <c r="EL47" s="283">
        <f>SUMPRODUCT(($G$119:$G$134=$G$88)*(EL$119:EL$134=EL$90))</f>
        <v>0</v>
      </c>
      <c r="EM47" s="283">
        <f>SUMPRODUCT(($G$119:$G$134=$G$88)*(EM$119:EM$134=EM$90))</f>
        <v>0</v>
      </c>
      <c r="FK47" s="89"/>
      <c r="FL47" s="89"/>
    </row>
    <row r="48" spans="2:168" s="3" customFormat="1" ht="11.5" hidden="1" customHeight="1">
      <c r="AZ48" s="89"/>
      <c r="BA48" s="282"/>
      <c r="BB48" s="283">
        <f>SUMPRODUCT(($G$119:$G$134=$G$88)*(BB$119:BB$134=BB$91))</f>
        <v>0</v>
      </c>
      <c r="BK48" s="283">
        <f>SUMPRODUCT(($G$119:$G$134=$G$88)*(BK$119:BK$134=BK$91))</f>
        <v>0</v>
      </c>
      <c r="BL48" s="154">
        <f>SUMPRODUCT(($G$119:$G$134=$G$88)*(BL$119:BL$134=BL$91))</f>
        <v>0</v>
      </c>
      <c r="BM48" s="178">
        <f>SUMPRODUCT(($G$119:$G$134=$G$88)*(BL$119:BL$134=BM$91))</f>
        <v>0</v>
      </c>
      <c r="BN48" s="189">
        <f>SUMPRODUCT(($G$119:$G$134=$G$88)*(BL$119:BL$134=BN$91))</f>
        <v>0</v>
      </c>
      <c r="BO48" s="128"/>
      <c r="EK48" s="432"/>
      <c r="EL48" s="432"/>
      <c r="EM48" s="432"/>
      <c r="FK48" s="89"/>
      <c r="FL48" s="89"/>
    </row>
    <row r="49" spans="2:168" s="3" customFormat="1" ht="11.5" hidden="1" customHeight="1">
      <c r="AZ49" s="89"/>
      <c r="BB49" s="282"/>
      <c r="BK49" s="283">
        <f>SUMPRODUCT(($G$119:$G$134=$G$88)*(BK$119:BK$134=BK$92))</f>
        <v>0</v>
      </c>
      <c r="BL49" s="155">
        <f>SUMPRODUCT(($G$119:$G$134=$G$88)*(BL$119:BL$134=BL$92))</f>
        <v>0</v>
      </c>
      <c r="BM49" s="178">
        <f>SUMPRODUCT(($G$119:$G$134=$G$88)*(BL$119:BL$134=BM$92))</f>
        <v>0</v>
      </c>
      <c r="BN49" s="189">
        <f>SUMPRODUCT(($G$119:$G$134=$G$88)*(BL$119:BL$134=BN$92))</f>
        <v>0</v>
      </c>
      <c r="BO49" s="128"/>
      <c r="FK49" s="89"/>
      <c r="FL49" s="89"/>
    </row>
    <row r="50" spans="2:168" s="3" customFormat="1" ht="11.5" hidden="1" customHeight="1">
      <c r="AZ50" s="89"/>
      <c r="BK50" s="283">
        <f>SUMPRODUCT(($G$119:$G$134=$G$88)*(BK$119:BK$134=BK$93))</f>
        <v>0</v>
      </c>
      <c r="BL50" s="156">
        <f>SUMPRODUCT(($G$119:$G$134=$G$88)*(BL$119:BL$134=BL$93))</f>
        <v>0</v>
      </c>
      <c r="BM50" s="178">
        <f>SUMPRODUCT(($G$119:$G$134=$G$88)*(BL$119:BL$134=BM$93))</f>
        <v>0</v>
      </c>
      <c r="BN50" s="189">
        <f>SUMPRODUCT(($G$119:$G$134=$G$88)*(BL$119:BL$134=BN$93))</f>
        <v>0</v>
      </c>
      <c r="BO50" s="128"/>
      <c r="FK50" s="89"/>
      <c r="FL50" s="89"/>
    </row>
    <row r="51" spans="2:168" s="3" customFormat="1" ht="11.5" hidden="1" customHeight="1">
      <c r="AZ51" s="89"/>
      <c r="BK51" s="283">
        <f>SUMPRODUCT(($G$119:$G$134=$G$88)*(BK$119:BK$134=BK$94))</f>
        <v>0</v>
      </c>
      <c r="BL51" s="157">
        <f>SUMPRODUCT(($G$119:$G$134=$G$88)*(BL$119:BL$134=BL$94))</f>
        <v>0</v>
      </c>
      <c r="BM51" s="345">
        <f>SUMPRODUCT(($G$119:$G$134=$G$88)*(BL$119:BL$134=BM$94))</f>
        <v>0</v>
      </c>
      <c r="BN51" s="353">
        <f>SUMPRODUCT(($G$119:$G$134=$G$88)*(BL$119:BL$134=BN$94))</f>
        <v>0</v>
      </c>
      <c r="BO51" s="128"/>
      <c r="FK51" s="89"/>
      <c r="FL51" s="89"/>
    </row>
    <row r="52" spans="2:168" s="3" customFormat="1" ht="11.5" hidden="1" customHeight="1">
      <c r="AZ52" s="89"/>
      <c r="BK52" s="283">
        <f>SUMPRODUCT(($G$119:$G$134=$G$88)*(BK$119:BK$134=BK$95))</f>
        <v>0</v>
      </c>
      <c r="BL52" s="158">
        <f>SUMPRODUCT(($G$119:$G$134=$G$88)*(BL$119:BL$134=BL$95))</f>
        <v>0</v>
      </c>
      <c r="BM52" s="178">
        <f>SUMPRODUCT(($G$119:$G$134=$G$88)*(BL$119:BL$134=BM$95))</f>
        <v>0</v>
      </c>
      <c r="BN52" s="353">
        <f>SUMPRODUCT(($G$119:$G$134=$G$88)*(BL$119:BL$134=BN$95))</f>
        <v>0</v>
      </c>
      <c r="BO52" s="128"/>
      <c r="FK52" s="89"/>
      <c r="FL52" s="89"/>
    </row>
    <row r="53" spans="2:168" s="3" customFormat="1" ht="11.5" hidden="1" customHeight="1">
      <c r="AZ53" s="89"/>
      <c r="BK53" s="283">
        <f>SUMPRODUCT(($G$119:$G$134=$G$88)*(BK$119:BK$134=BK$96))</f>
        <v>0</v>
      </c>
      <c r="BL53" s="158">
        <f>SUMPRODUCT(($G$119:$G$134=$G$88)*(BL$119:BL$134=BL$96))</f>
        <v>0</v>
      </c>
      <c r="BM53" s="178">
        <f>SUMPRODUCT(($G$119:$G$134=$G$88)*(BL$119:BL$134=BM$96))</f>
        <v>0</v>
      </c>
      <c r="BN53" s="353">
        <f>SUMPRODUCT(($G$119:$G$134=$G$88)*(BL$119:BL$134=BN$96))</f>
        <v>0</v>
      </c>
      <c r="BO53" s="128"/>
      <c r="FK53" s="89"/>
      <c r="FL53" s="89"/>
    </row>
    <row r="54" spans="2:168" s="3" customFormat="1" ht="11.5" hidden="1" customHeight="1">
      <c r="AZ54" s="89"/>
      <c r="BK54" s="283">
        <f>SUMPRODUCT(($G$119:$G$134=$G$88)*(BK$119:BK$134=BK$97))</f>
        <v>0</v>
      </c>
      <c r="BL54" s="159">
        <f>SUMPRODUCT(($G$119:$G$134=$G$88)*(BL$119:BL$134=BL$97))</f>
        <v>0</v>
      </c>
      <c r="BM54" s="178">
        <f>SUMPRODUCT(($G$119:$G$134=$G$88)*(BL$119:BL$134=BM$97))</f>
        <v>0</v>
      </c>
      <c r="BN54" s="353">
        <f>SUMPRODUCT(($G$119:$G$134=$G$88)*(BL$119:BL$134=BN$97))</f>
        <v>0</v>
      </c>
      <c r="BO54" s="128"/>
      <c r="FK54" s="89"/>
      <c r="FL54" s="89"/>
    </row>
    <row r="55" spans="2:168" s="3" customFormat="1" ht="11.5" hidden="1" customHeight="1">
      <c r="AZ55" s="89"/>
      <c r="BK55" s="283">
        <f>SUMPRODUCT(($G$119:$G$134=$G$88)*(BK$119:BK$134=BK$98))</f>
        <v>0</v>
      </c>
      <c r="BL55" s="174">
        <f>SUMPRODUCT(($G$119:$G$134=$G$88)*(BL$119:BL$134=BL$98))</f>
        <v>0</v>
      </c>
      <c r="BM55" s="346">
        <f>SUMPRODUCT(($G$119:$G$134=$G$88)*(BL$119:BL$134=BM$98))</f>
        <v>0</v>
      </c>
      <c r="BO55" s="128"/>
      <c r="FK55" s="89"/>
      <c r="FL55" s="89"/>
    </row>
    <row r="56" spans="2:168" s="3" customFormat="1" ht="11.5" hidden="1" customHeight="1">
      <c r="AZ56" s="89"/>
      <c r="BK56" s="283">
        <f>SUMPRODUCT(($G$119:$G$134=$G$88)*(BK$119:BK$134=BK$99))</f>
        <v>0</v>
      </c>
      <c r="BL56" s="337">
        <f>SUMPRODUCT(($G$119:$G$134=$G$88)*(BL$119:BL$134=BL$99))</f>
        <v>0</v>
      </c>
      <c r="BM56" s="346">
        <f>SUMPRODUCT(($G$119:$G$134=$G$88)*(BL$119:BL$134=BM$99))</f>
        <v>0</v>
      </c>
      <c r="BO56" s="128"/>
      <c r="FK56" s="89"/>
      <c r="FL56" s="89"/>
    </row>
    <row r="57" spans="2:168" s="3" customFormat="1" ht="11.5" hidden="1" customHeight="1">
      <c r="AZ57" s="89"/>
      <c r="BK57" s="283">
        <f>SUMPRODUCT(($G$119:$G$134=$G$88)*(BK$119:BK$134=BK$100))</f>
        <v>0</v>
      </c>
      <c r="BL57" s="337">
        <f>SUMPRODUCT(($G$119:$G$134=$G$88)*(BL$119:BL$134=BL$100))</f>
        <v>0</v>
      </c>
      <c r="BM57" s="346">
        <f>SUMPRODUCT(($G$119:$G$134=$G$88)*(BL$119:BL$134=BM$100))</f>
        <v>0</v>
      </c>
      <c r="BO57" s="128"/>
      <c r="FK57" s="89"/>
      <c r="FL57" s="89"/>
    </row>
    <row r="58" spans="2:168" s="3" customFormat="1" ht="11.5" hidden="1" customHeight="1">
      <c r="AC58" s="128"/>
      <c r="AD58" s="128"/>
      <c r="AZ58" s="89"/>
      <c r="BK58" s="128"/>
      <c r="BL58" s="128"/>
      <c r="BM58" s="346">
        <f>SUMPRODUCT(($G$119:$G$134=$G$88)*(BL$119:BL$134=BM$101))</f>
        <v>0</v>
      </c>
      <c r="BO58" s="128"/>
      <c r="FK58" s="89"/>
      <c r="FL58" s="89"/>
    </row>
    <row r="59" spans="2:168" s="3" customFormat="1" ht="11.5" hidden="1" customHeight="1">
      <c r="AC59" s="128"/>
      <c r="AD59" s="128"/>
      <c r="AZ59" s="89"/>
      <c r="BK59" s="128"/>
      <c r="BL59" s="128"/>
      <c r="BM59" s="346">
        <f>SUMPRODUCT(($G$119:$G$134=$G$88)*(BL$119:BL$134=BM$102))</f>
        <v>0</v>
      </c>
      <c r="BO59" s="128"/>
      <c r="FK59" s="89"/>
      <c r="FL59" s="89"/>
    </row>
    <row r="60" spans="2:168" s="3" customFormat="1" ht="11.5" hidden="1" customHeight="1">
      <c r="AC60" s="128"/>
      <c r="AD60" s="128"/>
      <c r="AZ60" s="89"/>
      <c r="BK60" s="128"/>
      <c r="BM60" s="346">
        <f>SUMPRODUCT(($G$119:$G$134=$G$88)*(BL$119:BL$134=BM$103))</f>
        <v>0</v>
      </c>
      <c r="BO60" s="128"/>
      <c r="FK60" s="89"/>
      <c r="FL60" s="89"/>
    </row>
    <row r="61" spans="2:168" s="3" customFormat="1" ht="11.5" hidden="1" customHeight="1">
      <c r="AC61" s="128"/>
      <c r="AD61" s="128"/>
      <c r="AZ61" s="89"/>
      <c r="BK61" s="128"/>
      <c r="BL61" s="128"/>
      <c r="BM61" s="128"/>
      <c r="BO61" s="128"/>
      <c r="FK61" s="89"/>
      <c r="FL61" s="89"/>
    </row>
    <row r="62" spans="2:168" s="3" customFormat="1" ht="11.5" hidden="1" customHeight="1">
      <c r="AC62" s="128"/>
      <c r="AD62" s="128"/>
      <c r="AZ62" s="89"/>
      <c r="BK62" s="128"/>
      <c r="BL62" s="128"/>
      <c r="BM62" s="128"/>
      <c r="BO62" s="128"/>
      <c r="FK62" s="89"/>
      <c r="FL62" s="89"/>
    </row>
    <row r="63" spans="2:168" s="3" customFormat="1" ht="11.5" hidden="1" customHeight="1">
      <c r="B63" s="24"/>
      <c r="C63" s="24"/>
      <c r="D63" s="24"/>
      <c r="E63" s="24"/>
      <c r="F63" s="24"/>
      <c r="G63" s="66" t="s">
        <v>419</v>
      </c>
      <c r="H63" s="24"/>
      <c r="I63" s="24"/>
      <c r="J63" s="24"/>
      <c r="K63" s="24"/>
      <c r="L63" s="24"/>
      <c r="M63" s="66"/>
      <c r="N63" s="24"/>
      <c r="O63" s="24"/>
      <c r="P63" s="24"/>
      <c r="Q63" s="24"/>
      <c r="R63" s="24"/>
      <c r="S63" s="24"/>
      <c r="T63" s="24"/>
      <c r="U63" s="24"/>
      <c r="V63" s="24"/>
      <c r="W63" s="24"/>
      <c r="X63" s="24"/>
      <c r="Y63" s="24"/>
      <c r="Z63" s="24"/>
      <c r="AA63" s="24"/>
      <c r="AB63" s="24"/>
      <c r="AC63" s="129"/>
      <c r="AD63" s="129"/>
      <c r="AE63" s="24"/>
      <c r="AF63" s="24"/>
      <c r="AG63" s="24"/>
      <c r="AH63" s="24"/>
      <c r="AI63" s="24"/>
      <c r="AJ63" s="24"/>
      <c r="AK63" s="24"/>
      <c r="AL63" s="24"/>
      <c r="AM63" s="24"/>
      <c r="AN63" s="24"/>
      <c r="AO63" s="24"/>
      <c r="AP63" s="24"/>
      <c r="AQ63" s="24"/>
      <c r="AR63" s="24"/>
      <c r="AS63" s="24"/>
      <c r="AT63" s="24"/>
      <c r="AU63" s="24"/>
      <c r="AV63" s="24"/>
      <c r="AW63" s="24"/>
      <c r="AX63" s="24"/>
      <c r="AY63" s="24"/>
      <c r="AZ63" s="274"/>
      <c r="BA63" s="24"/>
      <c r="BB63" s="24"/>
      <c r="BC63" s="24"/>
      <c r="BD63" s="24"/>
      <c r="BE63" s="24"/>
      <c r="BF63" s="24"/>
      <c r="BG63" s="24"/>
      <c r="BH63" s="24"/>
      <c r="BI63" s="24"/>
      <c r="BJ63" s="24"/>
      <c r="BK63" s="129"/>
      <c r="BL63" s="129"/>
      <c r="BM63" s="129"/>
      <c r="BN63" s="24"/>
      <c r="BO63" s="129"/>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K63" s="89"/>
      <c r="FL63" s="89"/>
    </row>
    <row r="64" spans="2:168" s="3" customFormat="1" ht="11.5" hidden="1" customHeight="1">
      <c r="B64" s="25"/>
      <c r="C64" s="25"/>
      <c r="D64" s="25"/>
      <c r="E64" s="25"/>
      <c r="F64" s="25">
        <f>COUNTA(F119:F134)</f>
        <v>0</v>
      </c>
      <c r="G64" s="63">
        <f>COUNTIF(G$119:G$134,G$87)</f>
        <v>0</v>
      </c>
      <c r="I64" s="83"/>
      <c r="J64" s="83"/>
      <c r="K64" s="83"/>
      <c r="L64" s="83"/>
      <c r="M64" s="83"/>
      <c r="N64" s="83"/>
      <c r="O64" s="83"/>
      <c r="P64" s="83"/>
      <c r="Q64" s="83"/>
      <c r="R64" s="83"/>
      <c r="S64" s="83"/>
      <c r="T64" s="83"/>
      <c r="U64" s="83"/>
      <c r="V64" s="83"/>
      <c r="AC64" s="128"/>
      <c r="AD64" s="128"/>
      <c r="AZ64" s="89"/>
      <c r="BA64" s="128"/>
      <c r="BB64" s="128"/>
      <c r="BC64" s="128"/>
      <c r="BD64" s="128"/>
      <c r="BE64" s="128"/>
      <c r="BF64" s="128"/>
      <c r="BG64" s="128"/>
      <c r="BK64" s="128"/>
      <c r="BL64" s="128"/>
      <c r="BM64" s="128"/>
      <c r="BO64" s="128"/>
      <c r="DJ64" s="128"/>
      <c r="DK64" s="128"/>
      <c r="DN64" s="104"/>
      <c r="DO64" s="397">
        <f>SUMPRODUCT(($G$119:$G$134=$G$89)*(DO$119:DO$134=$DO$87))</f>
        <v>0</v>
      </c>
      <c r="DP64" s="397">
        <f>SUMPRODUCT(($G$119:$G$134=$G$89)*(DP$119:DP$134=$DP$87))</f>
        <v>0</v>
      </c>
      <c r="DQ64" s="397">
        <f>SUMPRODUCT(($G$119:$G$134=$G$89)*(DQ$119:DQ$134=$DQ$87))</f>
        <v>0</v>
      </c>
      <c r="DR64" s="397">
        <f>SUMPRODUCT(($G$119:$G$134=$G$89)*(DR$119:DR$134=$DR$87))</f>
        <v>0</v>
      </c>
      <c r="DS64" s="397">
        <f>SUMPRODUCT(($G$119:$G$134=$G$89)*(DS$119:DS$134=$DS$87))</f>
        <v>0</v>
      </c>
      <c r="DT64" s="397">
        <f>SUMPRODUCT(($G$119:$G$134=$G$89)*(DT$119:DT$134=$DT$87))</f>
        <v>0</v>
      </c>
      <c r="DU64" s="397">
        <f>SUMPRODUCT(($G$119:$G$134=$G$89)*(DU$119:DU$134=$DU$87))</f>
        <v>0</v>
      </c>
      <c r="DV64" s="397">
        <f>SUMPRODUCT(($G$119:$G$134=$G$89)*(DV$119:DV$134=$DV$87))</f>
        <v>0</v>
      </c>
      <c r="EA64" s="397">
        <f>SUMPRODUCT(($G$119:$G$134=$G$89)*(EA$119:EA$134=$EA$87))</f>
        <v>0</v>
      </c>
      <c r="EB64" s="397">
        <f>SUMPRODUCT(($G$119:$G$134=$G$89)*(EB$119:EB$134=$EB$87))</f>
        <v>0</v>
      </c>
      <c r="EC64" s="397">
        <f>SUMPRODUCT(($G$119:$G$134=$G$89)*(EC$119:EC$134=$EC$87))</f>
        <v>0</v>
      </c>
      <c r="ED64" s="397">
        <f>SUMPRODUCT(($G$119:$G$134=$G$89)*(ED$119:ED$134=$ED$87))</f>
        <v>0</v>
      </c>
      <c r="EE64" s="397">
        <f>SUMPRODUCT(($G$119:$G$134=$G$89)*(EE$119:EE$134=$EE$87))</f>
        <v>0</v>
      </c>
      <c r="EF64" s="397">
        <f>SUMPRODUCT(($G$119:$G$134=$G$89)*(EF$119:EF$134=$EF$87))</f>
        <v>0</v>
      </c>
      <c r="EK64" s="433">
        <f>SUMPRODUCT(($G$119:$G$134=$G$89)*(EK$119:EK$134=$EK$87))</f>
        <v>0</v>
      </c>
      <c r="EL64" s="433">
        <f>SUMPRODUCT(($G$119:$G$134=$G$89)*(EL$119:EL$134=$EL$87))</f>
        <v>0</v>
      </c>
      <c r="EM64" s="433">
        <f>SUMPRODUCT(($G$119:$G$134=$G$89)*(EM$119:EM$134=$EM$87))</f>
        <v>0</v>
      </c>
      <c r="EP64" s="436">
        <f>SUMPRODUCT(($G$119:$G$134=$G$89)*(EP$119:EP$134=EP$87))</f>
        <v>0</v>
      </c>
      <c r="ER64" s="436">
        <f>SUMPRODUCT(($G$119:$G$134=$G$89)*(ER$119:ER$134=ER$87))</f>
        <v>0</v>
      </c>
      <c r="ET64" s="436">
        <f>SUMPRODUCT(($G$119:$G$134=$G$89)*(ET$119:ET$134=ET$87))</f>
        <v>0</v>
      </c>
      <c r="EX64" s="436">
        <f>SUMPRODUCT(($G$119:$G$134=$G$89)*(EX$119:EX$134=EX$87))</f>
        <v>0</v>
      </c>
      <c r="EY64" s="436">
        <f>SUMPRODUCT(($G$119:$G$134=$G$89)*(EY$119:EY$134=EY$87))</f>
        <v>0</v>
      </c>
      <c r="EZ64" s="436">
        <f>SUMPRODUCT(($G$119:$G$134=$G$89)*(EZ$119:EZ$134=EZ$87))</f>
        <v>0</v>
      </c>
      <c r="FE64" s="436">
        <f>SUMPRODUCT(($G$119:$G$134=$G$89)*(FE$119:FE$134=FE$87))</f>
        <v>0</v>
      </c>
      <c r="FH64" s="485">
        <f>SUMPRODUCT(($G$119:$G$134=$G$89)*(FH$119:FH$134=FH$87))</f>
        <v>0</v>
      </c>
      <c r="FK64" s="89"/>
      <c r="FL64" s="89"/>
    </row>
    <row r="65" spans="7:168" s="3" customFormat="1" ht="11.5" hidden="1" customHeight="1">
      <c r="G65" s="63">
        <f>COUNTIF(G$119:G$134,G$88)</f>
        <v>0</v>
      </c>
      <c r="AC65" s="128"/>
      <c r="AD65" s="128"/>
      <c r="AZ65" s="89"/>
      <c r="BA65" s="128"/>
      <c r="BB65" s="128"/>
      <c r="BC65" s="128"/>
      <c r="BD65" s="128"/>
      <c r="BE65" s="128"/>
      <c r="BF65" s="128"/>
      <c r="BG65" s="128"/>
      <c r="BK65" s="128"/>
      <c r="BL65" s="128"/>
      <c r="BM65" s="128"/>
      <c r="BO65" s="128"/>
      <c r="DJ65" s="128"/>
      <c r="DK65" s="128"/>
      <c r="DN65" s="104"/>
      <c r="DO65" s="397">
        <f>SUMPRODUCT(($G$119:$G$134=$G$89)*(DO$119:DO$134=$DO$88))</f>
        <v>0</v>
      </c>
      <c r="DP65" s="397">
        <f>SUMPRODUCT(($G$119:$G$134=$G$89)*(DP$119:DP$134=$DP$88))</f>
        <v>0</v>
      </c>
      <c r="DQ65" s="397">
        <f>SUMPRODUCT(($G$119:$G$134=$G$89)*(DQ$119:DQ$134=$DQ$88))</f>
        <v>0</v>
      </c>
      <c r="DR65" s="397">
        <f>SUMPRODUCT(($G$119:$G$134=$G$89)*(DR$119:DR$134=$DR$88))</f>
        <v>0</v>
      </c>
      <c r="DS65" s="397">
        <f>SUMPRODUCT(($G$119:$G$134=$G$89)*(DS$119:DS$134=$DS$88))</f>
        <v>0</v>
      </c>
      <c r="DT65" s="397">
        <f>SUMPRODUCT(($G$119:$G$134=$G$89)*(DT$119:DT$134=$DT$88))</f>
        <v>0</v>
      </c>
      <c r="DU65" s="397">
        <f>SUMPRODUCT(($G$119:$G$134=$G$89)*(DU$119:DU$134=$DU$88))</f>
        <v>0</v>
      </c>
      <c r="DV65" s="397">
        <f>SUMPRODUCT(($G$119:$G$134=$G$89)*(DV$119:DV$134=$DV$88))</f>
        <v>0</v>
      </c>
      <c r="EA65" s="397">
        <f>SUMPRODUCT(($G$119:$G$134=$G$89)*(EA$119:EA$134=$EA$88))</f>
        <v>0</v>
      </c>
      <c r="EB65" s="397">
        <f>SUMPRODUCT(($G$119:$G$134=$G$89)*(EB$119:EB$134=$EB$88))</f>
        <v>0</v>
      </c>
      <c r="EC65" s="397">
        <f>SUMPRODUCT(($G$119:$G$134=$G$89)*(EC$119:EC$134=$EC$88))</f>
        <v>0</v>
      </c>
      <c r="ED65" s="397">
        <f>SUMPRODUCT(($G$119:$G$134=$G$89)*(ED$119:ED$134=$ED$88))</f>
        <v>0</v>
      </c>
      <c r="EE65" s="397">
        <f>SUMPRODUCT(($G$119:$G$134=$G$89)*(EE$119:EE$134=$EE$88))</f>
        <v>0</v>
      </c>
      <c r="EF65" s="397">
        <f>SUMPRODUCT(($G$119:$G$134=$G$89)*(EF$119:EF$134=$EF$88))</f>
        <v>0</v>
      </c>
      <c r="EK65" s="433">
        <f>SUMPRODUCT(($G$119:$G$134=$G$89)*(EK$119:EK$134=$EK$88))</f>
        <v>0</v>
      </c>
      <c r="EL65" s="433">
        <f>SUMPRODUCT(($G$119:$G$134=$G$89)*(EL$119:EL$134=$EL$88))</f>
        <v>0</v>
      </c>
      <c r="EM65" s="433">
        <f>SUMPRODUCT(($G$119:$G$134=$G$89)*(EM$119:EM$134=$EM$88))</f>
        <v>0</v>
      </c>
      <c r="EP65" s="436">
        <f>SUMPRODUCT(($G$119:$G$134=$G$89)*(EP$119:EP$134=EP$88))</f>
        <v>0</v>
      </c>
      <c r="ER65" s="436">
        <f>SUMPRODUCT(($G$119:$G$134=$G$89)*(ER$119:ER$134=ER$88))</f>
        <v>0</v>
      </c>
      <c r="ET65" s="436">
        <f>SUMPRODUCT(($G$119:$G$134=$G$89)*(ET$119:ET$134=ET$88))</f>
        <v>0</v>
      </c>
      <c r="EX65" s="436">
        <f>SUMPRODUCT(($G$119:$G$134=$G$89)*(EX$119:EX$134=EX$88))</f>
        <v>0</v>
      </c>
      <c r="EY65" s="436">
        <f>SUMPRODUCT(($G$119:$G$134=$G$89)*(EY$119:EY$134=EY$88))</f>
        <v>0</v>
      </c>
      <c r="EZ65" s="436">
        <f>SUMPRODUCT(($G$119:$G$134=$G$89)*(EZ$119:EZ$134=EZ$88))</f>
        <v>0</v>
      </c>
      <c r="FE65" s="436">
        <f>SUMPRODUCT(($G$119:$G$134=$G$89)*(FE$119:FE$134=FE$88))</f>
        <v>0</v>
      </c>
      <c r="FH65" s="485">
        <f>SUMPRODUCT(($G$119:$G$134=$G$89)*(FH$119:FH$134=FH$88))</f>
        <v>0</v>
      </c>
      <c r="FK65" s="89"/>
      <c r="FL65" s="89"/>
    </row>
    <row r="66" spans="7:168" s="3" customFormat="1" ht="11.5" hidden="1" customHeight="1">
      <c r="G66" s="67">
        <f>COUNTIF(G$119:G$134,G$89)</f>
        <v>0</v>
      </c>
      <c r="AC66" s="128"/>
      <c r="AD66" s="128"/>
      <c r="AZ66" s="89"/>
      <c r="BA66" s="128"/>
      <c r="BB66" s="128"/>
      <c r="BC66" s="128"/>
      <c r="BD66" s="128"/>
      <c r="BE66" s="128"/>
      <c r="BF66" s="128"/>
      <c r="BG66" s="128"/>
      <c r="BK66" s="128"/>
      <c r="BL66" s="128"/>
      <c r="BM66" s="128"/>
      <c r="BO66" s="128"/>
      <c r="DJ66" s="128"/>
      <c r="DK66" s="128"/>
      <c r="DN66" s="104"/>
      <c r="DO66" s="397">
        <f>SUMPRODUCT(($G$119:$G$134=$G$89)*(DO$119:DO$134=$DO$89))</f>
        <v>0</v>
      </c>
      <c r="DP66" s="397">
        <f>SUMPRODUCT(($G$119:$G$134=$G$89)*(DP$119:DP$134=$DP$89))</f>
        <v>0</v>
      </c>
      <c r="DQ66" s="397">
        <f>SUMPRODUCT(($G$119:$G$134=$G$89)*(DQ$119:DQ$134=$DQ$89))</f>
        <v>0</v>
      </c>
      <c r="DR66" s="397">
        <f>SUMPRODUCT(($G$119:$G$134=$G$89)*(DR$119:DR$134=$DR$89))</f>
        <v>0</v>
      </c>
      <c r="DS66" s="397">
        <f>SUMPRODUCT(($G$119:$G$134=$G$89)*(DS$119:DS$134=$DS$89))</f>
        <v>0</v>
      </c>
      <c r="DT66" s="397">
        <f>SUMPRODUCT(($G$119:$G$134=$G$89)*(DT$119:DT$134=$DT$89))</f>
        <v>0</v>
      </c>
      <c r="DU66" s="397">
        <f>SUMPRODUCT(($G$119:$G$134=$G$89)*(DU$119:DU$134=$DU$89))</f>
        <v>0</v>
      </c>
      <c r="DV66" s="397">
        <f>SUMPRODUCT(($G$119:$G$134=$G$89)*(DV$119:DV$134=$DV$89))</f>
        <v>0</v>
      </c>
      <c r="EA66" s="397">
        <f>SUMPRODUCT(($G$119:$G$134=$G$89)*(EA$119:EA$134=$EA$89))</f>
        <v>0</v>
      </c>
      <c r="EB66" s="397">
        <f>SUMPRODUCT(($G$119:$G$134=$G$89)*(EB$119:EB$134=$EB$89))</f>
        <v>0</v>
      </c>
      <c r="EC66" s="397">
        <f>SUMPRODUCT(($G$119:$G$134=$G$89)*(EC$119:EC$134=$EC$89))</f>
        <v>0</v>
      </c>
      <c r="ED66" s="397">
        <f>SUMPRODUCT(($G$119:$G$134=$G$89)*(ED$119:ED$134=$ED$89))</f>
        <v>0</v>
      </c>
      <c r="EE66" s="397">
        <f>SUMPRODUCT(($G$119:$G$134=$G$89)*(EE$119:EE$134=$EE$89))</f>
        <v>0</v>
      </c>
      <c r="EF66" s="397">
        <f>SUMPRODUCT(($G$119:$G$134=$G$89)*(EF$119:EF$134=$EF$89))</f>
        <v>0</v>
      </c>
      <c r="EK66" s="433">
        <f>SUMPRODUCT(($G$119:$G$134=$G$89)*(EK$119:EK$134=$EK$89))</f>
        <v>0</v>
      </c>
      <c r="EL66" s="433">
        <f>SUMPRODUCT(($G$119:$G$134=$G$89)*(EL$119:EL$134=$EL$89))</f>
        <v>0</v>
      </c>
      <c r="EM66" s="433">
        <f>SUMPRODUCT(($G$119:$G$134=$G$89)*(EM$119:EM$134=$EM$89))</f>
        <v>0</v>
      </c>
      <c r="FK66" s="89"/>
      <c r="FL66" s="89"/>
    </row>
    <row r="67" spans="7:168" s="3" customFormat="1" ht="11.5" hidden="1" customHeight="1">
      <c r="AC67" s="128"/>
      <c r="AD67" s="128"/>
      <c r="AZ67" s="89"/>
      <c r="BA67" s="128"/>
      <c r="BB67" s="128"/>
      <c r="BC67" s="128"/>
      <c r="BD67" s="128"/>
      <c r="BE67" s="128"/>
      <c r="BF67" s="128"/>
      <c r="BG67" s="128"/>
      <c r="BK67" s="128"/>
      <c r="BL67" s="128"/>
      <c r="BM67" s="128"/>
      <c r="BO67" s="128"/>
      <c r="DJ67" s="128"/>
      <c r="DK67" s="128"/>
      <c r="DN67" s="104"/>
      <c r="DO67" s="397">
        <f>SUMPRODUCT(($G$119:$G$134=$G$89)*(DO$119:DO$134=$DO$90))</f>
        <v>0</v>
      </c>
      <c r="DP67" s="397">
        <f>SUMPRODUCT(($G$119:$G$134=$G$89)*(DP$119:DP$134=$DP$90))</f>
        <v>0</v>
      </c>
      <c r="DQ67" s="397">
        <f>SUMPRODUCT(($G$119:$G$134=$G$89)*(DQ$119:DQ$134=$DQ$90))</f>
        <v>0</v>
      </c>
      <c r="DR67" s="397">
        <f>SUMPRODUCT(($G$119:$G$134=$G$89)*(DR$119:DR$134=$DR$90))</f>
        <v>0</v>
      </c>
      <c r="DS67" s="397">
        <f>SUMPRODUCT(($G$119:$G$134=$G$89)*(DS$119:DS$134=$DS$90))</f>
        <v>0</v>
      </c>
      <c r="DT67" s="397">
        <f>SUMPRODUCT(($G$119:$G$134=$G$89)*(DT$119:DT$134=$DT$90))</f>
        <v>0</v>
      </c>
      <c r="DU67" s="397">
        <f>SUMPRODUCT(($G$119:$G$134=$G$89)*(DU$119:DU$134=$DU$90))</f>
        <v>0</v>
      </c>
      <c r="DV67" s="397">
        <f>SUMPRODUCT(($G$119:$G$134=$G$89)*(DV$119:DV$134=$DV$90))</f>
        <v>0</v>
      </c>
      <c r="EK67" s="433">
        <f>SUMPRODUCT(($G$119:$G$134=$G$89)*(EK$119:EK$134=$EK$90))</f>
        <v>0</v>
      </c>
      <c r="EL67" s="433">
        <f>SUMPRODUCT(($G$119:$G$134=$G$89)*(EL$119:EL$134=$EL$90))</f>
        <v>0</v>
      </c>
      <c r="EM67" s="433">
        <f>SUMPRODUCT(($G$119:$G$134=$G$89)*(EM$119:EM$134=$EM$90))</f>
        <v>0</v>
      </c>
      <c r="FK67" s="89"/>
      <c r="FL67" s="89"/>
    </row>
    <row r="68" spans="7:168" s="3" customFormat="1" ht="11.5" hidden="1" customHeight="1">
      <c r="AC68" s="128"/>
      <c r="AD68" s="128"/>
      <c r="AZ68" s="89"/>
      <c r="BA68" s="128"/>
      <c r="BB68" s="128"/>
      <c r="BK68" s="128"/>
      <c r="BL68" s="128"/>
      <c r="BM68" s="128"/>
      <c r="BO68" s="128"/>
      <c r="EK68" s="432"/>
      <c r="EL68" s="432"/>
      <c r="EM68" s="432"/>
      <c r="FK68" s="89"/>
      <c r="FL68" s="89"/>
    </row>
    <row r="69" spans="7:168" s="3" customFormat="1" ht="11.5" hidden="1" customHeight="1">
      <c r="AZ69" s="89"/>
      <c r="BB69" s="128"/>
      <c r="BK69" s="128"/>
      <c r="BL69" s="128"/>
      <c r="BM69" s="128"/>
      <c r="BO69" s="128"/>
      <c r="FK69" s="89"/>
      <c r="FL69" s="89"/>
    </row>
    <row r="70" spans="7:168" s="3" customFormat="1" ht="11.5" hidden="1" customHeight="1">
      <c r="AZ70" s="89"/>
      <c r="BK70" s="128"/>
      <c r="BL70" s="128"/>
      <c r="BM70" s="128"/>
      <c r="BO70" s="128"/>
      <c r="FK70" s="89"/>
      <c r="FL70" s="89"/>
    </row>
    <row r="71" spans="7:168" s="3" customFormat="1" ht="11.5" hidden="1" customHeight="1">
      <c r="AZ71" s="89"/>
      <c r="BK71" s="128"/>
      <c r="BL71" s="128"/>
      <c r="BM71" s="128"/>
      <c r="BO71" s="128"/>
      <c r="FK71" s="89"/>
      <c r="FL71" s="89"/>
    </row>
    <row r="72" spans="7:168" s="3" customFormat="1" ht="11.5" hidden="1" customHeight="1">
      <c r="AZ72" s="89"/>
      <c r="BK72" s="128"/>
      <c r="BL72" s="128"/>
      <c r="BM72" s="128"/>
      <c r="BO72" s="128"/>
      <c r="FK72" s="89"/>
      <c r="FL72" s="89"/>
    </row>
    <row r="73" spans="7:168" s="3" customFormat="1" ht="11.5" hidden="1" customHeight="1">
      <c r="AZ73" s="89"/>
      <c r="BK73" s="128"/>
      <c r="BL73" s="128"/>
      <c r="BM73" s="128"/>
      <c r="BO73" s="128"/>
      <c r="FK73" s="89"/>
      <c r="FL73" s="89"/>
    </row>
    <row r="74" spans="7:168" s="3" customFormat="1" ht="11.5" hidden="1" customHeight="1">
      <c r="AZ74" s="89"/>
      <c r="BK74" s="128"/>
      <c r="BL74" s="128"/>
      <c r="BM74" s="128"/>
      <c r="BN74" s="128"/>
      <c r="BO74" s="128"/>
      <c r="FK74" s="89"/>
      <c r="FL74" s="89"/>
    </row>
    <row r="75" spans="7:168" s="3" customFormat="1" ht="11.5" hidden="1" customHeight="1">
      <c r="AZ75" s="89"/>
      <c r="BK75" s="128"/>
      <c r="BL75" s="128"/>
      <c r="BM75" s="128"/>
      <c r="BN75" s="128"/>
      <c r="BO75" s="128"/>
      <c r="FK75" s="89"/>
      <c r="FL75" s="89"/>
    </row>
    <row r="76" spans="7:168" s="3" customFormat="1" ht="11.5" hidden="1" customHeight="1">
      <c r="AZ76" s="89"/>
      <c r="BK76" s="128"/>
      <c r="BL76" s="128"/>
      <c r="BM76" s="128"/>
      <c r="BN76" s="128"/>
      <c r="BO76" s="128"/>
      <c r="FK76" s="89"/>
      <c r="FL76" s="89"/>
    </row>
    <row r="77" spans="7:168" s="3" customFormat="1" ht="11.5" hidden="1" customHeight="1">
      <c r="AZ77" s="89"/>
      <c r="BK77" s="128"/>
      <c r="BL77" s="128"/>
      <c r="BM77" s="128"/>
      <c r="BN77" s="128"/>
      <c r="BO77" s="128"/>
      <c r="FK77" s="89"/>
      <c r="FL77" s="89"/>
    </row>
    <row r="78" spans="7:168" s="3" customFormat="1" ht="11.5" hidden="1" customHeight="1">
      <c r="AZ78" s="89"/>
      <c r="BK78" s="128"/>
      <c r="BL78" s="128"/>
      <c r="BM78" s="128"/>
      <c r="BN78" s="128"/>
      <c r="BO78" s="128"/>
      <c r="FK78" s="89"/>
      <c r="FL78" s="89"/>
    </row>
    <row r="79" spans="7:168" s="3" customFormat="1" ht="11.5" hidden="1" customHeight="1">
      <c r="AZ79" s="89"/>
      <c r="BK79" s="128"/>
      <c r="BL79" s="128"/>
      <c r="BM79" s="128"/>
      <c r="BN79" s="128"/>
      <c r="BO79" s="128"/>
      <c r="FK79" s="89"/>
      <c r="FL79" s="89"/>
    </row>
    <row r="80" spans="7:168" s="3" customFormat="1" ht="11.5" hidden="1" customHeight="1">
      <c r="AZ80" s="89"/>
      <c r="BK80" s="128"/>
      <c r="BL80" s="128"/>
      <c r="BM80" s="128"/>
      <c r="BN80" s="128"/>
      <c r="BO80" s="128"/>
      <c r="FK80" s="89"/>
      <c r="FL80" s="89"/>
    </row>
    <row r="81" spans="1:168" s="3" customFormat="1" ht="11.5" hidden="1" customHeight="1">
      <c r="AZ81" s="89"/>
      <c r="BK81" s="128"/>
      <c r="BL81" s="128"/>
      <c r="BM81" s="128"/>
      <c r="BN81" s="128"/>
      <c r="BO81" s="128"/>
      <c r="FK81" s="89"/>
      <c r="FL81" s="89"/>
    </row>
    <row r="82" spans="1:168" s="3" customFormat="1" ht="11.5" hidden="1" customHeight="1">
      <c r="AZ82" s="89"/>
      <c r="BK82" s="128"/>
      <c r="BL82" s="128"/>
      <c r="BM82" s="128"/>
      <c r="BN82" s="128"/>
      <c r="BO82" s="128"/>
      <c r="FK82" s="89"/>
      <c r="FL82" s="89"/>
    </row>
    <row r="83" spans="1:168" s="3" customFormat="1" ht="11.5" hidden="1" customHeight="1">
      <c r="AZ83" s="89"/>
      <c r="BK83" s="128"/>
      <c r="BL83" s="128"/>
      <c r="BM83" s="128"/>
      <c r="BN83" s="128"/>
      <c r="BO83" s="128"/>
      <c r="FK83" s="89"/>
      <c r="FL83" s="89"/>
    </row>
    <row r="84" spans="1:168" s="3" customFormat="1" ht="11.5" hidden="1" customHeight="1">
      <c r="AZ84" s="89"/>
      <c r="BK84" s="128"/>
      <c r="BL84" s="128"/>
      <c r="BM84" s="128"/>
      <c r="BN84" s="128"/>
      <c r="BO84" s="128"/>
      <c r="FK84" s="89"/>
      <c r="FL84" s="89"/>
    </row>
    <row r="85" spans="1:168" s="3" customFormat="1" ht="11.5" hidden="1" customHeight="1">
      <c r="AZ85" s="89"/>
      <c r="BK85" s="128"/>
      <c r="BL85" s="128"/>
      <c r="BM85" s="128"/>
      <c r="BN85" s="128"/>
      <c r="BO85" s="128"/>
      <c r="FK85" s="89"/>
      <c r="FL85" s="89"/>
    </row>
    <row r="86" spans="1:168" s="3" customFormat="1" ht="11.5" hidden="1"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271"/>
      <c r="BA86" s="7"/>
      <c r="BB86" s="7"/>
      <c r="BC86" s="7"/>
      <c r="BD86" s="7"/>
      <c r="BE86" s="7"/>
      <c r="BF86" s="7"/>
      <c r="BG86" s="7"/>
      <c r="BH86" s="7"/>
      <c r="BI86" s="7"/>
      <c r="BJ86" s="7"/>
      <c r="BK86" s="7"/>
      <c r="BL86" s="7"/>
      <c r="BM86" s="7"/>
      <c r="BN86" s="7"/>
      <c r="BO86" s="7"/>
      <c r="BP86" s="7"/>
      <c r="BQ86" s="7"/>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c r="DD86" s="7"/>
      <c r="DE86" s="7"/>
      <c r="DF86" s="7"/>
      <c r="DG86" s="7"/>
      <c r="DH86" s="7"/>
      <c r="DI86" s="7"/>
      <c r="DJ86" s="7"/>
      <c r="DK86" s="7"/>
      <c r="DL86" s="7"/>
      <c r="DM86" s="7"/>
      <c r="DN86" s="7"/>
      <c r="DO86" s="7"/>
      <c r="DP86" s="7"/>
      <c r="DQ86" s="7"/>
      <c r="DR86" s="7"/>
      <c r="DS86" s="7"/>
      <c r="DT86" s="7"/>
      <c r="DU86" s="7"/>
      <c r="DV86" s="7"/>
      <c r="DW86" s="7"/>
      <c r="DX86" s="7"/>
      <c r="DY86" s="7"/>
      <c r="DZ86" s="7"/>
      <c r="EA86" s="7"/>
      <c r="EB86" s="7"/>
      <c r="EC86" s="7"/>
      <c r="ED86" s="7"/>
      <c r="EE86" s="7"/>
      <c r="EF86" s="7"/>
      <c r="EG86" s="7"/>
      <c r="EH86" s="7"/>
      <c r="EI86" s="7"/>
      <c r="EJ86" s="7"/>
      <c r="EK86" s="7"/>
      <c r="EL86" s="7"/>
      <c r="EM86" s="7"/>
      <c r="EN86" s="7"/>
      <c r="EO86" s="7"/>
      <c r="EP86" s="7"/>
      <c r="EQ86" s="7"/>
      <c r="ER86" s="7"/>
      <c r="ES86" s="7"/>
      <c r="ET86" s="7"/>
      <c r="EU86" s="7"/>
      <c r="EV86" s="7"/>
      <c r="EW86" s="7"/>
      <c r="EX86" s="7"/>
      <c r="EY86" s="7"/>
      <c r="EZ86" s="7"/>
      <c r="FA86" s="7"/>
      <c r="FB86" s="7"/>
      <c r="FC86" s="7"/>
      <c r="FD86" s="7"/>
      <c r="FE86" s="7"/>
      <c r="FF86" s="7"/>
      <c r="FG86" s="7"/>
      <c r="FH86" s="7"/>
      <c r="FI86" s="7"/>
      <c r="FK86" s="89"/>
      <c r="FL86" s="89"/>
    </row>
    <row r="87" spans="1:168" s="3" customFormat="1" ht="11.5" hidden="1" customHeight="1">
      <c r="G87" s="68" t="s">
        <v>167</v>
      </c>
      <c r="H87" s="63" t="s">
        <v>384</v>
      </c>
      <c r="I87" s="63">
        <v>1</v>
      </c>
      <c r="J87" s="63">
        <v>1</v>
      </c>
      <c r="K87" s="63">
        <v>1</v>
      </c>
      <c r="L87" s="63">
        <v>1</v>
      </c>
      <c r="M87" s="63">
        <v>1</v>
      </c>
      <c r="N87" s="63">
        <v>1</v>
      </c>
      <c r="O87" s="63">
        <v>1</v>
      </c>
      <c r="P87" s="63">
        <v>1</v>
      </c>
      <c r="Q87" s="63">
        <v>1</v>
      </c>
      <c r="R87" s="63">
        <v>1</v>
      </c>
      <c r="S87" s="63">
        <v>1</v>
      </c>
      <c r="T87" s="63">
        <v>1</v>
      </c>
      <c r="U87" s="63">
        <v>1</v>
      </c>
      <c r="V87" s="63">
        <v>1</v>
      </c>
      <c r="Z87" s="63">
        <v>1</v>
      </c>
      <c r="AC87" s="130" t="s">
        <v>837</v>
      </c>
      <c r="AD87" s="152" t="s">
        <v>370</v>
      </c>
      <c r="AE87" s="174" t="s">
        <v>827</v>
      </c>
      <c r="AF87" s="187" t="s">
        <v>824</v>
      </c>
      <c r="AH87" s="63" t="s">
        <v>398</v>
      </c>
      <c r="AJ87" s="210" t="s">
        <v>381</v>
      </c>
      <c r="AK87" s="210" t="s">
        <v>381</v>
      </c>
      <c r="AL87" s="210" t="s">
        <v>381</v>
      </c>
      <c r="AM87" s="63" t="s">
        <v>399</v>
      </c>
      <c r="AN87" s="63"/>
      <c r="AO87" s="63" t="s">
        <v>464</v>
      </c>
      <c r="AP87" s="128"/>
      <c r="AQ87" s="128"/>
      <c r="AR87" s="128"/>
      <c r="AS87" s="245"/>
      <c r="AV87" s="63" t="s">
        <v>434</v>
      </c>
      <c r="AX87" s="128"/>
      <c r="AY87" s="128"/>
      <c r="AZ87" s="275"/>
      <c r="BA87" s="68" t="s">
        <v>375</v>
      </c>
      <c r="BB87" s="68" t="s">
        <v>239</v>
      </c>
      <c r="BC87" s="68" t="s">
        <v>381</v>
      </c>
      <c r="BD87" s="68" t="s">
        <v>381</v>
      </c>
      <c r="BE87" s="210" t="s">
        <v>381</v>
      </c>
      <c r="BF87" s="210" t="s">
        <v>381</v>
      </c>
      <c r="BG87" s="210" t="s">
        <v>381</v>
      </c>
      <c r="BH87" s="317"/>
      <c r="BI87" s="317"/>
      <c r="BJ87" s="68">
        <f>COUNTA(BJ119:BJ134)</f>
        <v>0</v>
      </c>
      <c r="BK87" s="132" t="s">
        <v>729</v>
      </c>
      <c r="BL87" s="152" t="s">
        <v>370</v>
      </c>
      <c r="BM87" s="344" t="s">
        <v>849</v>
      </c>
      <c r="BN87" s="68" t="s">
        <v>496</v>
      </c>
      <c r="BO87" s="128"/>
      <c r="BP87" s="128"/>
      <c r="BQ87" s="210" t="s">
        <v>381</v>
      </c>
      <c r="BR87" s="210" t="s">
        <v>381</v>
      </c>
      <c r="BS87" s="210" t="s">
        <v>381</v>
      </c>
      <c r="BT87" s="210" t="s">
        <v>381</v>
      </c>
      <c r="BU87" s="210" t="s">
        <v>381</v>
      </c>
      <c r="BV87" s="210" t="s">
        <v>381</v>
      </c>
      <c r="BW87" s="128"/>
      <c r="BX87" s="210" t="s">
        <v>381</v>
      </c>
      <c r="BY87" s="210" t="s">
        <v>381</v>
      </c>
      <c r="BZ87" s="210" t="s">
        <v>381</v>
      </c>
      <c r="CA87" s="210" t="s">
        <v>381</v>
      </c>
      <c r="CB87" s="210" t="s">
        <v>381</v>
      </c>
      <c r="CC87" s="210" t="s">
        <v>381</v>
      </c>
      <c r="CD87" s="210" t="s">
        <v>381</v>
      </c>
      <c r="CE87" s="210" t="s">
        <v>381</v>
      </c>
      <c r="CF87" s="210" t="s">
        <v>381</v>
      </c>
      <c r="CG87" s="210" t="s">
        <v>381</v>
      </c>
      <c r="CH87" s="210" t="s">
        <v>381</v>
      </c>
      <c r="CI87" s="210" t="s">
        <v>381</v>
      </c>
      <c r="CJ87" s="128"/>
      <c r="CK87" s="210" t="s">
        <v>381</v>
      </c>
      <c r="CL87" s="210" t="s">
        <v>381</v>
      </c>
      <c r="CM87" s="210" t="s">
        <v>381</v>
      </c>
      <c r="CN87" s="210" t="s">
        <v>381</v>
      </c>
      <c r="CO87" s="210" t="s">
        <v>381</v>
      </c>
      <c r="CP87" s="210" t="s">
        <v>381</v>
      </c>
      <c r="CQ87" s="210" t="s">
        <v>381</v>
      </c>
      <c r="CR87" s="210" t="s">
        <v>381</v>
      </c>
      <c r="CS87" s="128"/>
      <c r="CT87" s="210" t="s">
        <v>381</v>
      </c>
      <c r="CU87" s="210" t="s">
        <v>381</v>
      </c>
      <c r="CV87" s="210" t="s">
        <v>381</v>
      </c>
      <c r="CW87" s="210" t="s">
        <v>381</v>
      </c>
      <c r="CX87" s="210" t="s">
        <v>381</v>
      </c>
      <c r="CY87" s="210" t="s">
        <v>381</v>
      </c>
      <c r="CZ87" s="210" t="s">
        <v>381</v>
      </c>
      <c r="DA87" s="128"/>
      <c r="DB87" s="210" t="s">
        <v>381</v>
      </c>
      <c r="DC87" s="210" t="s">
        <v>381</v>
      </c>
      <c r="DD87" s="245"/>
      <c r="DE87" s="210" t="s">
        <v>381</v>
      </c>
      <c r="DF87" s="210" t="s">
        <v>381</v>
      </c>
      <c r="DG87" s="210" t="s">
        <v>381</v>
      </c>
      <c r="DH87" s="210" t="s">
        <v>381</v>
      </c>
      <c r="DI87" s="210" t="s">
        <v>381</v>
      </c>
      <c r="DJ87" s="68" t="s">
        <v>189</v>
      </c>
      <c r="DK87" s="317"/>
      <c r="DL87" s="317"/>
      <c r="DM87" s="128"/>
      <c r="DN87" s="104"/>
      <c r="DO87" s="398" t="s">
        <v>426</v>
      </c>
      <c r="DP87" s="398" t="s">
        <v>426</v>
      </c>
      <c r="DQ87" s="398" t="s">
        <v>426</v>
      </c>
      <c r="DR87" s="398" t="s">
        <v>426</v>
      </c>
      <c r="DS87" s="398" t="s">
        <v>426</v>
      </c>
      <c r="DT87" s="398" t="s">
        <v>426</v>
      </c>
      <c r="DU87" s="398" t="s">
        <v>426</v>
      </c>
      <c r="DV87" s="415" t="s">
        <v>426</v>
      </c>
      <c r="DX87" s="423"/>
      <c r="DY87" s="423"/>
      <c r="DZ87" s="423"/>
      <c r="EA87" s="398" t="s">
        <v>426</v>
      </c>
      <c r="EB87" s="398" t="s">
        <v>426</v>
      </c>
      <c r="EC87" s="398" t="s">
        <v>426</v>
      </c>
      <c r="ED87" s="398" t="s">
        <v>426</v>
      </c>
      <c r="EE87" s="398" t="s">
        <v>426</v>
      </c>
      <c r="EF87" s="415" t="s">
        <v>426</v>
      </c>
      <c r="EH87" s="423"/>
      <c r="EI87" s="423"/>
      <c r="EJ87" s="423"/>
      <c r="EK87" s="398" t="s">
        <v>426</v>
      </c>
      <c r="EL87" s="398" t="s">
        <v>426</v>
      </c>
      <c r="EM87" s="415" t="s">
        <v>426</v>
      </c>
      <c r="EN87" s="423"/>
      <c r="EO87" s="423"/>
      <c r="EP87" s="210" t="s">
        <v>381</v>
      </c>
      <c r="EQ87" s="423"/>
      <c r="ER87" s="210" t="s">
        <v>381</v>
      </c>
      <c r="ES87" s="423"/>
      <c r="ET87" s="210" t="s">
        <v>381</v>
      </c>
      <c r="EU87" s="423"/>
      <c r="EV87" s="423"/>
      <c r="EW87" s="423"/>
      <c r="EX87" s="210" t="s">
        <v>381</v>
      </c>
      <c r="EY87" s="210" t="s">
        <v>381</v>
      </c>
      <c r="EZ87" s="210" t="s">
        <v>381</v>
      </c>
      <c r="FA87" s="423"/>
      <c r="FB87" s="423"/>
      <c r="FE87" s="63" t="s">
        <v>391</v>
      </c>
      <c r="FH87" s="40" t="s">
        <v>381</v>
      </c>
      <c r="FK87" s="89"/>
      <c r="FL87" s="89"/>
    </row>
    <row r="88" spans="1:168" s="3" customFormat="1" ht="11.5" hidden="1" customHeight="1">
      <c r="G88" s="63" t="s">
        <v>35</v>
      </c>
      <c r="H88" s="63" t="s">
        <v>56</v>
      </c>
      <c r="I88" s="63">
        <v>2</v>
      </c>
      <c r="J88" s="63">
        <v>2</v>
      </c>
      <c r="K88" s="63">
        <v>2</v>
      </c>
      <c r="L88" s="63">
        <v>2</v>
      </c>
      <c r="M88" s="63">
        <v>2</v>
      </c>
      <c r="N88" s="63">
        <v>2</v>
      </c>
      <c r="O88" s="63">
        <v>2</v>
      </c>
      <c r="P88" s="63">
        <v>2</v>
      </c>
      <c r="Q88" s="63">
        <v>2</v>
      </c>
      <c r="R88" s="63">
        <v>2</v>
      </c>
      <c r="S88" s="63">
        <v>2</v>
      </c>
      <c r="T88" s="63">
        <v>2</v>
      </c>
      <c r="U88" s="63">
        <v>2</v>
      </c>
      <c r="V88" s="63">
        <v>2</v>
      </c>
      <c r="Z88" s="63">
        <v>2</v>
      </c>
      <c r="AC88" s="130" t="s">
        <v>820</v>
      </c>
      <c r="AD88" s="152" t="s">
        <v>806</v>
      </c>
      <c r="AE88" s="174" t="s">
        <v>497</v>
      </c>
      <c r="AF88" s="187" t="s">
        <v>855</v>
      </c>
      <c r="AH88" s="63" t="s">
        <v>328</v>
      </c>
      <c r="AJ88" s="68" t="s">
        <v>135</v>
      </c>
      <c r="AK88" s="68" t="s">
        <v>135</v>
      </c>
      <c r="AL88" s="68" t="s">
        <v>135</v>
      </c>
      <c r="AM88" s="63" t="s">
        <v>20</v>
      </c>
      <c r="AN88" s="63"/>
      <c r="AO88" s="63" t="s">
        <v>528</v>
      </c>
      <c r="AP88" s="75"/>
      <c r="AQ88" s="75"/>
      <c r="AS88" s="104"/>
      <c r="AV88" s="63" t="s">
        <v>437</v>
      </c>
      <c r="AZ88" s="89"/>
      <c r="BA88" s="68" t="s">
        <v>93</v>
      </c>
      <c r="BB88" s="68" t="s">
        <v>376</v>
      </c>
      <c r="BC88" s="68"/>
      <c r="BD88" s="68"/>
      <c r="BE88" s="68" t="s">
        <v>135</v>
      </c>
      <c r="BF88" s="68" t="s">
        <v>135</v>
      </c>
      <c r="BG88" s="68" t="s">
        <v>135</v>
      </c>
      <c r="BH88" s="317"/>
      <c r="BI88" s="317"/>
      <c r="BJ88" s="128"/>
      <c r="BK88" s="132" t="s">
        <v>875</v>
      </c>
      <c r="BL88" s="152" t="s">
        <v>806</v>
      </c>
      <c r="BM88" s="178" t="s">
        <v>850</v>
      </c>
      <c r="BN88" s="68" t="s">
        <v>421</v>
      </c>
      <c r="BO88" s="128"/>
      <c r="BP88" s="128"/>
      <c r="BQ88" s="68" t="s">
        <v>135</v>
      </c>
      <c r="BR88" s="68" t="s">
        <v>135</v>
      </c>
      <c r="BS88" s="68" t="s">
        <v>135</v>
      </c>
      <c r="BT88" s="68" t="s">
        <v>135</v>
      </c>
      <c r="BU88" s="68" t="s">
        <v>135</v>
      </c>
      <c r="BV88" s="68" t="s">
        <v>135</v>
      </c>
      <c r="BW88" s="128"/>
      <c r="BX88" s="68" t="s">
        <v>135</v>
      </c>
      <c r="BY88" s="68" t="s">
        <v>135</v>
      </c>
      <c r="BZ88" s="68" t="s">
        <v>135</v>
      </c>
      <c r="CA88" s="68" t="s">
        <v>135</v>
      </c>
      <c r="CB88" s="68" t="s">
        <v>135</v>
      </c>
      <c r="CC88" s="68" t="s">
        <v>135</v>
      </c>
      <c r="CD88" s="68" t="s">
        <v>135</v>
      </c>
      <c r="CE88" s="68" t="s">
        <v>135</v>
      </c>
      <c r="CF88" s="68" t="s">
        <v>135</v>
      </c>
      <c r="CG88" s="68" t="s">
        <v>135</v>
      </c>
      <c r="CH88" s="68" t="s">
        <v>135</v>
      </c>
      <c r="CI88" s="68" t="s">
        <v>135</v>
      </c>
      <c r="CJ88" s="128"/>
      <c r="CK88" s="68" t="s">
        <v>135</v>
      </c>
      <c r="CL88" s="68" t="s">
        <v>135</v>
      </c>
      <c r="CM88" s="68" t="s">
        <v>135</v>
      </c>
      <c r="CN88" s="68" t="s">
        <v>135</v>
      </c>
      <c r="CO88" s="68" t="s">
        <v>135</v>
      </c>
      <c r="CP88" s="68" t="s">
        <v>135</v>
      </c>
      <c r="CQ88" s="68" t="s">
        <v>135</v>
      </c>
      <c r="CR88" s="68" t="s">
        <v>135</v>
      </c>
      <c r="CS88" s="128"/>
      <c r="CT88" s="68" t="s">
        <v>135</v>
      </c>
      <c r="CU88" s="68" t="s">
        <v>135</v>
      </c>
      <c r="CV88" s="68" t="s">
        <v>135</v>
      </c>
      <c r="CW88" s="68" t="s">
        <v>135</v>
      </c>
      <c r="CX88" s="68" t="s">
        <v>135</v>
      </c>
      <c r="CY88" s="68" t="s">
        <v>135</v>
      </c>
      <c r="CZ88" s="68" t="s">
        <v>135</v>
      </c>
      <c r="DA88" s="128"/>
      <c r="DB88" s="68" t="s">
        <v>135</v>
      </c>
      <c r="DC88" s="68" t="s">
        <v>135</v>
      </c>
      <c r="DD88" s="245"/>
      <c r="DE88" s="68" t="s">
        <v>135</v>
      </c>
      <c r="DF88" s="68" t="s">
        <v>135</v>
      </c>
      <c r="DG88" s="68" t="s">
        <v>135</v>
      </c>
      <c r="DH88" s="68" t="s">
        <v>135</v>
      </c>
      <c r="DI88" s="68" t="s">
        <v>135</v>
      </c>
      <c r="DJ88" s="68" t="s">
        <v>181</v>
      </c>
      <c r="DK88" s="317"/>
      <c r="DL88" s="317"/>
      <c r="DM88" s="128"/>
      <c r="DN88" s="104"/>
      <c r="DO88" s="398" t="s">
        <v>411</v>
      </c>
      <c r="DP88" s="398" t="s">
        <v>411</v>
      </c>
      <c r="DQ88" s="398" t="s">
        <v>411</v>
      </c>
      <c r="DR88" s="398" t="s">
        <v>411</v>
      </c>
      <c r="DS88" s="398" t="s">
        <v>411</v>
      </c>
      <c r="DT88" s="398" t="s">
        <v>411</v>
      </c>
      <c r="DU88" s="398" t="s">
        <v>411</v>
      </c>
      <c r="DV88" s="415" t="s">
        <v>411</v>
      </c>
      <c r="DX88" s="128"/>
      <c r="DY88" s="128"/>
      <c r="DZ88" s="128"/>
      <c r="EA88" s="398" t="s">
        <v>411</v>
      </c>
      <c r="EB88" s="398" t="s">
        <v>411</v>
      </c>
      <c r="EC88" s="398" t="s">
        <v>411</v>
      </c>
      <c r="ED88" s="398" t="s">
        <v>411</v>
      </c>
      <c r="EE88" s="398" t="s">
        <v>411</v>
      </c>
      <c r="EF88" s="415" t="s">
        <v>411</v>
      </c>
      <c r="EH88" s="128"/>
      <c r="EI88" s="128"/>
      <c r="EJ88" s="128"/>
      <c r="EK88" s="398" t="s">
        <v>411</v>
      </c>
      <c r="EL88" s="398" t="s">
        <v>411</v>
      </c>
      <c r="EM88" s="415" t="s">
        <v>411</v>
      </c>
      <c r="EN88" s="128"/>
      <c r="EO88" s="128"/>
      <c r="EP88" s="68" t="s">
        <v>135</v>
      </c>
      <c r="EQ88" s="128"/>
      <c r="ER88" s="68" t="s">
        <v>135</v>
      </c>
      <c r="ES88" s="128"/>
      <c r="ET88" s="68" t="s">
        <v>135</v>
      </c>
      <c r="EU88" s="128"/>
      <c r="EV88" s="128"/>
      <c r="EW88" s="128"/>
      <c r="EX88" s="68" t="s">
        <v>135</v>
      </c>
      <c r="EY88" s="68" t="s">
        <v>135</v>
      </c>
      <c r="EZ88" s="68" t="s">
        <v>135</v>
      </c>
      <c r="FA88" s="128"/>
      <c r="FB88" s="128"/>
      <c r="FE88" s="63" t="s">
        <v>416</v>
      </c>
      <c r="FH88" s="40" t="s">
        <v>135</v>
      </c>
      <c r="FK88" s="89"/>
      <c r="FL88" s="89"/>
    </row>
    <row r="89" spans="1:168" s="3" customFormat="1" ht="11.5" hidden="1" customHeight="1">
      <c r="G89" s="63" t="s">
        <v>53</v>
      </c>
      <c r="H89" s="63"/>
      <c r="I89" s="63">
        <v>3</v>
      </c>
      <c r="J89" s="63">
        <v>3</v>
      </c>
      <c r="K89" s="63">
        <v>3</v>
      </c>
      <c r="L89" s="63">
        <v>3</v>
      </c>
      <c r="M89" s="63">
        <v>3</v>
      </c>
      <c r="N89" s="63">
        <v>3</v>
      </c>
      <c r="O89" s="63">
        <v>3</v>
      </c>
      <c r="P89" s="63">
        <v>3</v>
      </c>
      <c r="Q89" s="63">
        <v>3</v>
      </c>
      <c r="R89" s="63">
        <v>3</v>
      </c>
      <c r="S89" s="63">
        <v>3</v>
      </c>
      <c r="T89" s="63">
        <v>3</v>
      </c>
      <c r="U89" s="63">
        <v>3</v>
      </c>
      <c r="V89" s="63">
        <v>3</v>
      </c>
      <c r="Z89" s="63">
        <v>3</v>
      </c>
      <c r="AC89" s="130" t="s">
        <v>814</v>
      </c>
      <c r="AD89" s="152" t="s">
        <v>863</v>
      </c>
      <c r="AE89" s="175" t="s">
        <v>848</v>
      </c>
      <c r="AF89" s="187" t="s">
        <v>856</v>
      </c>
      <c r="AH89" s="63" t="s">
        <v>572</v>
      </c>
      <c r="AJ89" s="63" t="s">
        <v>209</v>
      </c>
      <c r="AK89" s="63" t="s">
        <v>209</v>
      </c>
      <c r="AL89" s="63" t="s">
        <v>209</v>
      </c>
      <c r="AM89" s="63" t="s">
        <v>366</v>
      </c>
      <c r="AN89" s="63"/>
      <c r="AO89" s="63" t="s">
        <v>518</v>
      </c>
      <c r="AP89" s="75"/>
      <c r="AQ89" s="75"/>
      <c r="AS89" s="104"/>
      <c r="AV89" s="63"/>
      <c r="AZ89" s="89"/>
      <c r="BA89" s="63" t="s">
        <v>284</v>
      </c>
      <c r="BB89" s="63" t="s">
        <v>284</v>
      </c>
      <c r="BC89" s="295"/>
      <c r="BD89" s="282"/>
      <c r="BE89" s="63" t="s">
        <v>209</v>
      </c>
      <c r="BF89" s="63" t="s">
        <v>209</v>
      </c>
      <c r="BG89" s="63" t="s">
        <v>209</v>
      </c>
      <c r="BH89" s="128"/>
      <c r="BI89" s="317"/>
      <c r="BJ89" s="128"/>
      <c r="BK89" s="130" t="s">
        <v>660</v>
      </c>
      <c r="BL89" s="153" t="s">
        <v>813</v>
      </c>
      <c r="BM89" s="178" t="s">
        <v>851</v>
      </c>
      <c r="BN89" s="68" t="s">
        <v>626</v>
      </c>
      <c r="BO89" s="128"/>
      <c r="BP89" s="128"/>
      <c r="BQ89" s="63"/>
      <c r="BR89" s="63"/>
      <c r="BS89" s="63"/>
      <c r="BT89" s="63"/>
      <c r="BU89" s="63"/>
      <c r="BV89" s="63"/>
      <c r="BW89" s="128"/>
      <c r="BX89" s="63"/>
      <c r="BY89" s="63"/>
      <c r="BZ89" s="63"/>
      <c r="CA89" s="63"/>
      <c r="CB89" s="63"/>
      <c r="CC89" s="63"/>
      <c r="CD89" s="63"/>
      <c r="CE89" s="63"/>
      <c r="CF89" s="63"/>
      <c r="CG89" s="63"/>
      <c r="CH89" s="63"/>
      <c r="CI89" s="63"/>
      <c r="CJ89" s="128"/>
      <c r="CK89" s="63"/>
      <c r="CL89" s="63"/>
      <c r="CM89" s="63"/>
      <c r="CN89" s="63"/>
      <c r="CO89" s="63"/>
      <c r="CP89" s="63"/>
      <c r="CQ89" s="63"/>
      <c r="CR89" s="63"/>
      <c r="CS89" s="128"/>
      <c r="CT89" s="63"/>
      <c r="CU89" s="63"/>
      <c r="CV89" s="63"/>
      <c r="CW89" s="63"/>
      <c r="CX89" s="63"/>
      <c r="CY89" s="63"/>
      <c r="CZ89" s="63"/>
      <c r="DA89" s="128"/>
      <c r="DB89" s="68"/>
      <c r="DC89" s="68"/>
      <c r="DD89" s="245"/>
      <c r="DE89" s="63" t="s">
        <v>209</v>
      </c>
      <c r="DF89" s="63" t="s">
        <v>209</v>
      </c>
      <c r="DG89" s="63" t="s">
        <v>209</v>
      </c>
      <c r="DH89" s="63" t="s">
        <v>209</v>
      </c>
      <c r="DI89" s="63" t="s">
        <v>209</v>
      </c>
      <c r="DJ89" s="68" t="s">
        <v>317</v>
      </c>
      <c r="DK89" s="128"/>
      <c r="DL89" s="128"/>
      <c r="DM89" s="128"/>
      <c r="DO89" s="398" t="s">
        <v>439</v>
      </c>
      <c r="DP89" s="398" t="s">
        <v>439</v>
      </c>
      <c r="DQ89" s="398" t="s">
        <v>439</v>
      </c>
      <c r="DR89" s="398" t="s">
        <v>439</v>
      </c>
      <c r="DS89" s="398" t="s">
        <v>439</v>
      </c>
      <c r="DT89" s="398" t="s">
        <v>439</v>
      </c>
      <c r="DU89" s="398" t="s">
        <v>439</v>
      </c>
      <c r="DV89" s="415" t="s">
        <v>439</v>
      </c>
      <c r="DX89" s="128"/>
      <c r="DY89" s="128"/>
      <c r="DZ89" s="128"/>
      <c r="EA89" s="399" t="s">
        <v>135</v>
      </c>
      <c r="EB89" s="399" t="s">
        <v>135</v>
      </c>
      <c r="EC89" s="399" t="s">
        <v>135</v>
      </c>
      <c r="ED89" s="399" t="s">
        <v>135</v>
      </c>
      <c r="EE89" s="399" t="s">
        <v>135</v>
      </c>
      <c r="EF89" s="40" t="s">
        <v>135</v>
      </c>
      <c r="EH89" s="128"/>
      <c r="EI89" s="128"/>
      <c r="EJ89" s="128"/>
      <c r="EK89" s="398" t="s">
        <v>439</v>
      </c>
      <c r="EL89" s="398" t="s">
        <v>439</v>
      </c>
      <c r="EM89" s="415" t="s">
        <v>439</v>
      </c>
      <c r="EN89" s="128"/>
      <c r="EO89" s="128"/>
      <c r="EP89" s="63"/>
      <c r="EQ89" s="128"/>
      <c r="ER89" s="63"/>
      <c r="ES89" s="128"/>
      <c r="ET89" s="63"/>
      <c r="EX89" s="63"/>
      <c r="EY89" s="63"/>
      <c r="EZ89" s="63"/>
      <c r="FE89" s="63"/>
      <c r="FH89" s="63"/>
      <c r="FK89" s="89"/>
      <c r="FL89" s="89"/>
    </row>
    <row r="90" spans="1:168" s="3" customFormat="1" ht="11.5" hidden="1" customHeight="1">
      <c r="G90" s="63"/>
      <c r="I90" s="63">
        <v>4</v>
      </c>
      <c r="J90" s="63">
        <v>4</v>
      </c>
      <c r="K90" s="63">
        <v>4</v>
      </c>
      <c r="L90" s="63">
        <v>4</v>
      </c>
      <c r="M90" s="63">
        <v>4</v>
      </c>
      <c r="N90" s="63">
        <v>4</v>
      </c>
      <c r="O90" s="63">
        <v>4</v>
      </c>
      <c r="P90" s="63">
        <v>4</v>
      </c>
      <c r="Q90" s="63">
        <v>4</v>
      </c>
      <c r="R90" s="63">
        <v>4</v>
      </c>
      <c r="S90" s="63">
        <v>4</v>
      </c>
      <c r="T90" s="63">
        <v>4</v>
      </c>
      <c r="U90" s="63">
        <v>4</v>
      </c>
      <c r="V90" s="63">
        <v>4</v>
      </c>
      <c r="Z90" s="63">
        <v>4</v>
      </c>
      <c r="AC90" s="131" t="s">
        <v>838</v>
      </c>
      <c r="AD90" s="153" t="s">
        <v>813</v>
      </c>
      <c r="AE90" s="175" t="s">
        <v>422</v>
      </c>
      <c r="AF90" s="187" t="s">
        <v>858</v>
      </c>
      <c r="AH90" s="63"/>
      <c r="AJ90" s="68"/>
      <c r="AK90" s="68"/>
      <c r="AL90" s="68"/>
      <c r="AM90" s="63"/>
      <c r="AN90" s="221"/>
      <c r="AO90" s="221" t="s">
        <v>115</v>
      </c>
      <c r="AP90" s="75"/>
      <c r="AQ90" s="75"/>
      <c r="AS90" s="104"/>
      <c r="AZ90" s="89"/>
      <c r="BA90" s="63" t="s">
        <v>377</v>
      </c>
      <c r="BB90" s="63" t="s">
        <v>377</v>
      </c>
      <c r="BE90" s="68"/>
      <c r="BF90" s="68"/>
      <c r="BG90" s="68"/>
      <c r="BH90" s="128"/>
      <c r="BI90" s="128"/>
      <c r="BJ90" s="128"/>
      <c r="BK90" s="295" t="s">
        <v>877</v>
      </c>
      <c r="BL90" s="154" t="s">
        <v>843</v>
      </c>
      <c r="BM90" s="178" t="s">
        <v>803</v>
      </c>
      <c r="BN90" s="354"/>
      <c r="BR90" s="128"/>
      <c r="BS90" s="128"/>
      <c r="BT90" s="128"/>
      <c r="BU90" s="128"/>
      <c r="BV90" s="128"/>
      <c r="BW90" s="128"/>
      <c r="BX90" s="128"/>
      <c r="BY90" s="128"/>
      <c r="BZ90" s="128"/>
      <c r="CA90" s="128"/>
      <c r="CB90" s="128"/>
      <c r="CC90" s="128"/>
      <c r="CD90" s="128"/>
      <c r="CE90" s="128"/>
      <c r="CF90" s="128"/>
      <c r="CG90" s="128"/>
      <c r="CH90" s="128"/>
      <c r="CI90" s="128"/>
      <c r="CJ90" s="128"/>
      <c r="CK90" s="128"/>
      <c r="CL90" s="128"/>
      <c r="CM90" s="128"/>
      <c r="CN90" s="128"/>
      <c r="CO90" s="128"/>
      <c r="CP90" s="128"/>
      <c r="CQ90" s="128"/>
      <c r="CR90" s="128"/>
      <c r="CS90" s="128"/>
      <c r="CT90" s="128"/>
      <c r="CU90" s="128"/>
      <c r="CV90" s="128"/>
      <c r="CW90" s="128"/>
      <c r="CX90" s="128"/>
      <c r="CY90" s="128"/>
      <c r="CZ90" s="128"/>
      <c r="DA90" s="128"/>
      <c r="DB90" s="128"/>
      <c r="DC90" s="128"/>
      <c r="DD90" s="128"/>
      <c r="DE90" s="68"/>
      <c r="DF90" s="68"/>
      <c r="DG90" s="68"/>
      <c r="DH90" s="68"/>
      <c r="DI90" s="68"/>
      <c r="DJ90" s="68" t="s">
        <v>378</v>
      </c>
      <c r="DK90" s="128"/>
      <c r="DL90" s="128"/>
      <c r="DM90" s="128"/>
      <c r="DO90" s="398" t="s">
        <v>135</v>
      </c>
      <c r="DP90" s="398" t="s">
        <v>135</v>
      </c>
      <c r="DQ90" s="398" t="s">
        <v>135</v>
      </c>
      <c r="DR90" s="398" t="s">
        <v>135</v>
      </c>
      <c r="DS90" s="398" t="s">
        <v>135</v>
      </c>
      <c r="DT90" s="398" t="s">
        <v>135</v>
      </c>
      <c r="DU90" s="398" t="s">
        <v>135</v>
      </c>
      <c r="DV90" s="415" t="s">
        <v>135</v>
      </c>
      <c r="DX90" s="128"/>
      <c r="DY90" s="128"/>
      <c r="DZ90" s="128"/>
      <c r="EA90" s="399"/>
      <c r="EB90" s="399"/>
      <c r="EC90" s="399"/>
      <c r="ED90" s="399"/>
      <c r="EE90" s="399"/>
      <c r="EF90" s="40"/>
      <c r="EH90" s="128"/>
      <c r="EI90" s="128"/>
      <c r="EJ90" s="128"/>
      <c r="EK90" s="398" t="s">
        <v>135</v>
      </c>
      <c r="EL90" s="398" t="s">
        <v>135</v>
      </c>
      <c r="EM90" s="415" t="s">
        <v>135</v>
      </c>
      <c r="EN90" s="128"/>
      <c r="EO90" s="128"/>
      <c r="EQ90" s="128"/>
      <c r="ES90" s="128"/>
      <c r="FK90" s="89"/>
      <c r="FL90" s="89"/>
    </row>
    <row r="91" spans="1:168" s="3" customFormat="1" ht="11.5" hidden="1" customHeight="1">
      <c r="I91" s="63">
        <v>5</v>
      </c>
      <c r="J91" s="63">
        <v>5</v>
      </c>
      <c r="K91" s="63">
        <v>5</v>
      </c>
      <c r="L91" s="63">
        <v>5</v>
      </c>
      <c r="M91" s="63">
        <v>5</v>
      </c>
      <c r="N91" s="63">
        <v>5</v>
      </c>
      <c r="O91" s="63">
        <v>5</v>
      </c>
      <c r="P91" s="63">
        <v>5</v>
      </c>
      <c r="Q91" s="63">
        <v>5</v>
      </c>
      <c r="R91" s="63">
        <v>5</v>
      </c>
      <c r="S91" s="63">
        <v>5</v>
      </c>
      <c r="T91" s="63">
        <v>5</v>
      </c>
      <c r="U91" s="63">
        <v>5</v>
      </c>
      <c r="V91" s="63">
        <v>5</v>
      </c>
      <c r="Z91" s="63">
        <v>5</v>
      </c>
      <c r="AC91" s="130" t="s">
        <v>869</v>
      </c>
      <c r="AD91" s="153" t="s">
        <v>864</v>
      </c>
      <c r="AE91" s="175" t="s">
        <v>867</v>
      </c>
      <c r="AF91" s="187" t="s">
        <v>807</v>
      </c>
      <c r="AO91" s="63"/>
      <c r="AS91" s="104"/>
      <c r="AZ91" s="89"/>
      <c r="BA91" s="68"/>
      <c r="BB91" s="68" t="s">
        <v>379</v>
      </c>
      <c r="BH91" s="128"/>
      <c r="BI91" s="128"/>
      <c r="BJ91" s="128"/>
      <c r="BK91" s="132" t="s">
        <v>879</v>
      </c>
      <c r="BL91" s="154" t="s">
        <v>844</v>
      </c>
      <c r="BM91" s="178" t="s">
        <v>852</v>
      </c>
      <c r="BN91" s="189" t="s">
        <v>819</v>
      </c>
      <c r="BR91" s="128"/>
      <c r="BS91" s="128"/>
      <c r="BT91" s="128"/>
      <c r="BU91" s="128"/>
      <c r="BV91" s="128"/>
      <c r="BW91" s="128"/>
      <c r="BX91" s="128"/>
      <c r="BY91" s="128"/>
      <c r="BZ91" s="128"/>
      <c r="CA91" s="128"/>
      <c r="CB91" s="128"/>
      <c r="CC91" s="128"/>
      <c r="CD91" s="128"/>
      <c r="CE91" s="128"/>
      <c r="CF91" s="128"/>
      <c r="CG91" s="128"/>
      <c r="CH91" s="128"/>
      <c r="CI91" s="128"/>
      <c r="CJ91" s="128"/>
      <c r="CK91" s="128"/>
      <c r="CL91" s="128"/>
      <c r="CM91" s="128"/>
      <c r="CN91" s="128"/>
      <c r="CO91" s="128"/>
      <c r="CP91" s="128"/>
      <c r="CQ91" s="128"/>
      <c r="CR91" s="128"/>
      <c r="CS91" s="128"/>
      <c r="CT91" s="128"/>
      <c r="CU91" s="128"/>
      <c r="CV91" s="128"/>
      <c r="CW91" s="128"/>
      <c r="CX91" s="128"/>
      <c r="CY91" s="128"/>
      <c r="CZ91" s="128"/>
      <c r="DA91" s="128"/>
      <c r="DB91" s="128"/>
      <c r="DC91" s="128"/>
      <c r="DD91" s="128"/>
      <c r="DE91" s="128"/>
      <c r="DF91" s="128"/>
      <c r="DG91" s="128"/>
      <c r="DH91" s="128"/>
      <c r="DI91" s="128"/>
      <c r="DJ91" s="68"/>
      <c r="DK91" s="128"/>
      <c r="DL91" s="128"/>
      <c r="DM91" s="128"/>
      <c r="DO91" s="399"/>
      <c r="DP91" s="399"/>
      <c r="DQ91" s="399"/>
      <c r="DR91" s="399"/>
      <c r="DS91" s="399"/>
      <c r="DT91" s="399"/>
      <c r="DU91" s="399"/>
      <c r="DV91" s="40"/>
      <c r="EK91" s="399"/>
      <c r="EL91" s="399"/>
      <c r="EM91" s="40"/>
      <c r="FK91" s="89"/>
      <c r="FL91" s="89"/>
    </row>
    <row r="92" spans="1:168" s="3" customFormat="1" ht="11.5" hidden="1" customHeight="1">
      <c r="I92" s="63"/>
      <c r="J92" s="63"/>
      <c r="K92" s="63"/>
      <c r="L92" s="63"/>
      <c r="M92" s="63"/>
      <c r="N92" s="63"/>
      <c r="O92" s="63"/>
      <c r="P92" s="63"/>
      <c r="Q92" s="63"/>
      <c r="R92" s="63"/>
      <c r="S92" s="63"/>
      <c r="T92" s="63"/>
      <c r="U92" s="63"/>
      <c r="V92" s="63"/>
      <c r="Z92" s="63"/>
      <c r="AC92" s="130" t="s">
        <v>812</v>
      </c>
      <c r="AD92" s="154" t="s">
        <v>843</v>
      </c>
      <c r="AE92" s="176" t="s">
        <v>849</v>
      </c>
      <c r="AF92" s="188" t="s">
        <v>859</v>
      </c>
      <c r="AZ92" s="89"/>
      <c r="BB92" s="291"/>
      <c r="BH92" s="128"/>
      <c r="BI92" s="128"/>
      <c r="BJ92" s="128"/>
      <c r="BK92" s="132" t="s">
        <v>810</v>
      </c>
      <c r="BL92" s="155" t="s">
        <v>845</v>
      </c>
      <c r="BM92" s="178" t="s">
        <v>801</v>
      </c>
      <c r="BN92" s="189" t="s">
        <v>815</v>
      </c>
      <c r="BP92" s="183"/>
      <c r="BR92" s="128"/>
      <c r="BS92" s="128"/>
      <c r="BT92" s="128"/>
      <c r="BU92" s="128"/>
      <c r="BV92" s="128"/>
      <c r="BW92" s="128"/>
      <c r="BX92" s="128"/>
      <c r="BY92" s="128"/>
      <c r="BZ92" s="128"/>
      <c r="CA92" s="128"/>
      <c r="CB92" s="128"/>
      <c r="CC92" s="128"/>
      <c r="CD92" s="128"/>
      <c r="CE92" s="128"/>
      <c r="CF92" s="128"/>
      <c r="CG92" s="128"/>
      <c r="CH92" s="128"/>
      <c r="CI92" s="128"/>
      <c r="CJ92" s="128"/>
      <c r="CK92" s="128"/>
      <c r="CL92" s="128"/>
      <c r="CM92" s="128"/>
      <c r="CN92" s="128"/>
      <c r="CO92" s="128"/>
      <c r="CP92" s="128"/>
      <c r="CQ92" s="128"/>
      <c r="CR92" s="128"/>
      <c r="CS92" s="128"/>
      <c r="CT92" s="128"/>
      <c r="CU92" s="128"/>
      <c r="CV92" s="128"/>
      <c r="CW92" s="128"/>
      <c r="CX92" s="128"/>
      <c r="CY92" s="128"/>
      <c r="CZ92" s="128"/>
      <c r="DA92" s="128"/>
      <c r="DB92" s="128"/>
      <c r="DC92" s="128"/>
      <c r="DD92" s="128"/>
      <c r="DE92" s="128"/>
      <c r="DF92" s="128"/>
      <c r="DG92" s="128"/>
      <c r="DH92" s="128"/>
      <c r="DI92" s="128"/>
      <c r="DJ92" s="128"/>
      <c r="DK92" s="128"/>
      <c r="DL92" s="128"/>
      <c r="DM92" s="128"/>
      <c r="FK92" s="89"/>
      <c r="FL92" s="89"/>
    </row>
    <row r="93" spans="1:168" s="3" customFormat="1" ht="11.5" hidden="1" customHeight="1">
      <c r="AC93" s="130" t="s">
        <v>870</v>
      </c>
      <c r="AD93" s="154" t="s">
        <v>844</v>
      </c>
      <c r="AE93" s="177" t="s">
        <v>850</v>
      </c>
      <c r="AF93" s="187" t="s">
        <v>702</v>
      </c>
      <c r="AZ93" s="89"/>
      <c r="BK93" s="130" t="s">
        <v>880</v>
      </c>
      <c r="BL93" s="156" t="s">
        <v>846</v>
      </c>
      <c r="BM93" s="178" t="s">
        <v>38</v>
      </c>
      <c r="BN93" s="189" t="s">
        <v>860</v>
      </c>
      <c r="BQ93" s="183"/>
      <c r="FK93" s="89"/>
      <c r="FL93" s="89"/>
    </row>
    <row r="94" spans="1:168" s="3" customFormat="1" ht="11.5" hidden="1" customHeight="1">
      <c r="AC94" s="130" t="s">
        <v>826</v>
      </c>
      <c r="AD94" s="154" t="s">
        <v>818</v>
      </c>
      <c r="AE94" s="177" t="s">
        <v>851</v>
      </c>
      <c r="AF94" s="189" t="s">
        <v>819</v>
      </c>
      <c r="AZ94" s="89"/>
      <c r="BK94" s="130" t="s">
        <v>489</v>
      </c>
      <c r="BL94" s="157" t="s">
        <v>828</v>
      </c>
      <c r="BM94" s="345" t="s">
        <v>853</v>
      </c>
      <c r="BN94" s="190" t="s">
        <v>857</v>
      </c>
      <c r="FK94" s="89"/>
      <c r="FL94" s="89"/>
    </row>
    <row r="95" spans="1:168" s="3" customFormat="1" ht="11.5" hidden="1" customHeight="1">
      <c r="AC95" s="130" t="s">
        <v>798</v>
      </c>
      <c r="AD95" s="155" t="s">
        <v>845</v>
      </c>
      <c r="AE95" s="177" t="s">
        <v>803</v>
      </c>
      <c r="AF95" s="189" t="s">
        <v>815</v>
      </c>
      <c r="AZ95" s="89"/>
      <c r="BK95" s="130" t="s">
        <v>834</v>
      </c>
      <c r="BL95" s="158" t="s">
        <v>809</v>
      </c>
      <c r="BM95" s="178" t="s">
        <v>831</v>
      </c>
      <c r="BN95" s="190" t="s">
        <v>861</v>
      </c>
      <c r="FK95" s="89"/>
      <c r="FL95" s="89"/>
    </row>
    <row r="96" spans="1:168" s="3" customFormat="1" ht="11.5" hidden="1" customHeight="1">
      <c r="AC96" s="130" t="s">
        <v>259</v>
      </c>
      <c r="AD96" s="155" t="s">
        <v>865</v>
      </c>
      <c r="AE96" s="177" t="s">
        <v>852</v>
      </c>
      <c r="AF96" s="189" t="s">
        <v>860</v>
      </c>
      <c r="AZ96" s="89"/>
      <c r="BK96" s="130" t="s">
        <v>881</v>
      </c>
      <c r="BL96" s="158" t="s">
        <v>847</v>
      </c>
      <c r="BM96" s="178" t="s">
        <v>854</v>
      </c>
      <c r="BN96" s="190" t="s">
        <v>577</v>
      </c>
      <c r="FK96" s="89"/>
      <c r="FL96" s="89"/>
    </row>
    <row r="97" spans="1:168" s="3" customFormat="1" ht="11.5" hidden="1" customHeight="1">
      <c r="AC97" s="130" t="s">
        <v>871</v>
      </c>
      <c r="AD97" s="156" t="s">
        <v>846</v>
      </c>
      <c r="AE97" s="177" t="s">
        <v>801</v>
      </c>
      <c r="AF97" s="189" t="s">
        <v>821</v>
      </c>
      <c r="AZ97" s="89"/>
      <c r="BK97" s="130" t="s">
        <v>882</v>
      </c>
      <c r="BL97" s="159" t="s">
        <v>589</v>
      </c>
      <c r="BM97" s="180" t="s">
        <v>805</v>
      </c>
      <c r="BN97" s="190" t="s">
        <v>862</v>
      </c>
      <c r="FK97" s="89"/>
      <c r="FL97" s="89"/>
    </row>
    <row r="98" spans="1:168" s="3" customFormat="1" ht="11.5" hidden="1" customHeight="1">
      <c r="AC98" s="131" t="s">
        <v>872</v>
      </c>
      <c r="AD98" s="156" t="s">
        <v>494</v>
      </c>
      <c r="AE98" s="178" t="s">
        <v>38</v>
      </c>
      <c r="AF98" s="190" t="s">
        <v>857</v>
      </c>
      <c r="AZ98" s="89"/>
      <c r="BK98" s="295" t="s">
        <v>883</v>
      </c>
      <c r="BL98" s="174" t="s">
        <v>827</v>
      </c>
      <c r="BM98" s="187" t="s">
        <v>824</v>
      </c>
      <c r="BQ98" s="183"/>
      <c r="FK98" s="89"/>
      <c r="FL98" s="89"/>
    </row>
    <row r="99" spans="1:168" s="3" customFormat="1" ht="11.5" hidden="1" customHeight="1">
      <c r="AC99" s="130" t="s">
        <v>817</v>
      </c>
      <c r="AD99" s="157" t="s">
        <v>800</v>
      </c>
      <c r="AE99" s="179" t="s">
        <v>853</v>
      </c>
      <c r="AF99" s="190" t="s">
        <v>861</v>
      </c>
      <c r="AZ99" s="89"/>
      <c r="BK99" s="130" t="s">
        <v>799</v>
      </c>
      <c r="BL99" s="337" t="s">
        <v>848</v>
      </c>
      <c r="BM99" s="187" t="s">
        <v>855</v>
      </c>
      <c r="BQ99" s="183"/>
      <c r="FK99" s="89"/>
      <c r="FL99" s="89"/>
    </row>
    <row r="100" spans="1:168" s="3" customFormat="1" ht="11.5" hidden="1" customHeight="1">
      <c r="AC100" s="130" t="s">
        <v>781</v>
      </c>
      <c r="AD100" s="157" t="s">
        <v>804</v>
      </c>
      <c r="AE100" s="178" t="s">
        <v>831</v>
      </c>
      <c r="AF100" s="190" t="s">
        <v>577</v>
      </c>
      <c r="AZ100" s="89"/>
      <c r="BK100" s="130" t="s">
        <v>836</v>
      </c>
      <c r="BL100" s="337" t="s">
        <v>422</v>
      </c>
      <c r="BM100" s="187" t="s">
        <v>856</v>
      </c>
      <c r="BQ100" s="183"/>
      <c r="FK100" s="89"/>
      <c r="FL100" s="89"/>
    </row>
    <row r="101" spans="1:168" s="3" customFormat="1" ht="11.5" hidden="1" customHeight="1">
      <c r="AC101" s="132"/>
      <c r="AD101" s="158" t="s">
        <v>809</v>
      </c>
      <c r="AE101" s="178" t="s">
        <v>854</v>
      </c>
      <c r="AF101" s="190" t="s">
        <v>808</v>
      </c>
      <c r="AZ101" s="89"/>
      <c r="BK101" s="68"/>
      <c r="BL101" s="128"/>
      <c r="BM101" s="187" t="s">
        <v>858</v>
      </c>
      <c r="BQ101" s="183"/>
      <c r="FK101" s="89"/>
      <c r="FL101" s="89"/>
    </row>
    <row r="102" spans="1:168" s="3" customFormat="1" ht="11.5" hidden="1" customHeight="1">
      <c r="AD102" s="158" t="s">
        <v>847</v>
      </c>
      <c r="AE102" s="180" t="s">
        <v>805</v>
      </c>
      <c r="AF102" s="190" t="s">
        <v>825</v>
      </c>
      <c r="AZ102" s="89"/>
      <c r="BK102" s="128"/>
      <c r="BL102" s="128"/>
      <c r="BM102" s="187" t="s">
        <v>807</v>
      </c>
      <c r="BQ102" s="183"/>
      <c r="FK102" s="89"/>
      <c r="FL102" s="89"/>
    </row>
    <row r="103" spans="1:168" s="3" customFormat="1" ht="11.5" hidden="1" customHeight="1">
      <c r="AD103" s="158" t="s">
        <v>811</v>
      </c>
      <c r="AE103" s="178" t="s">
        <v>868</v>
      </c>
      <c r="AF103" s="183"/>
      <c r="AZ103" s="89"/>
      <c r="BM103" s="347" t="s">
        <v>859</v>
      </c>
      <c r="BP103" s="183"/>
      <c r="BQ103" s="183"/>
      <c r="FK103" s="89"/>
      <c r="FL103" s="89"/>
    </row>
    <row r="104" spans="1:168" s="3" customFormat="1" ht="11.5" hidden="1" customHeight="1">
      <c r="AD104" s="159" t="s">
        <v>589</v>
      </c>
      <c r="AF104" s="183"/>
      <c r="AZ104" s="89"/>
      <c r="BQ104" s="183"/>
      <c r="FK104" s="89"/>
      <c r="FL104" s="89"/>
    </row>
    <row r="105" spans="1:168" s="3" customFormat="1" ht="11.5" hidden="1" customHeight="1">
      <c r="AD105" s="159" t="s">
        <v>866</v>
      </c>
      <c r="AF105" s="183"/>
      <c r="AZ105" s="89"/>
      <c r="BK105" s="128"/>
      <c r="BL105" s="128"/>
      <c r="BQ105" s="183"/>
      <c r="FK105" s="89"/>
      <c r="FL105" s="89"/>
    </row>
    <row r="106" spans="1:168" s="3" customFormat="1" ht="11.5" hidden="1" customHeight="1">
      <c r="AF106" s="183"/>
      <c r="AZ106" s="89"/>
      <c r="BQ106" s="183"/>
      <c r="FK106" s="89"/>
      <c r="FL106" s="89"/>
    </row>
    <row r="107" spans="1:168" s="3" customFormat="1" ht="11.5" hidden="1" customHeight="1">
      <c r="AF107" s="183"/>
      <c r="AZ107" s="89"/>
      <c r="BQ107" s="183"/>
      <c r="FK107" s="89"/>
      <c r="FL107" s="89"/>
    </row>
    <row r="108" spans="1:168" ht="12.5" hidden="1" customHeight="1">
      <c r="AD108" s="160"/>
      <c r="AF108" s="160"/>
      <c r="BQ108" s="183"/>
    </row>
    <row r="109" spans="1:168" ht="18" customHeight="1">
      <c r="B109" s="3"/>
      <c r="C109" s="29"/>
      <c r="D109" s="29"/>
      <c r="E109" s="29"/>
      <c r="F109" s="29"/>
      <c r="G109" s="29"/>
      <c r="H109" s="29"/>
      <c r="I109" s="3"/>
      <c r="J109" s="3"/>
      <c r="K109" s="3"/>
      <c r="AC109" s="133" t="s">
        <v>891</v>
      </c>
      <c r="AD109" s="133"/>
      <c r="AE109" s="181"/>
      <c r="AF109" s="181"/>
      <c r="AP109" s="231"/>
      <c r="AQ109" s="181"/>
      <c r="AR109" s="243"/>
      <c r="AS109" s="39"/>
      <c r="AW109" s="257"/>
      <c r="AX109" s="3"/>
      <c r="AY109" s="3"/>
      <c r="AZ109" s="276" t="s">
        <v>488</v>
      </c>
      <c r="BA109" s="284"/>
      <c r="BB109" s="284"/>
      <c r="BC109" s="284"/>
      <c r="BD109" s="284"/>
      <c r="BE109" s="284"/>
      <c r="BF109" s="284"/>
      <c r="BG109" s="284"/>
      <c r="BH109" s="284"/>
      <c r="BI109" s="326" t="s">
        <v>78</v>
      </c>
      <c r="BJ109" s="2" t="s">
        <v>873</v>
      </c>
      <c r="BQ109" s="183"/>
      <c r="DB109" s="367"/>
      <c r="DC109" s="367"/>
      <c r="DD109" s="367"/>
      <c r="DE109" s="367"/>
      <c r="DF109" s="367"/>
      <c r="DG109" s="367"/>
      <c r="DH109" s="367"/>
      <c r="DI109" s="367"/>
      <c r="DJ109" s="367"/>
      <c r="DK109" s="367"/>
      <c r="DL109" s="367"/>
      <c r="DM109" s="367"/>
      <c r="DN109" s="367"/>
      <c r="DO109" s="39"/>
      <c r="DP109" s="39"/>
      <c r="DQ109" s="39"/>
      <c r="DR109" s="407"/>
      <c r="DS109" s="407"/>
      <c r="DT109" s="407"/>
      <c r="DU109" s="39"/>
      <c r="DV109" s="39"/>
      <c r="DW109" s="39"/>
      <c r="DX109" s="39"/>
      <c r="DY109" s="39"/>
      <c r="DZ109" s="39"/>
      <c r="EA109" s="39"/>
      <c r="EB109" s="39"/>
      <c r="EC109" s="39"/>
      <c r="ED109" s="39"/>
      <c r="EE109" s="39"/>
      <c r="EF109" s="39"/>
      <c r="EG109" s="39"/>
      <c r="EH109" s="39"/>
      <c r="EI109" s="39"/>
      <c r="EJ109" s="39"/>
      <c r="EK109" s="39"/>
      <c r="EL109" s="39"/>
      <c r="EM109" s="39"/>
      <c r="EN109" s="39"/>
      <c r="EO109" s="39"/>
      <c r="EP109" s="39"/>
      <c r="EQ109" s="39"/>
      <c r="ER109" s="39"/>
      <c r="ES109" s="39"/>
      <c r="ET109" s="39"/>
      <c r="EU109" s="39"/>
      <c r="EV109" s="39"/>
      <c r="EW109" s="39"/>
      <c r="EX109" s="39"/>
      <c r="EY109" s="39"/>
      <c r="EZ109" s="39"/>
      <c r="FA109" s="39"/>
      <c r="FB109" s="39"/>
      <c r="FC109" s="2"/>
      <c r="FD109" s="2"/>
      <c r="FE109" s="2"/>
      <c r="FF109" s="2"/>
      <c r="FG109" s="2"/>
      <c r="FH109" s="2"/>
      <c r="FI109" s="2"/>
      <c r="FJ109" s="2"/>
      <c r="FK109" s="501"/>
      <c r="FL109" s="501"/>
    </row>
    <row r="110" spans="1:168" ht="13.5" customHeight="1">
      <c r="A110" s="8" t="s">
        <v>726</v>
      </c>
      <c r="B110" s="26"/>
      <c r="C110" s="30" t="s">
        <v>727</v>
      </c>
      <c r="D110" s="39"/>
      <c r="E110" s="29"/>
      <c r="F110" s="29"/>
      <c r="G110" s="29"/>
      <c r="H110" s="29"/>
      <c r="I110" s="3"/>
      <c r="J110" s="3"/>
      <c r="K110" s="3"/>
      <c r="AC110" s="134" t="s">
        <v>837</v>
      </c>
      <c r="AD110" s="134" t="s">
        <v>869</v>
      </c>
      <c r="AE110" s="161" t="s">
        <v>839</v>
      </c>
      <c r="AH110" s="128"/>
      <c r="AQ110" s="181"/>
      <c r="AR110" s="243"/>
      <c r="AS110" s="39"/>
      <c r="AW110" s="128"/>
      <c r="AX110" s="128"/>
      <c r="AY110" s="128"/>
      <c r="AZ110" s="276"/>
      <c r="BA110" s="285"/>
      <c r="BB110" s="284"/>
      <c r="BC110" s="296"/>
      <c r="BD110" s="284"/>
      <c r="BE110" s="284"/>
      <c r="BF110" s="284"/>
      <c r="BG110" s="284"/>
      <c r="BH110" s="284"/>
      <c r="BI110" s="326"/>
      <c r="BJ110" s="330" t="s">
        <v>729</v>
      </c>
      <c r="BK110" s="68" t="s">
        <v>879</v>
      </c>
      <c r="BL110" s="334" t="s">
        <v>833</v>
      </c>
      <c r="BN110" s="356"/>
      <c r="BP110" s="183"/>
      <c r="BQ110" s="183"/>
      <c r="DB110" s="368"/>
      <c r="DC110" s="368"/>
      <c r="DD110" s="368"/>
      <c r="DE110" s="368"/>
      <c r="DF110" s="368"/>
      <c r="DG110" s="368"/>
      <c r="DH110" s="368"/>
      <c r="DI110" s="368"/>
      <c r="DJ110" s="368"/>
      <c r="DK110" s="368"/>
      <c r="DL110" s="368"/>
      <c r="DM110" s="368"/>
      <c r="DO110" s="400"/>
      <c r="DP110" s="400"/>
      <c r="DQ110" s="400"/>
      <c r="DR110" s="408"/>
      <c r="DS110" s="408"/>
      <c r="DT110" s="410"/>
      <c r="DU110" s="413"/>
      <c r="DV110" s="413"/>
      <c r="DW110" s="413"/>
      <c r="DX110" s="413"/>
      <c r="DY110" s="413"/>
      <c r="DZ110" s="413"/>
      <c r="EA110" s="400"/>
      <c r="EB110" s="400"/>
      <c r="EC110" s="400"/>
      <c r="ED110" s="400"/>
      <c r="EE110" s="400"/>
      <c r="EF110" s="400"/>
      <c r="EG110" s="400"/>
      <c r="EH110" s="400"/>
      <c r="EI110" s="400"/>
      <c r="EJ110" s="400"/>
      <c r="EK110" s="400"/>
      <c r="EL110" s="400"/>
      <c r="EM110" s="400"/>
      <c r="EN110" s="400"/>
      <c r="EO110" s="400"/>
      <c r="EP110" s="400"/>
      <c r="EQ110" s="400"/>
      <c r="ER110" s="400"/>
      <c r="ES110" s="400"/>
      <c r="ET110" s="400"/>
      <c r="EU110" s="400"/>
      <c r="EV110" s="400"/>
      <c r="EW110" s="400"/>
      <c r="EX110" s="400"/>
      <c r="EY110" s="400"/>
      <c r="EZ110" s="400"/>
      <c r="FA110" s="400"/>
      <c r="FB110" s="400"/>
      <c r="FC110" s="2"/>
      <c r="FD110" s="2"/>
      <c r="FE110" s="2"/>
      <c r="FF110" s="2"/>
      <c r="FG110" s="2"/>
      <c r="FH110" s="2"/>
      <c r="FI110" s="2"/>
      <c r="FJ110" s="2"/>
    </row>
    <row r="111" spans="1:168" ht="15" customHeight="1">
      <c r="A111" s="8" t="s">
        <v>580</v>
      </c>
      <c r="B111" s="26"/>
      <c r="C111" s="30" t="s">
        <v>755</v>
      </c>
      <c r="D111" s="2"/>
      <c r="E111" s="3"/>
      <c r="F111" s="3"/>
      <c r="G111" s="3"/>
      <c r="H111" s="3"/>
      <c r="I111" s="3"/>
      <c r="J111" s="3"/>
      <c r="K111" s="3"/>
      <c r="Y111" s="2"/>
      <c r="Z111" s="2"/>
      <c r="AA111" s="2"/>
      <c r="AB111" s="2"/>
      <c r="AC111" s="134" t="s">
        <v>820</v>
      </c>
      <c r="AD111" s="134" t="s">
        <v>890</v>
      </c>
      <c r="AE111" s="161" t="s">
        <v>822</v>
      </c>
      <c r="AG111" s="2"/>
      <c r="AH111" s="128"/>
      <c r="AP111" s="231"/>
      <c r="AR111" s="237"/>
      <c r="AS111" s="39"/>
      <c r="AW111" s="258"/>
      <c r="AX111" s="258"/>
      <c r="AY111" s="267"/>
      <c r="AZ111" s="276"/>
      <c r="BA111" s="286"/>
      <c r="BB111" s="293"/>
      <c r="BC111" s="284"/>
      <c r="BH111" s="318" t="s">
        <v>242</v>
      </c>
      <c r="BI111" s="326"/>
      <c r="BJ111" s="330" t="s">
        <v>875</v>
      </c>
      <c r="BK111" s="68" t="s">
        <v>810</v>
      </c>
      <c r="BL111" s="334" t="s">
        <v>173</v>
      </c>
      <c r="BN111" s="356"/>
      <c r="BO111" s="356"/>
      <c r="DB111" s="368"/>
      <c r="DC111" s="368"/>
      <c r="DD111" s="368"/>
      <c r="DE111" s="368"/>
      <c r="DF111" s="368"/>
      <c r="DG111" s="368"/>
      <c r="DH111" s="368"/>
      <c r="DI111" s="368"/>
      <c r="DJ111" s="368"/>
      <c r="DK111" s="368"/>
      <c r="DL111" s="318" t="s">
        <v>102</v>
      </c>
      <c r="DM111" s="368"/>
      <c r="DN111" s="391" t="s">
        <v>101</v>
      </c>
      <c r="DO111" s="401"/>
      <c r="DP111" s="401"/>
      <c r="DQ111" s="401"/>
      <c r="DR111" s="409"/>
      <c r="DS111" s="409"/>
      <c r="DT111" s="411"/>
      <c r="DU111" s="414"/>
      <c r="DV111" s="414"/>
      <c r="DW111" s="414"/>
      <c r="DX111" s="2"/>
      <c r="DY111" s="318" t="s">
        <v>105</v>
      </c>
      <c r="DZ111" s="318" t="s">
        <v>105</v>
      </c>
      <c r="EA111" s="401"/>
      <c r="EB111" s="401"/>
      <c r="EC111" s="401"/>
      <c r="ED111" s="401"/>
      <c r="EE111" s="401"/>
      <c r="EF111" s="401"/>
      <c r="EG111" s="401"/>
      <c r="EH111" s="401"/>
      <c r="EI111" s="318" t="s">
        <v>108</v>
      </c>
      <c r="EJ111" s="318" t="s">
        <v>108</v>
      </c>
      <c r="EK111" s="401"/>
      <c r="EL111" s="401"/>
      <c r="EM111" s="401"/>
      <c r="EN111" s="379"/>
      <c r="EO111" s="318" t="s">
        <v>110</v>
      </c>
      <c r="EP111" s="401"/>
      <c r="EQ111" s="401"/>
      <c r="ER111" s="401"/>
      <c r="ES111" s="401"/>
      <c r="EV111" s="318" t="s">
        <v>111</v>
      </c>
      <c r="EW111" s="318" t="s">
        <v>111</v>
      </c>
      <c r="FC111" s="2"/>
      <c r="FD111" s="318" t="s">
        <v>171</v>
      </c>
      <c r="FE111" s="469"/>
      <c r="FF111" s="469"/>
      <c r="FG111" s="469"/>
      <c r="FH111" s="469"/>
      <c r="FI111" s="469"/>
      <c r="FJ111" s="469"/>
      <c r="FL111" s="318" t="s">
        <v>112</v>
      </c>
    </row>
    <row r="112" spans="1:168" ht="15" customHeight="1">
      <c r="A112" s="8" t="s">
        <v>791</v>
      </c>
      <c r="B112" s="26"/>
      <c r="C112" s="30" t="s">
        <v>23</v>
      </c>
      <c r="D112" s="2"/>
      <c r="E112" s="3"/>
      <c r="F112" s="3"/>
      <c r="G112" s="3"/>
      <c r="H112" s="3"/>
      <c r="I112" s="3"/>
      <c r="J112" s="3"/>
      <c r="K112" s="3"/>
      <c r="Y112" s="2"/>
      <c r="Z112" s="2"/>
      <c r="AA112" s="2"/>
      <c r="AB112" s="2"/>
      <c r="AC112" s="134" t="s">
        <v>814</v>
      </c>
      <c r="AD112" s="134" t="s">
        <v>832</v>
      </c>
      <c r="AE112" s="161" t="s">
        <v>840</v>
      </c>
      <c r="AG112" s="2"/>
      <c r="AH112" s="128"/>
      <c r="AM112" s="128"/>
      <c r="AN112" s="128"/>
      <c r="AP112" s="231"/>
      <c r="AQ112" s="237"/>
      <c r="AR112" s="244"/>
      <c r="AS112" s="39"/>
      <c r="AW112" s="258"/>
      <c r="AX112" s="258"/>
      <c r="AY112" s="267"/>
      <c r="AZ112" s="276"/>
      <c r="BA112" s="285"/>
      <c r="BB112" s="293"/>
      <c r="BC112" s="297"/>
      <c r="BH112" s="319"/>
      <c r="BI112" s="326"/>
      <c r="BJ112" s="331" t="s">
        <v>660</v>
      </c>
      <c r="BK112" s="330" t="s">
        <v>876</v>
      </c>
      <c r="BL112" s="334" t="s">
        <v>175</v>
      </c>
      <c r="BN112" s="356"/>
      <c r="BO112" s="356"/>
      <c r="DB112" s="368"/>
      <c r="DC112" s="368"/>
      <c r="DD112" s="368"/>
      <c r="DE112" s="368"/>
      <c r="DF112" s="368"/>
      <c r="DG112" s="368"/>
      <c r="DH112" s="368"/>
      <c r="DI112" s="368"/>
      <c r="DJ112" s="368"/>
      <c r="DK112" s="368"/>
      <c r="DL112" s="319"/>
      <c r="DM112" s="368"/>
      <c r="DN112" s="392"/>
      <c r="DO112" s="401"/>
      <c r="DP112" s="401"/>
      <c r="DQ112" s="401"/>
      <c r="DR112" s="409"/>
      <c r="DS112" s="409"/>
      <c r="DT112" s="411"/>
      <c r="DU112" s="414"/>
      <c r="DV112" s="416"/>
      <c r="DW112" s="419"/>
      <c r="DX112" s="379"/>
      <c r="DY112" s="319"/>
      <c r="DZ112" s="319"/>
      <c r="EA112" s="401"/>
      <c r="EB112" s="401"/>
      <c r="EC112" s="401"/>
      <c r="ED112" s="401"/>
      <c r="EE112" s="401"/>
      <c r="EF112" s="401"/>
      <c r="EG112" s="430"/>
      <c r="EH112" s="379"/>
      <c r="EI112" s="319"/>
      <c r="EJ112" s="319"/>
      <c r="EK112" s="401"/>
      <c r="EL112" s="401"/>
      <c r="EM112" s="401"/>
      <c r="EN112" s="368"/>
      <c r="EO112" s="319"/>
      <c r="EP112" s="401"/>
      <c r="EQ112" s="401"/>
      <c r="ER112" s="401"/>
      <c r="ES112" s="401"/>
      <c r="ET112" s="39"/>
      <c r="EU112" s="243"/>
      <c r="EV112" s="319"/>
      <c r="EW112" s="319"/>
      <c r="EX112" s="243"/>
      <c r="EY112" s="243"/>
      <c r="EZ112" s="243"/>
      <c r="FA112" s="243"/>
      <c r="FB112" s="243"/>
      <c r="FC112" s="2"/>
      <c r="FD112" s="319"/>
      <c r="FE112" s="469"/>
      <c r="FF112" s="469"/>
      <c r="FG112" s="469"/>
      <c r="FH112" s="469"/>
      <c r="FI112" s="469"/>
      <c r="FJ112" s="469"/>
      <c r="FL112" s="319"/>
    </row>
    <row r="113" spans="1:168" ht="15" customHeight="1">
      <c r="A113" s="8" t="s">
        <v>823</v>
      </c>
      <c r="B113" s="26"/>
      <c r="C113" s="30" t="s">
        <v>889</v>
      </c>
      <c r="D113" s="2"/>
      <c r="F113" s="3"/>
      <c r="H113" s="3"/>
      <c r="J113" s="3"/>
      <c r="K113" s="3"/>
      <c r="Y113" s="2"/>
      <c r="Z113" s="2"/>
      <c r="AA113" s="2"/>
      <c r="AB113" s="124"/>
      <c r="AC113" s="134"/>
      <c r="AD113" s="161" t="s">
        <v>841</v>
      </c>
      <c r="AE113" s="161" t="s">
        <v>817</v>
      </c>
      <c r="AG113" s="124"/>
      <c r="AH113" s="128"/>
      <c r="AM113" s="128"/>
      <c r="AN113" s="222"/>
      <c r="AP113" s="231"/>
      <c r="AQ113" s="237"/>
      <c r="AR113" s="244"/>
      <c r="AS113" s="39"/>
      <c r="AU113" s="3"/>
      <c r="AW113" s="258"/>
      <c r="AX113" s="262"/>
      <c r="AY113" s="267"/>
      <c r="AZ113" s="276"/>
      <c r="BA113" s="285"/>
      <c r="BB113" s="293"/>
      <c r="BC113" s="284"/>
      <c r="BD113" s="284"/>
      <c r="BE113" s="284"/>
      <c r="BF113" s="284"/>
      <c r="BG113" s="284"/>
      <c r="BH113" s="320" t="str">
        <f>IF(SUM(COUNTIF(BH119:BH134,"&lt;&gt; "))&gt;0,"エラーを都道府県で修正"," ")</f>
        <v>エラーを都道府県で修正</v>
      </c>
      <c r="BI113" s="326"/>
      <c r="BJ113" s="332"/>
      <c r="BK113" s="334" t="s">
        <v>830</v>
      </c>
      <c r="BL113" s="334" t="s">
        <v>799</v>
      </c>
      <c r="BN113" s="356"/>
      <c r="BO113" s="356"/>
      <c r="DB113" s="369"/>
      <c r="DC113" s="369"/>
      <c r="DJ113" s="379"/>
      <c r="DK113" s="379"/>
      <c r="DL113" s="384" t="str">
        <f>IF(SUM(COUNTIF(DL119:DL134,"&lt;&gt; "))&gt;0,"エラーを都道府県でも確認"," ")</f>
        <v>エラーを都道府県でも確認</v>
      </c>
      <c r="DM113" s="368"/>
      <c r="DN113" s="392"/>
      <c r="DO113" s="401"/>
      <c r="DP113" s="401"/>
      <c r="DQ113" s="401"/>
      <c r="DR113" s="409"/>
      <c r="DS113" s="409"/>
      <c r="DT113" s="411"/>
      <c r="DU113" s="414"/>
      <c r="DV113" s="416"/>
      <c r="DW113" s="379"/>
      <c r="DX113" s="379"/>
      <c r="DY113" s="384" t="str">
        <f>IF(SUM(COUNTIF(DY119:DY134,"&lt;&gt; "))&gt;0,"エラーを都道府県でも確認"," ")</f>
        <v>エラーを都道府県でも確認</v>
      </c>
      <c r="DZ113" s="384" t="str">
        <f>IF(SUM(COUNTIF(DZ119:DZ134,"&lt;&gt; "))&gt;0,"エラーを都道府県でも確認"," ")</f>
        <v>エラーを都道府県でも確認</v>
      </c>
      <c r="EA113" s="401"/>
      <c r="EB113" s="401"/>
      <c r="EC113" s="401"/>
      <c r="ED113" s="401"/>
      <c r="EE113" s="401"/>
      <c r="EF113" s="401"/>
      <c r="EG113" s="379"/>
      <c r="EH113" s="379"/>
      <c r="EI113" s="384" t="str">
        <f>IF(SUM(COUNTIF(EI119:EI134,"&lt;&gt; "))&gt;0,"エラーを都道府県でも確認"," ")</f>
        <v>エラーを都道府県でも確認</v>
      </c>
      <c r="EJ113" s="384" t="str">
        <f>IF(SUM(COUNTIF(EJ119:EJ134,"&lt;&gt; "))&gt;0,"エラーを都道府県でも確認"," ")</f>
        <v>エラーを都道府県でも確認</v>
      </c>
      <c r="EK113" s="401"/>
      <c r="EL113" s="401"/>
      <c r="EM113" s="237"/>
      <c r="EN113" s="237"/>
      <c r="EO113" s="384" t="str">
        <f>IF(SUM(COUNTIF(EO119:EO134,"&lt;&gt; "))&gt;0,"エラーを都道府県でも確認"," ")</f>
        <v>エラーを都道府県でも確認</v>
      </c>
      <c r="EP113" s="401"/>
      <c r="EQ113" s="401"/>
      <c r="ER113" s="401"/>
      <c r="ES113" s="401"/>
      <c r="ET113" s="379"/>
      <c r="EU113" s="379"/>
      <c r="EV113" s="384" t="str">
        <f>IF(SUM(COUNTIF(EV119:EV134,"&lt;&gt; "))&gt;0,"エラーを都道府県でも確認"," ")</f>
        <v>エラーを都道府県でも確認</v>
      </c>
      <c r="EW113" s="384" t="str">
        <f>IF(SUM(COUNTIF(EW119:EW134,"&lt;&gt; "))&gt;0,"エラーを都道府県でも確認"," ")</f>
        <v>エラーを都道府県でも確認</v>
      </c>
      <c r="EX113" s="379"/>
      <c r="EY113" s="379"/>
      <c r="EZ113" s="379"/>
      <c r="FA113" s="379"/>
      <c r="FB113" s="379"/>
      <c r="FC113" s="2"/>
      <c r="FD113" s="384" t="str">
        <f>IF(SUM(COUNTIF(FD119:FD134,"&lt;&gt; "))&gt;0,"エラーを都道府県でも確認"," ")</f>
        <v>エラーを都道府県でも確認</v>
      </c>
      <c r="FE113" s="470"/>
      <c r="FF113" s="470"/>
      <c r="FG113" s="479"/>
      <c r="FH113" s="479"/>
      <c r="FI113" s="479"/>
      <c r="FJ113" s="470"/>
      <c r="FL113" s="384" t="str">
        <f>IF(SUM(COUNTIF(FL119:FL134,"&lt;&gt; "))&gt;0,"エラーを都道府県でも確認"," ")</f>
        <v>エラーを都道府県でも確認</v>
      </c>
    </row>
    <row r="114" spans="1:168" ht="15" customHeight="1">
      <c r="A114" s="9" t="s">
        <v>207</v>
      </c>
      <c r="B114" s="9"/>
      <c r="C114" s="31" t="e">
        <f>#REF!</f>
        <v>#REF!</v>
      </c>
      <c r="D114" s="40"/>
      <c r="E114" s="45" t="s">
        <v>208</v>
      </c>
      <c r="F114" s="54" t="e">
        <f>#REF!</f>
        <v>#REF!</v>
      </c>
      <c r="H114" s="76"/>
      <c r="I114" s="3"/>
      <c r="J114" s="3"/>
      <c r="K114" s="3"/>
      <c r="Y114" s="105"/>
      <c r="Z114" s="105"/>
      <c r="AA114" s="115"/>
      <c r="AB114" s="123"/>
      <c r="AC114" s="135" t="s">
        <v>838</v>
      </c>
      <c r="AD114" s="161" t="s">
        <v>842</v>
      </c>
      <c r="AE114" s="161" t="s">
        <v>781</v>
      </c>
      <c r="AG114" s="124"/>
      <c r="AH114" s="197"/>
      <c r="AJ114" s="211"/>
      <c r="AK114" s="211"/>
      <c r="AL114" s="211"/>
      <c r="AM114" s="197"/>
      <c r="AN114" s="197"/>
      <c r="AO114" s="197"/>
      <c r="AP114" s="232"/>
      <c r="AQ114" s="231"/>
      <c r="AR114" s="244"/>
      <c r="AS114" s="243"/>
      <c r="AT114" s="246"/>
      <c r="AW114" s="258"/>
      <c r="AX114" s="262"/>
      <c r="AY114" s="267"/>
      <c r="AZ114" s="276"/>
      <c r="BA114" s="285"/>
      <c r="BB114" s="292"/>
      <c r="BC114" s="298"/>
      <c r="BD114" s="298"/>
      <c r="BE114" s="211"/>
      <c r="BF114" s="211"/>
      <c r="BG114" s="211"/>
      <c r="BH114" s="321"/>
      <c r="BI114" s="326"/>
      <c r="BJ114" s="331" t="s">
        <v>877</v>
      </c>
      <c r="BK114" s="334" t="s">
        <v>878</v>
      </c>
      <c r="BL114" s="334" t="s">
        <v>836</v>
      </c>
      <c r="BM114" s="348"/>
      <c r="BN114" s="355"/>
      <c r="BO114" s="355"/>
      <c r="BP114" s="197"/>
      <c r="BQ114" s="197"/>
      <c r="BR114" s="197"/>
      <c r="BS114" s="197"/>
      <c r="BT114" s="197"/>
      <c r="BU114" s="197"/>
      <c r="BV114" s="197"/>
      <c r="BW114" s="197"/>
      <c r="BX114" s="197"/>
      <c r="BY114" s="197"/>
      <c r="BZ114" s="197"/>
      <c r="CA114" s="197"/>
      <c r="CB114" s="197"/>
      <c r="CC114" s="197"/>
      <c r="CD114" s="197"/>
      <c r="CE114" s="197"/>
      <c r="CF114" s="197"/>
      <c r="CG114" s="197"/>
      <c r="CH114" s="197"/>
      <c r="CI114" s="197"/>
      <c r="CJ114" s="197"/>
      <c r="CK114" s="197"/>
      <c r="CL114" s="197"/>
      <c r="CM114" s="197"/>
      <c r="CN114" s="197"/>
      <c r="CO114" s="197"/>
      <c r="CP114" s="197"/>
      <c r="CQ114" s="197"/>
      <c r="CR114" s="197"/>
      <c r="CS114" s="197"/>
      <c r="CT114" s="197"/>
      <c r="CU114" s="197"/>
      <c r="CV114" s="197"/>
      <c r="CW114" s="197"/>
      <c r="CX114" s="197"/>
      <c r="CY114" s="197"/>
      <c r="CZ114" s="197"/>
      <c r="DA114" s="197"/>
      <c r="DB114" s="197"/>
      <c r="DC114" s="197"/>
      <c r="DD114" s="197"/>
      <c r="DE114" s="197"/>
      <c r="DF114" s="197"/>
      <c r="DG114" s="197"/>
      <c r="DH114" s="375"/>
      <c r="DI114" s="375"/>
      <c r="DJ114" s="380"/>
      <c r="DK114" s="380"/>
      <c r="DL114" s="385"/>
      <c r="DM114" s="368"/>
      <c r="DN114" s="392"/>
      <c r="DO114" s="402" t="s">
        <v>790</v>
      </c>
      <c r="DP114" s="406"/>
      <c r="DQ114" s="406"/>
      <c r="DR114" s="406"/>
      <c r="DS114" s="406"/>
      <c r="DT114" s="412"/>
      <c r="DU114" s="412"/>
      <c r="DV114" s="417"/>
      <c r="DW114" s="420"/>
      <c r="DX114" s="424"/>
      <c r="DY114" s="385"/>
      <c r="DZ114" s="385"/>
      <c r="EA114" s="425" t="s">
        <v>790</v>
      </c>
      <c r="EB114" s="406"/>
      <c r="EC114" s="406"/>
      <c r="ED114" s="406"/>
      <c r="EE114" s="406"/>
      <c r="EF114" s="406"/>
      <c r="EG114" s="420"/>
      <c r="EH114" s="424"/>
      <c r="EI114" s="385"/>
      <c r="EJ114" s="385"/>
      <c r="EK114" s="401"/>
      <c r="EL114" s="401"/>
      <c r="EM114" s="434"/>
      <c r="EN114" s="434"/>
      <c r="EO114" s="385"/>
      <c r="EP114" s="401"/>
      <c r="EQ114" s="401"/>
      <c r="ER114" s="401"/>
      <c r="ES114" s="401"/>
      <c r="ET114" s="379"/>
      <c r="EU114" s="379"/>
      <c r="EV114" s="385"/>
      <c r="EW114" s="385"/>
      <c r="EX114" s="379"/>
      <c r="EY114" s="379"/>
      <c r="EZ114" s="379"/>
      <c r="FA114" s="379"/>
      <c r="FB114" s="379"/>
      <c r="FC114" s="2"/>
      <c r="FD114" s="385"/>
      <c r="FE114" s="470"/>
      <c r="FF114" s="470"/>
      <c r="FG114" s="470"/>
      <c r="FH114" s="486" t="s">
        <v>896</v>
      </c>
      <c r="FI114" s="486"/>
      <c r="FJ114" s="470"/>
      <c r="FK114" s="502"/>
      <c r="FL114" s="385"/>
    </row>
    <row r="115" spans="1:168" s="4" customFormat="1" ht="13.5" customHeight="1">
      <c r="A115" s="10" t="s">
        <v>509</v>
      </c>
      <c r="B115" s="27"/>
      <c r="C115" s="27"/>
      <c r="D115" s="27"/>
      <c r="E115" s="46"/>
      <c r="F115" s="55" t="s">
        <v>0</v>
      </c>
      <c r="G115" s="69"/>
      <c r="H115" s="77"/>
      <c r="I115" s="55" t="s">
        <v>15</v>
      </c>
      <c r="J115" s="90"/>
      <c r="K115" s="90"/>
      <c r="L115" s="90"/>
      <c r="M115" s="90"/>
      <c r="N115" s="90"/>
      <c r="O115" s="90"/>
      <c r="P115" s="90"/>
      <c r="Q115" s="90"/>
      <c r="R115" s="90"/>
      <c r="S115" s="90"/>
      <c r="T115" s="90"/>
      <c r="U115" s="90"/>
      <c r="V115" s="90"/>
      <c r="W115" s="90"/>
      <c r="X115" s="90"/>
      <c r="Y115" s="90"/>
      <c r="Z115" s="110"/>
      <c r="AA115" s="116" t="s">
        <v>570</v>
      </c>
      <c r="AB115" s="125" t="s">
        <v>33</v>
      </c>
      <c r="AC115" s="136" t="s">
        <v>627</v>
      </c>
      <c r="AD115" s="162"/>
      <c r="AE115" s="182"/>
      <c r="AF115" s="116" t="s">
        <v>629</v>
      </c>
      <c r="AG115" s="125" t="s">
        <v>628</v>
      </c>
      <c r="AH115" s="198" t="s">
        <v>529</v>
      </c>
      <c r="AI115" s="207"/>
      <c r="AJ115" s="207"/>
      <c r="AK115" s="207"/>
      <c r="AL115" s="207"/>
      <c r="AM115" s="207"/>
      <c r="AN115" s="207"/>
      <c r="AO115" s="207"/>
      <c r="AP115" s="233"/>
      <c r="AQ115" s="116" t="s">
        <v>52</v>
      </c>
      <c r="AR115" s="116" t="s">
        <v>52</v>
      </c>
      <c r="AS115" s="116" t="s">
        <v>52</v>
      </c>
      <c r="AT115" s="207" t="s">
        <v>180</v>
      </c>
      <c r="AU115" s="207"/>
      <c r="AV115" s="207"/>
      <c r="AW115" s="207"/>
      <c r="AX115" s="263" t="s">
        <v>262</v>
      </c>
      <c r="AY115" s="116" t="s">
        <v>262</v>
      </c>
      <c r="AZ115" s="276"/>
      <c r="BA115" s="287" t="s">
        <v>793</v>
      </c>
      <c r="BB115" s="294"/>
      <c r="BC115" s="294"/>
      <c r="BD115" s="294"/>
      <c r="BE115" s="294"/>
      <c r="BF115" s="294"/>
      <c r="BG115" s="314"/>
      <c r="BH115" s="116" t="s">
        <v>410</v>
      </c>
      <c r="BI115" s="326"/>
      <c r="BJ115" s="333" t="s">
        <v>324</v>
      </c>
      <c r="BK115" s="335"/>
      <c r="BL115" s="338"/>
      <c r="BM115" s="335"/>
      <c r="BN115" s="335"/>
      <c r="BO115" s="335"/>
      <c r="BP115" s="335"/>
      <c r="BQ115" s="335"/>
      <c r="BR115" s="335"/>
      <c r="BS115" s="335"/>
      <c r="BT115" s="335"/>
      <c r="BU115" s="335"/>
      <c r="BV115" s="335"/>
      <c r="BW115" s="335"/>
      <c r="BX115" s="335"/>
      <c r="BY115" s="335"/>
      <c r="BZ115" s="335"/>
      <c r="CA115" s="335"/>
      <c r="CB115" s="335"/>
      <c r="CC115" s="335"/>
      <c r="CD115" s="335"/>
      <c r="CE115" s="335"/>
      <c r="CF115" s="335"/>
      <c r="CG115" s="335"/>
      <c r="CH115" s="335"/>
      <c r="CI115" s="335"/>
      <c r="CJ115" s="335"/>
      <c r="CK115" s="335"/>
      <c r="CL115" s="335"/>
      <c r="CM115" s="335"/>
      <c r="CN115" s="335"/>
      <c r="CO115" s="335"/>
      <c r="CP115" s="335"/>
      <c r="CQ115" s="335"/>
      <c r="CR115" s="335"/>
      <c r="CS115" s="335"/>
      <c r="CT115" s="335"/>
      <c r="CU115" s="335"/>
      <c r="CV115" s="335"/>
      <c r="CW115" s="335"/>
      <c r="CX115" s="335"/>
      <c r="CY115" s="335"/>
      <c r="CZ115" s="335"/>
      <c r="DA115" s="335"/>
      <c r="DB115" s="335"/>
      <c r="DC115" s="335"/>
      <c r="DD115" s="335"/>
      <c r="DE115" s="335"/>
      <c r="DF115" s="335"/>
      <c r="DG115" s="335"/>
      <c r="DH115" s="335"/>
      <c r="DI115" s="335"/>
      <c r="DJ115" s="335"/>
      <c r="DK115" s="381"/>
      <c r="DL115" s="116" t="s">
        <v>409</v>
      </c>
      <c r="DM115" s="386" t="s">
        <v>551</v>
      </c>
      <c r="DN115" s="392"/>
      <c r="DO115" s="90" t="s">
        <v>708</v>
      </c>
      <c r="DP115" s="90"/>
      <c r="DQ115" s="90"/>
      <c r="DR115" s="90"/>
      <c r="DS115" s="90"/>
      <c r="DT115" s="90"/>
      <c r="DU115" s="90"/>
      <c r="DV115" s="90"/>
      <c r="DW115" s="90"/>
      <c r="DX115" s="90"/>
      <c r="DY115" s="116" t="s">
        <v>348</v>
      </c>
      <c r="DZ115" s="116" t="s">
        <v>348</v>
      </c>
      <c r="EA115" s="90" t="s">
        <v>690</v>
      </c>
      <c r="EB115" s="90"/>
      <c r="EC115" s="90"/>
      <c r="ED115" s="90"/>
      <c r="EE115" s="90"/>
      <c r="EF115" s="90"/>
      <c r="EG115" s="90"/>
      <c r="EH115" s="90"/>
      <c r="EI115" s="116" t="s">
        <v>210</v>
      </c>
      <c r="EJ115" s="116" t="s">
        <v>210</v>
      </c>
      <c r="EK115" s="55" t="s">
        <v>539</v>
      </c>
      <c r="EL115" s="90"/>
      <c r="EM115" s="90"/>
      <c r="EN115" s="110"/>
      <c r="EO115" s="116" t="s">
        <v>397</v>
      </c>
      <c r="EP115" s="437" t="s">
        <v>299</v>
      </c>
      <c r="EQ115" s="437"/>
      <c r="ER115" s="437"/>
      <c r="ES115" s="437"/>
      <c r="ET115" s="437"/>
      <c r="EU115" s="437"/>
      <c r="EV115" s="452" t="s">
        <v>527</v>
      </c>
      <c r="EW115" s="116" t="s">
        <v>527</v>
      </c>
      <c r="EX115" s="453" t="s">
        <v>704</v>
      </c>
      <c r="EY115" s="453"/>
      <c r="EZ115" s="453"/>
      <c r="FA115" s="453"/>
      <c r="FB115" s="116" t="s">
        <v>192</v>
      </c>
      <c r="FC115" s="463" t="s">
        <v>652</v>
      </c>
      <c r="FD115" s="467" t="s">
        <v>656</v>
      </c>
      <c r="FE115" s="471" t="s">
        <v>236</v>
      </c>
      <c r="FF115" s="475"/>
      <c r="FG115" s="475"/>
      <c r="FH115" s="471" t="s">
        <v>507</v>
      </c>
      <c r="FI115" s="490"/>
      <c r="FJ115" s="497" t="s">
        <v>894</v>
      </c>
      <c r="FK115" s="503" t="s">
        <v>306</v>
      </c>
      <c r="FL115" s="497" t="s">
        <v>237</v>
      </c>
    </row>
    <row r="116" spans="1:168" s="4" customFormat="1" ht="12" customHeight="1">
      <c r="A116" s="11"/>
      <c r="B116" s="11"/>
      <c r="C116" s="32"/>
      <c r="D116" s="32"/>
      <c r="E116" s="47" t="s">
        <v>141</v>
      </c>
      <c r="F116" s="56" t="s">
        <v>329</v>
      </c>
      <c r="G116" s="56" t="s">
        <v>124</v>
      </c>
      <c r="H116" s="56"/>
      <c r="I116" s="84" t="s">
        <v>563</v>
      </c>
      <c r="J116" s="91" t="s">
        <v>564</v>
      </c>
      <c r="K116" s="91" t="s">
        <v>594</v>
      </c>
      <c r="L116" s="91" t="s">
        <v>595</v>
      </c>
      <c r="M116" s="91" t="s">
        <v>598</v>
      </c>
      <c r="N116" s="91" t="s">
        <v>567</v>
      </c>
      <c r="O116" s="91" t="s">
        <v>516</v>
      </c>
      <c r="P116" s="91" t="s">
        <v>49</v>
      </c>
      <c r="Q116" s="91" t="s">
        <v>475</v>
      </c>
      <c r="R116" s="91" t="s">
        <v>592</v>
      </c>
      <c r="S116" s="91" t="s">
        <v>596</v>
      </c>
      <c r="T116" s="91" t="s">
        <v>347</v>
      </c>
      <c r="U116" s="84" t="s">
        <v>606</v>
      </c>
      <c r="V116" s="93" t="s">
        <v>361</v>
      </c>
      <c r="W116" s="99"/>
      <c r="X116" s="99"/>
      <c r="Y116" s="99"/>
      <c r="Z116" s="111" t="s">
        <v>248</v>
      </c>
      <c r="AA116" s="117" t="s">
        <v>5</v>
      </c>
      <c r="AB116" s="126" t="s">
        <v>5</v>
      </c>
      <c r="AC116" s="137" t="s">
        <v>731</v>
      </c>
      <c r="AD116" s="163"/>
      <c r="AE116" s="163"/>
      <c r="AF116" s="191" t="s">
        <v>5</v>
      </c>
      <c r="AG116" s="126" t="s">
        <v>5</v>
      </c>
      <c r="AH116" s="200" t="s">
        <v>466</v>
      </c>
      <c r="AI116" s="208" t="s">
        <v>571</v>
      </c>
      <c r="AJ116" s="212" t="s">
        <v>782</v>
      </c>
      <c r="AK116" s="215"/>
      <c r="AL116" s="215"/>
      <c r="AM116" s="216" t="s">
        <v>792</v>
      </c>
      <c r="AN116" s="223"/>
      <c r="AO116" s="227" t="s">
        <v>785</v>
      </c>
      <c r="AP116" s="223"/>
      <c r="AQ116" s="238" t="s">
        <v>5</v>
      </c>
      <c r="AR116" s="238" t="s">
        <v>5</v>
      </c>
      <c r="AS116" s="238" t="s">
        <v>5</v>
      </c>
      <c r="AT116" s="247" t="s">
        <v>85</v>
      </c>
      <c r="AU116" s="253" t="s">
        <v>538</v>
      </c>
      <c r="AV116" s="207"/>
      <c r="AW116" s="207"/>
      <c r="AX116" s="264" t="s">
        <v>5</v>
      </c>
      <c r="AY116" s="238" t="s">
        <v>5</v>
      </c>
      <c r="AZ116" s="276"/>
      <c r="BA116" s="288" t="s">
        <v>94</v>
      </c>
      <c r="BB116" s="288" t="s">
        <v>182</v>
      </c>
      <c r="BC116" s="299" t="s">
        <v>1</v>
      </c>
      <c r="BD116" s="306"/>
      <c r="BE116" s="310" t="s">
        <v>654</v>
      </c>
      <c r="BF116" s="313"/>
      <c r="BG116" s="315"/>
      <c r="BH116" s="238" t="s">
        <v>5</v>
      </c>
      <c r="BI116" s="326"/>
      <c r="BJ116" s="84" t="s">
        <v>796</v>
      </c>
      <c r="BK116" s="93" t="s">
        <v>874</v>
      </c>
      <c r="BL116" s="339"/>
      <c r="BM116" s="349"/>
      <c r="BN116" s="137" t="s">
        <v>630</v>
      </c>
      <c r="BO116" s="360"/>
      <c r="BP116" s="137" t="s">
        <v>657</v>
      </c>
      <c r="BQ116" s="363" t="s">
        <v>296</v>
      </c>
      <c r="BR116" s="364"/>
      <c r="BS116" s="364"/>
      <c r="BT116" s="364"/>
      <c r="BU116" s="364"/>
      <c r="BV116" s="364"/>
      <c r="BW116" s="365"/>
      <c r="BX116" s="363" t="s">
        <v>632</v>
      </c>
      <c r="BY116" s="364"/>
      <c r="BZ116" s="364"/>
      <c r="CA116" s="364"/>
      <c r="CB116" s="364"/>
      <c r="CC116" s="364"/>
      <c r="CD116" s="364"/>
      <c r="CE116" s="364"/>
      <c r="CF116" s="364"/>
      <c r="CG116" s="364"/>
      <c r="CH116" s="364"/>
      <c r="CI116" s="364"/>
      <c r="CJ116" s="365"/>
      <c r="CK116" s="363" t="s">
        <v>602</v>
      </c>
      <c r="CL116" s="364"/>
      <c r="CM116" s="364"/>
      <c r="CN116" s="364"/>
      <c r="CO116" s="364"/>
      <c r="CP116" s="364"/>
      <c r="CQ116" s="364"/>
      <c r="CR116" s="364"/>
      <c r="CS116" s="365"/>
      <c r="CT116" s="363" t="s">
        <v>24</v>
      </c>
      <c r="CU116" s="364"/>
      <c r="CV116" s="364"/>
      <c r="CW116" s="364"/>
      <c r="CX116" s="364"/>
      <c r="CY116" s="364"/>
      <c r="CZ116" s="364"/>
      <c r="DA116" s="365"/>
      <c r="DB116" s="370" t="s">
        <v>724</v>
      </c>
      <c r="DC116" s="372"/>
      <c r="DD116" s="373"/>
      <c r="DE116" s="137" t="s">
        <v>502</v>
      </c>
      <c r="DF116" s="163"/>
      <c r="DG116" s="163"/>
      <c r="DH116" s="163"/>
      <c r="DI116" s="377"/>
      <c r="DJ116" s="93" t="s">
        <v>87</v>
      </c>
      <c r="DK116" s="382"/>
      <c r="DL116" s="238" t="s">
        <v>5</v>
      </c>
      <c r="DM116" s="387"/>
      <c r="DN116" s="392"/>
      <c r="DO116" s="403" t="s">
        <v>469</v>
      </c>
      <c r="DP116" s="84" t="s">
        <v>471</v>
      </c>
      <c r="DQ116" s="84" t="s">
        <v>473</v>
      </c>
      <c r="DR116" s="84" t="s">
        <v>474</v>
      </c>
      <c r="DS116" s="84" t="s">
        <v>116</v>
      </c>
      <c r="DT116" s="84" t="s">
        <v>438</v>
      </c>
      <c r="DU116" s="84" t="s">
        <v>476</v>
      </c>
      <c r="DV116" s="93" t="s">
        <v>816</v>
      </c>
      <c r="DW116" s="421"/>
      <c r="DX116" s="111" t="s">
        <v>478</v>
      </c>
      <c r="DY116" s="238" t="s">
        <v>5</v>
      </c>
      <c r="DZ116" s="238" t="s">
        <v>5</v>
      </c>
      <c r="EA116" s="403" t="s">
        <v>469</v>
      </c>
      <c r="EB116" s="84" t="s">
        <v>307</v>
      </c>
      <c r="EC116" s="84" t="s">
        <v>185</v>
      </c>
      <c r="ED116" s="84" t="s">
        <v>345</v>
      </c>
      <c r="EE116" s="84" t="s">
        <v>74</v>
      </c>
      <c r="EF116" s="93" t="s">
        <v>511</v>
      </c>
      <c r="EG116" s="421"/>
      <c r="EH116" s="111" t="s">
        <v>512</v>
      </c>
      <c r="EI116" s="238" t="s">
        <v>5</v>
      </c>
      <c r="EJ116" s="238" t="s">
        <v>5</v>
      </c>
      <c r="EK116" s="84" t="s">
        <v>442</v>
      </c>
      <c r="EL116" s="84" t="s">
        <v>278</v>
      </c>
      <c r="EM116" s="84" t="s">
        <v>468</v>
      </c>
      <c r="EN116" s="111" t="s">
        <v>412</v>
      </c>
      <c r="EO116" s="238" t="s">
        <v>5</v>
      </c>
      <c r="EP116" s="438" t="s">
        <v>125</v>
      </c>
      <c r="EQ116" s="442"/>
      <c r="ER116" s="93" t="s">
        <v>513</v>
      </c>
      <c r="ES116" s="442"/>
      <c r="ET116" s="93" t="s">
        <v>130</v>
      </c>
      <c r="EU116" s="339"/>
      <c r="EV116" s="238" t="s">
        <v>5</v>
      </c>
      <c r="EW116" s="238" t="s">
        <v>5</v>
      </c>
      <c r="EX116" s="453" t="s">
        <v>651</v>
      </c>
      <c r="EY116" s="453" t="s">
        <v>342</v>
      </c>
      <c r="EZ116" s="370" t="s">
        <v>650</v>
      </c>
      <c r="FA116" s="341"/>
      <c r="FB116" s="238" t="s">
        <v>5</v>
      </c>
      <c r="FC116" s="464"/>
      <c r="FD116" s="238" t="s">
        <v>5</v>
      </c>
      <c r="FE116" s="472" t="s">
        <v>491</v>
      </c>
      <c r="FF116" s="476"/>
      <c r="FG116" s="480" t="s">
        <v>721</v>
      </c>
      <c r="FH116" s="487" t="s">
        <v>253</v>
      </c>
      <c r="FI116" s="491" t="s">
        <v>885</v>
      </c>
      <c r="FJ116" s="238" t="s">
        <v>5</v>
      </c>
      <c r="FK116" s="504" t="s">
        <v>5</v>
      </c>
      <c r="FL116" s="504" t="s">
        <v>5</v>
      </c>
    </row>
    <row r="117" spans="1:168" s="4" customFormat="1" ht="36.5" customHeight="1">
      <c r="A117" s="12" t="s">
        <v>443</v>
      </c>
      <c r="B117" s="12" t="s">
        <v>359</v>
      </c>
      <c r="C117" s="12" t="s">
        <v>569</v>
      </c>
      <c r="D117" s="12" t="s">
        <v>83</v>
      </c>
      <c r="E117" s="48" t="s">
        <v>187</v>
      </c>
      <c r="F117" s="56"/>
      <c r="G117" s="56"/>
      <c r="H117" s="78" t="s">
        <v>123</v>
      </c>
      <c r="I117" s="78"/>
      <c r="J117" s="92"/>
      <c r="K117" s="92"/>
      <c r="L117" s="92"/>
      <c r="M117" s="92"/>
      <c r="N117" s="92"/>
      <c r="O117" s="92"/>
      <c r="P117" s="92"/>
      <c r="Q117" s="92"/>
      <c r="R117" s="92"/>
      <c r="S117" s="92"/>
      <c r="T117" s="92"/>
      <c r="U117" s="78"/>
      <c r="V117" s="94"/>
      <c r="W117" s="98" t="s">
        <v>60</v>
      </c>
      <c r="X117" s="98" t="s">
        <v>4</v>
      </c>
      <c r="Y117" s="106" t="s">
        <v>62</v>
      </c>
      <c r="Z117" s="112"/>
      <c r="AA117" s="117" t="s">
        <v>229</v>
      </c>
      <c r="AB117" s="126" t="s">
        <v>228</v>
      </c>
      <c r="AC117" s="138"/>
      <c r="AD117" s="164" t="s">
        <v>835</v>
      </c>
      <c r="AE117" s="164" t="s">
        <v>72</v>
      </c>
      <c r="AF117" s="126" t="s">
        <v>229</v>
      </c>
      <c r="AG117" s="126" t="s">
        <v>228</v>
      </c>
      <c r="AH117" s="199"/>
      <c r="AI117" s="209"/>
      <c r="AJ117" s="213" t="s">
        <v>383</v>
      </c>
      <c r="AK117" s="213" t="s">
        <v>789</v>
      </c>
      <c r="AL117" s="213" t="s">
        <v>728</v>
      </c>
      <c r="AM117" s="217"/>
      <c r="AN117" s="224" t="s">
        <v>725</v>
      </c>
      <c r="AO117" s="228"/>
      <c r="AP117" s="234" t="s">
        <v>203</v>
      </c>
      <c r="AQ117" s="239" t="s">
        <v>8</v>
      </c>
      <c r="AR117" s="239" t="s">
        <v>350</v>
      </c>
      <c r="AS117" s="239" t="s">
        <v>230</v>
      </c>
      <c r="AT117" s="248"/>
      <c r="AU117" s="200"/>
      <c r="AV117" s="256" t="s">
        <v>504</v>
      </c>
      <c r="AW117" s="259" t="s">
        <v>520</v>
      </c>
      <c r="AX117" s="265" t="s">
        <v>80</v>
      </c>
      <c r="AY117" s="268" t="s">
        <v>233</v>
      </c>
      <c r="AZ117" s="276"/>
      <c r="BA117" s="289"/>
      <c r="BB117" s="289"/>
      <c r="BC117" s="300" t="s">
        <v>47</v>
      </c>
      <c r="BD117" s="307" t="s">
        <v>186</v>
      </c>
      <c r="BE117" s="311" t="s">
        <v>383</v>
      </c>
      <c r="BF117" s="311" t="s">
        <v>789</v>
      </c>
      <c r="BG117" s="311" t="s">
        <v>728</v>
      </c>
      <c r="BH117" s="268" t="s">
        <v>355</v>
      </c>
      <c r="BI117" s="326"/>
      <c r="BJ117" s="78"/>
      <c r="BK117" s="94"/>
      <c r="BL117" s="340" t="s">
        <v>892</v>
      </c>
      <c r="BM117" s="350" t="s">
        <v>72</v>
      </c>
      <c r="BN117" s="357"/>
      <c r="BO117" s="361" t="s">
        <v>72</v>
      </c>
      <c r="BP117" s="362"/>
      <c r="BQ117" s="362" t="s">
        <v>269</v>
      </c>
      <c r="BR117" s="362" t="s">
        <v>599</v>
      </c>
      <c r="BS117" s="362" t="s">
        <v>553</v>
      </c>
      <c r="BT117" s="362" t="s">
        <v>631</v>
      </c>
      <c r="BU117" s="362" t="s">
        <v>607</v>
      </c>
      <c r="BV117" s="362" t="s">
        <v>546</v>
      </c>
      <c r="BW117" s="366" t="s">
        <v>72</v>
      </c>
      <c r="BX117" s="362" t="s">
        <v>633</v>
      </c>
      <c r="BY117" s="362" t="s">
        <v>634</v>
      </c>
      <c r="BZ117" s="362" t="s">
        <v>36</v>
      </c>
      <c r="CA117" s="362" t="s">
        <v>241</v>
      </c>
      <c r="CB117" s="362" t="s">
        <v>287</v>
      </c>
      <c r="CC117" s="362" t="s">
        <v>583</v>
      </c>
      <c r="CD117" s="362" t="s">
        <v>635</v>
      </c>
      <c r="CE117" s="362" t="s">
        <v>339</v>
      </c>
      <c r="CF117" s="362" t="s">
        <v>470</v>
      </c>
      <c r="CG117" s="362" t="s">
        <v>636</v>
      </c>
      <c r="CH117" s="362" t="s">
        <v>637</v>
      </c>
      <c r="CI117" s="362" t="s">
        <v>661</v>
      </c>
      <c r="CJ117" s="366" t="s">
        <v>72</v>
      </c>
      <c r="CK117" s="362" t="s">
        <v>382</v>
      </c>
      <c r="CL117" s="362" t="s">
        <v>638</v>
      </c>
      <c r="CM117" s="362" t="s">
        <v>143</v>
      </c>
      <c r="CN117" s="362" t="s">
        <v>639</v>
      </c>
      <c r="CO117" s="362" t="s">
        <v>640</v>
      </c>
      <c r="CP117" s="362" t="s">
        <v>311</v>
      </c>
      <c r="CQ117" s="362" t="s">
        <v>641</v>
      </c>
      <c r="CR117" s="362" t="s">
        <v>205</v>
      </c>
      <c r="CS117" s="366" t="s">
        <v>72</v>
      </c>
      <c r="CT117" s="362" t="s">
        <v>642</v>
      </c>
      <c r="CU117" s="362" t="s">
        <v>643</v>
      </c>
      <c r="CV117" s="362" t="s">
        <v>644</v>
      </c>
      <c r="CW117" s="362" t="s">
        <v>645</v>
      </c>
      <c r="CX117" s="362" t="s">
        <v>648</v>
      </c>
      <c r="CY117" s="362" t="s">
        <v>487</v>
      </c>
      <c r="CZ117" s="362" t="s">
        <v>576</v>
      </c>
      <c r="DA117" s="366" t="s">
        <v>72</v>
      </c>
      <c r="DB117" s="371" t="s">
        <v>558</v>
      </c>
      <c r="DC117" s="371" t="s">
        <v>720</v>
      </c>
      <c r="DD117" s="366" t="s">
        <v>172</v>
      </c>
      <c r="DE117" s="374" t="s">
        <v>395</v>
      </c>
      <c r="DF117" s="374" t="s">
        <v>649</v>
      </c>
      <c r="DG117" s="374" t="s">
        <v>194</v>
      </c>
      <c r="DH117" s="376" t="s">
        <v>140</v>
      </c>
      <c r="DI117" s="378" t="s">
        <v>358</v>
      </c>
      <c r="DJ117" s="94"/>
      <c r="DK117" s="383" t="s">
        <v>394</v>
      </c>
      <c r="DL117" s="268" t="s">
        <v>234</v>
      </c>
      <c r="DM117" s="387"/>
      <c r="DN117" s="392"/>
      <c r="DO117" s="404"/>
      <c r="DP117" s="78"/>
      <c r="DQ117" s="78"/>
      <c r="DR117" s="78"/>
      <c r="DS117" s="78"/>
      <c r="DT117" s="78"/>
      <c r="DU117" s="78"/>
      <c r="DV117" s="94"/>
      <c r="DW117" s="106" t="s">
        <v>37</v>
      </c>
      <c r="DX117" s="112"/>
      <c r="DY117" s="268" t="s">
        <v>133</v>
      </c>
      <c r="DZ117" s="268" t="s">
        <v>235</v>
      </c>
      <c r="EA117" s="404"/>
      <c r="EB117" s="78"/>
      <c r="EC117" s="78"/>
      <c r="ED117" s="78"/>
      <c r="EE117" s="78"/>
      <c r="EF117" s="94"/>
      <c r="EG117" s="431" t="s">
        <v>37</v>
      </c>
      <c r="EH117" s="112"/>
      <c r="EI117" s="268" t="s">
        <v>133</v>
      </c>
      <c r="EJ117" s="268" t="s">
        <v>235</v>
      </c>
      <c r="EK117" s="56"/>
      <c r="EL117" s="56"/>
      <c r="EM117" s="56"/>
      <c r="EN117" s="112"/>
      <c r="EO117" s="268" t="s">
        <v>133</v>
      </c>
      <c r="EP117" s="439"/>
      <c r="EQ117" s="350" t="s">
        <v>256</v>
      </c>
      <c r="ER117" s="443"/>
      <c r="ES117" s="106" t="s">
        <v>413</v>
      </c>
      <c r="ET117" s="94"/>
      <c r="EU117" s="446" t="s">
        <v>51</v>
      </c>
      <c r="EV117" s="239" t="s">
        <v>95</v>
      </c>
      <c r="EW117" s="239" t="s">
        <v>240</v>
      </c>
      <c r="EX117" s="453"/>
      <c r="EY117" s="453"/>
      <c r="EZ117" s="457"/>
      <c r="FA117" s="458" t="s">
        <v>37</v>
      </c>
      <c r="FB117" s="239" t="s">
        <v>653</v>
      </c>
      <c r="FC117" s="465"/>
      <c r="FD117" s="268"/>
      <c r="FE117" s="473"/>
      <c r="FF117" s="477" t="s">
        <v>655</v>
      </c>
      <c r="FG117" s="481"/>
      <c r="FH117" s="488"/>
      <c r="FI117" s="492"/>
      <c r="FJ117" s="498"/>
      <c r="FK117" s="504" t="s">
        <v>127</v>
      </c>
      <c r="FL117" s="508" t="s">
        <v>127</v>
      </c>
    </row>
    <row r="118" spans="1:168" s="5" customFormat="1" ht="20" hidden="1" customHeight="1">
      <c r="A118" s="12" t="s">
        <v>443</v>
      </c>
      <c r="B118" s="12" t="s">
        <v>359</v>
      </c>
      <c r="C118" s="12" t="s">
        <v>569</v>
      </c>
      <c r="D118" s="12" t="s">
        <v>83</v>
      </c>
      <c r="E118" s="49" t="s">
        <v>238</v>
      </c>
      <c r="F118" s="57" t="s">
        <v>329</v>
      </c>
      <c r="G118" s="57" t="s">
        <v>124</v>
      </c>
      <c r="H118" s="79" t="s">
        <v>123</v>
      </c>
      <c r="I118" s="57" t="s">
        <v>563</v>
      </c>
      <c r="J118" s="57" t="s">
        <v>564</v>
      </c>
      <c r="K118" s="57" t="s">
        <v>603</v>
      </c>
      <c r="L118" s="57" t="s">
        <v>226</v>
      </c>
      <c r="M118" s="57" t="s">
        <v>604</v>
      </c>
      <c r="N118" s="57" t="s">
        <v>132</v>
      </c>
      <c r="O118" s="57" t="s">
        <v>578</v>
      </c>
      <c r="P118" s="57" t="s">
        <v>579</v>
      </c>
      <c r="Q118" s="57" t="s">
        <v>533</v>
      </c>
      <c r="R118" s="57" t="s">
        <v>404</v>
      </c>
      <c r="S118" s="57" t="s">
        <v>605</v>
      </c>
      <c r="T118" s="57" t="s">
        <v>526</v>
      </c>
      <c r="U118" s="57" t="s">
        <v>606</v>
      </c>
      <c r="V118" s="57" t="s">
        <v>361</v>
      </c>
      <c r="W118" s="79" t="s">
        <v>402</v>
      </c>
      <c r="X118" s="79" t="s">
        <v>441</v>
      </c>
      <c r="Y118" s="79" t="s">
        <v>608</v>
      </c>
      <c r="Z118" s="79" t="s">
        <v>352</v>
      </c>
      <c r="AA118" s="118" t="s">
        <v>609</v>
      </c>
      <c r="AB118" s="127" t="s">
        <v>48</v>
      </c>
      <c r="AC118" s="139" t="s">
        <v>663</v>
      </c>
      <c r="AD118" s="165" t="s">
        <v>829</v>
      </c>
      <c r="AE118" s="139" t="s">
        <v>72</v>
      </c>
      <c r="AF118" s="192" t="s">
        <v>435</v>
      </c>
      <c r="AG118" s="127" t="s">
        <v>756</v>
      </c>
      <c r="AH118" s="201" t="s">
        <v>456</v>
      </c>
      <c r="AI118" s="201" t="s">
        <v>371</v>
      </c>
      <c r="AJ118" s="201" t="s">
        <v>783</v>
      </c>
      <c r="AK118" s="201" t="s">
        <v>784</v>
      </c>
      <c r="AL118" s="201" t="s">
        <v>420</v>
      </c>
      <c r="AM118" s="218" t="s">
        <v>786</v>
      </c>
      <c r="AN118" s="201" t="s">
        <v>246</v>
      </c>
      <c r="AO118" s="201" t="s">
        <v>787</v>
      </c>
      <c r="AP118" s="201" t="s">
        <v>788</v>
      </c>
      <c r="AQ118" s="240" t="s">
        <v>29</v>
      </c>
      <c r="AR118" s="240" t="s">
        <v>29</v>
      </c>
      <c r="AS118" s="240" t="s">
        <v>29</v>
      </c>
      <c r="AT118" s="201" t="s">
        <v>392</v>
      </c>
      <c r="AU118" s="201" t="s">
        <v>243</v>
      </c>
      <c r="AV118" s="201" t="s">
        <v>555</v>
      </c>
      <c r="AW118" s="201" t="s">
        <v>517</v>
      </c>
      <c r="AX118" s="266" t="s">
        <v>611</v>
      </c>
      <c r="AY118" s="269" t="s">
        <v>611</v>
      </c>
      <c r="AZ118" s="277" t="s">
        <v>344</v>
      </c>
      <c r="BA118" s="290" t="s">
        <v>54</v>
      </c>
      <c r="BB118" s="290" t="s">
        <v>414</v>
      </c>
      <c r="BC118" s="290" t="s">
        <v>612</v>
      </c>
      <c r="BD118" s="290" t="s">
        <v>451</v>
      </c>
      <c r="BE118" s="290" t="s">
        <v>783</v>
      </c>
      <c r="BF118" s="290" t="s">
        <v>784</v>
      </c>
      <c r="BG118" s="316" t="s">
        <v>420</v>
      </c>
      <c r="BH118" s="240" t="s">
        <v>503</v>
      </c>
      <c r="BI118" s="327" t="s">
        <v>344</v>
      </c>
      <c r="BJ118" s="57" t="s">
        <v>662</v>
      </c>
      <c r="BK118" s="57" t="s">
        <v>367</v>
      </c>
      <c r="BL118" s="341" t="s">
        <v>802</v>
      </c>
      <c r="BM118" s="57" t="s">
        <v>888</v>
      </c>
      <c r="BN118" s="57" t="s">
        <v>666</v>
      </c>
      <c r="BO118" s="57" t="s">
        <v>72</v>
      </c>
      <c r="BP118" s="57" t="s">
        <v>667</v>
      </c>
      <c r="BQ118" s="57" t="s">
        <v>73</v>
      </c>
      <c r="BR118" s="57" t="s">
        <v>668</v>
      </c>
      <c r="BS118" s="57" t="s">
        <v>669</v>
      </c>
      <c r="BT118" s="57" t="s">
        <v>120</v>
      </c>
      <c r="BU118" s="57" t="s">
        <v>671</v>
      </c>
      <c r="BV118" s="57" t="s">
        <v>390</v>
      </c>
      <c r="BW118" s="57" t="s">
        <v>72</v>
      </c>
      <c r="BX118" s="57" t="s">
        <v>672</v>
      </c>
      <c r="BY118" s="57" t="s">
        <v>673</v>
      </c>
      <c r="BZ118" s="57" t="s">
        <v>585</v>
      </c>
      <c r="CA118" s="57" t="s">
        <v>675</v>
      </c>
      <c r="CB118" s="57" t="s">
        <v>508</v>
      </c>
      <c r="CC118" s="57" t="s">
        <v>676</v>
      </c>
      <c r="CD118" s="57" t="s">
        <v>677</v>
      </c>
      <c r="CE118" s="57" t="s">
        <v>142</v>
      </c>
      <c r="CF118" s="57" t="s">
        <v>678</v>
      </c>
      <c r="CG118" s="57" t="s">
        <v>610</v>
      </c>
      <c r="CH118" s="57" t="s">
        <v>679</v>
      </c>
      <c r="CI118" s="57" t="s">
        <v>680</v>
      </c>
      <c r="CJ118" s="57" t="s">
        <v>72</v>
      </c>
      <c r="CK118" s="57" t="s">
        <v>681</v>
      </c>
      <c r="CL118" s="57" t="s">
        <v>683</v>
      </c>
      <c r="CM118" s="57" t="s">
        <v>440</v>
      </c>
      <c r="CN118" s="57" t="s">
        <v>319</v>
      </c>
      <c r="CO118" s="57" t="s">
        <v>684</v>
      </c>
      <c r="CP118" s="57" t="s">
        <v>685</v>
      </c>
      <c r="CQ118" s="57" t="s">
        <v>686</v>
      </c>
      <c r="CR118" s="57" t="s">
        <v>687</v>
      </c>
      <c r="CS118" s="57" t="s">
        <v>72</v>
      </c>
      <c r="CT118" s="57" t="s">
        <v>688</v>
      </c>
      <c r="CU118" s="57" t="s">
        <v>532</v>
      </c>
      <c r="CV118" s="57" t="s">
        <v>689</v>
      </c>
      <c r="CW118" s="57" t="s">
        <v>691</v>
      </c>
      <c r="CX118" s="57" t="s">
        <v>692</v>
      </c>
      <c r="CY118" s="57" t="s">
        <v>693</v>
      </c>
      <c r="CZ118" s="57" t="s">
        <v>276</v>
      </c>
      <c r="DA118" s="57" t="s">
        <v>72</v>
      </c>
      <c r="DB118" s="57" t="s">
        <v>757</v>
      </c>
      <c r="DC118" s="57" t="s">
        <v>613</v>
      </c>
      <c r="DD118" s="57" t="s">
        <v>758</v>
      </c>
      <c r="DE118" s="57" t="s">
        <v>694</v>
      </c>
      <c r="DF118" s="57" t="s">
        <v>695</v>
      </c>
      <c r="DG118" s="57" t="s">
        <v>57</v>
      </c>
      <c r="DH118" s="57" t="s">
        <v>293</v>
      </c>
      <c r="DI118" s="57" t="s">
        <v>424</v>
      </c>
      <c r="DJ118" s="57" t="s">
        <v>144</v>
      </c>
      <c r="DK118" s="57" t="s">
        <v>614</v>
      </c>
      <c r="DL118" s="269" t="s">
        <v>14</v>
      </c>
      <c r="DM118" s="388" t="s">
        <v>41</v>
      </c>
      <c r="DN118" s="393" t="s">
        <v>344</v>
      </c>
      <c r="DO118" s="57" t="s">
        <v>469</v>
      </c>
      <c r="DP118" s="57" t="s">
        <v>471</v>
      </c>
      <c r="DQ118" s="57" t="s">
        <v>473</v>
      </c>
      <c r="DR118" s="57" t="s">
        <v>474</v>
      </c>
      <c r="DS118" s="57" t="s">
        <v>116</v>
      </c>
      <c r="DT118" s="57" t="s">
        <v>438</v>
      </c>
      <c r="DU118" s="57" t="s">
        <v>476</v>
      </c>
      <c r="DV118" s="57" t="s">
        <v>616</v>
      </c>
      <c r="DW118" s="57" t="s">
        <v>617</v>
      </c>
      <c r="DX118" s="57" t="s">
        <v>331</v>
      </c>
      <c r="DY118" s="269" t="s">
        <v>703</v>
      </c>
      <c r="DZ118" s="269" t="s">
        <v>540</v>
      </c>
      <c r="EA118" s="57" t="s">
        <v>469</v>
      </c>
      <c r="EB118" s="57" t="s">
        <v>307</v>
      </c>
      <c r="EC118" s="57" t="s">
        <v>185</v>
      </c>
      <c r="ED118" s="57" t="s">
        <v>345</v>
      </c>
      <c r="EE118" s="57" t="s">
        <v>74</v>
      </c>
      <c r="EF118" s="57" t="s">
        <v>511</v>
      </c>
      <c r="EG118" s="57" t="s">
        <v>477</v>
      </c>
      <c r="EH118" s="57" t="s">
        <v>591</v>
      </c>
      <c r="EI118" s="269" t="s">
        <v>618</v>
      </c>
      <c r="EJ118" s="269" t="s">
        <v>618</v>
      </c>
      <c r="EK118" s="57" t="s">
        <v>549</v>
      </c>
      <c r="EL118" s="57" t="s">
        <v>615</v>
      </c>
      <c r="EM118" s="57" t="s">
        <v>468</v>
      </c>
      <c r="EN118" s="57" t="s">
        <v>177</v>
      </c>
      <c r="EO118" s="269" t="s">
        <v>64</v>
      </c>
      <c r="EP118" s="57" t="s">
        <v>619</v>
      </c>
      <c r="EQ118" s="57" t="s">
        <v>620</v>
      </c>
      <c r="ER118" s="57" t="s">
        <v>176</v>
      </c>
      <c r="ES118" s="57" t="s">
        <v>621</v>
      </c>
      <c r="ET118" s="57" t="s">
        <v>622</v>
      </c>
      <c r="EU118" s="57" t="s">
        <v>537</v>
      </c>
      <c r="EV118" s="240" t="s">
        <v>623</v>
      </c>
      <c r="EW118" s="240" t="s">
        <v>623</v>
      </c>
      <c r="EX118" s="454" t="s">
        <v>651</v>
      </c>
      <c r="EY118" s="454" t="s">
        <v>696</v>
      </c>
      <c r="EZ118" s="454" t="s">
        <v>699</v>
      </c>
      <c r="FA118" s="454" t="s">
        <v>522</v>
      </c>
      <c r="FB118" s="240" t="s">
        <v>625</v>
      </c>
      <c r="FC118" s="466" t="s">
        <v>759</v>
      </c>
      <c r="FD118" s="269" t="s">
        <v>761</v>
      </c>
      <c r="FE118" s="474" t="s">
        <v>700</v>
      </c>
      <c r="FF118" s="474" t="s">
        <v>285</v>
      </c>
      <c r="FG118" s="482" t="s">
        <v>665</v>
      </c>
      <c r="FH118" s="489" t="s">
        <v>884</v>
      </c>
      <c r="FI118" s="493" t="s">
        <v>797</v>
      </c>
      <c r="FJ118" s="269" t="s">
        <v>895</v>
      </c>
      <c r="FK118" s="505" t="s">
        <v>81</v>
      </c>
      <c r="FL118" s="505" t="s">
        <v>465</v>
      </c>
    </row>
    <row r="119" spans="1:168" ht="6" hidden="1" customHeight="1">
      <c r="A119" s="13" t="e">
        <f>#REF!</f>
        <v>#REF!</v>
      </c>
      <c r="B119" s="13" t="e">
        <f>#REF!</f>
        <v>#REF!</v>
      </c>
      <c r="C119" s="33" t="e">
        <f>#REF!</f>
        <v>#REF!</v>
      </c>
      <c r="D119" s="41">
        <f>ROW()-119</f>
        <v>0</v>
      </c>
      <c r="E119" s="50"/>
      <c r="F119" s="58"/>
      <c r="G119" s="70"/>
      <c r="H119" s="70"/>
      <c r="I119" s="85"/>
      <c r="J119" s="85"/>
      <c r="K119" s="85"/>
      <c r="L119" s="85"/>
      <c r="M119" s="85"/>
      <c r="N119" s="85"/>
      <c r="O119" s="85"/>
      <c r="P119" s="85"/>
      <c r="Q119" s="85"/>
      <c r="R119" s="85"/>
      <c r="S119" s="85"/>
      <c r="T119" s="85"/>
      <c r="U119" s="85"/>
      <c r="V119" s="95"/>
      <c r="W119" s="100"/>
      <c r="X119" s="100"/>
      <c r="Y119" s="107"/>
      <c r="Z119" s="113"/>
      <c r="AA119" s="119" t="str">
        <f>IF(AND(COUNTA(F119:H119)&lt;3,COUNTA(F119:H119)&gt;0),"問1回答漏れ",IF(AND(G119&lt;&gt;"",COUNTA(I119:V119,Z119)&lt;1),"問2回答漏れ"," "))</f>
        <v xml:space="preserve"> </v>
      </c>
      <c r="AB119" s="119" t="str">
        <f>IF(AND(V119&gt;0,OR(COUNTA(W119:Y119)&lt;1,COUNTA(W119:Y119)&gt;V119)),"その他に人数→具体的内容記入",IF(AND(V119="",COUNTA(W119:Y119)&lt;&gt;0),"具体的内容あり→人数記入"," "))</f>
        <v xml:space="preserve"> </v>
      </c>
      <c r="AC119" s="140"/>
      <c r="AD119" s="166"/>
      <c r="AE119" s="166"/>
      <c r="AF119" s="193" t="str">
        <f>IF(G119&lt;&gt;"",IF(AC119="","問2_2)回答漏れ"," ")," ")</f>
        <v xml:space="preserve"> </v>
      </c>
      <c r="AG119" s="193" t="str">
        <f>IF(G119&lt;&gt;"",IF(AC119="n）その他",IF(AE119="","その他回答漏れ"," ")," ")," ")</f>
        <v xml:space="preserve"> </v>
      </c>
      <c r="AH119" s="202"/>
      <c r="AI119" s="58"/>
      <c r="AJ119" s="58"/>
      <c r="AK119" s="58"/>
      <c r="AL119" s="58"/>
      <c r="AM119" s="219"/>
      <c r="AN119" s="225"/>
      <c r="AO119" s="229"/>
      <c r="AP119" s="235"/>
      <c r="AQ119" s="241" t="str">
        <f>IF(AND(OR(AH119=AH$87,AH119=AH$88),OR(COUNTA(AI119:AM119)&lt;2,COUNTA(AO119)&lt;&gt;0)),"1）事実確認調査あり→1-1、2)に記入",IF(AND(AH119=AH$89,OR(COUNTA(AM119)=1,COUNTA(AO119)=0)),"1）事実確認調査なし→1-3)に記入",IF(AND(AH119="",COUNTA(AI119:AP119)&lt;&gt;0),"1)事実確認調査の有無を記入",IF(AND(AM119=AM$89,AN119=""),"虐待の事実の判断に至らなかった理由を記入",IF(AND(G119=G$89,AM119=AM$88),"問1「対応時期」で選択肢cとした場合、虐待の事実が認められた事例のみ回答"," ")))))</f>
        <v xml:space="preserve"> </v>
      </c>
      <c r="AR119" s="241" t="str">
        <f>IF(AND(H119=H$88,COUNTA(AH119:AP119)&gt;0),"都道府県が受理→問3記入不要",IF(AND(H119=H$87,COUNTA(AH119:AP119)&lt;1),"市町村が受理→問3記入必要"," "))</f>
        <v xml:space="preserve"> </v>
      </c>
      <c r="AS119" s="241" t="str">
        <f>IF(AND(AO119=AO$90,COUNTA(AP119)=0),"その他→具体的内容",IF(AND(AO119&lt;&gt;AO$90,COUNTA(AP119)&lt;&gt;0),"1-3)その他以外→具体的内容不要"," "))</f>
        <v xml:space="preserve"> </v>
      </c>
      <c r="AT119" s="249"/>
      <c r="AU119" s="254"/>
      <c r="AV119" s="85"/>
      <c r="AW119" s="260"/>
      <c r="AX119" s="241" t="str">
        <f>IF(AND(AM119=AM$89,AV119=""),"虐待の事実の判断に至らなかった→2-1)に回答",IF(AND(AM119&lt;&gt;AM$89,AV119&lt;&gt;""),"虐待の事実の判断に至らなかった時のみ2-1)に回答",IF(AND(G119=G$89,AM119=AM$89,AV119=AV$88),"問1「対応時期」で選択肢cとした場合、虐待の事実が認められた事例のみ回答(問3_1-2)でc)、問4_2-1)で｢非該当｣を選択中)"," ")))</f>
        <v xml:space="preserve"> </v>
      </c>
      <c r="AY119" s="241" t="str">
        <f>IF(AND(H119=H$88,COUNTA(AV119)&gt;0),"都道府県が直接受理→回答不要"," ")</f>
        <v xml:space="preserve"> </v>
      </c>
      <c r="AZ119" s="278"/>
      <c r="BA119" s="140"/>
      <c r="BB119" s="140"/>
      <c r="BC119" s="301"/>
      <c r="BD119" s="308"/>
      <c r="BE119" s="312"/>
      <c r="BF119" s="312"/>
      <c r="BG119" s="312"/>
      <c r="BH119" s="322" t="str">
        <f>IF(COUNTA(BA119:BB119)&gt;1,"1)と2）はいずれか1つ回答",IF(AND(AU119="該当",BA119=""),"1)に回答",IF(AND(H119=H$88,BB119=""),"2)に回答",IF(AND(G119=G$89,OR(BA119=BA$88,BA119=BA$89,BA119=BA$90,BB119=BB$88,BB119=BB$89,BB119=BB$90,BB119=BB$91)),"問1「対応時期」で選択肢cとした場合、虐待の事実が認められた事例のみ回答",IF(AND(AND(H119&lt;&gt;H$88,AU119&lt;&gt;"該当"),COUNTA(BA119:BD119)&gt;0),"回答不要",IF(AND(AT119="該当",BB119&lt;&gt;""),"問4_1)該当→問5_2)回答不要",IF(AND(OR(H119=H$88,AU119="該当"),AND(OR(BA119=BA$87,BA119=BA$88,BA119=BA$89,BB119=BB$87,BB119=BB$88,BB119=BB$89),COUNTA(BA119:BD119)&gt;0,COUNTA(BA119:BD119)&lt;2)),"回答漏れ"," ")))))))</f>
        <v xml:space="preserve"> </v>
      </c>
      <c r="BI119" s="328"/>
      <c r="BJ119" s="58"/>
      <c r="BK119" s="166"/>
      <c r="BL119" s="342"/>
      <c r="BM119" s="351"/>
      <c r="BN119" s="358"/>
      <c r="BO119" s="358"/>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c r="CN119" s="140"/>
      <c r="CO119" s="140"/>
      <c r="CP119" s="140"/>
      <c r="CQ119" s="140"/>
      <c r="CR119" s="140"/>
      <c r="CS119" s="140"/>
      <c r="CT119" s="140"/>
      <c r="CU119" s="140"/>
      <c r="CV119" s="140"/>
      <c r="CW119" s="140"/>
      <c r="CX119" s="140"/>
      <c r="CY119" s="140"/>
      <c r="CZ119" s="140"/>
      <c r="DA119" s="140"/>
      <c r="DB119" s="140"/>
      <c r="DC119" s="140"/>
      <c r="DD119" s="140"/>
      <c r="DE119" s="140"/>
      <c r="DF119" s="140"/>
      <c r="DG119" s="140"/>
      <c r="DH119" s="140"/>
      <c r="DI119" s="140"/>
      <c r="DJ119" s="140"/>
      <c r="DK119" s="166"/>
      <c r="DL119" s="241" t="str">
        <f>IF(AND(OR(BA119=BA$87,BB119=BB$87,AT119="該当"),OR(COUNTA(BJ119:BK119,BN119:BN119,BP119:BV119,BX119:CI119,CK119:CR119,CT119:CZ119,DB119:DJ119)&lt;43,COUNTA(BK119:BK119)&lt;1)),"虐待あり→問6_1)～問6_7)に回答漏れがあります",IF(AND(AND(OR(BA119=BA$88,BA119=BA$89,BA119=BA$90,BB119=BB$88,BB119=BB$89,BB119=BB$90,BB119=BB$91,AND(BA119="",BB119="")),OR(AT119="非該当",AT119=" ")),OR(COUNTA(BJ119:DK119)&gt;0,COUNTA(BK119:BK119)&gt;0)),"虐待なし→回答内容確認",IF(AND(OR(DJ119=DJ$88,DJ119=DJ$89,DJ119=DJ$90),DK119=""),"不明の場合理由を記入",IF(AND(COUNTA(G119:Z119,AH119:AP119,AV119,BA119:BD119)&lt;1,COUNTA(BJ119:DK119)&gt;0),"問1～問5無記入、問6内容確認",IF(AND(BK119=BK$100,COUNTA(BM119)=0),"2)その他→具体的内容",IF(AND(BK119&lt;&gt;BK$100,COUNTA(BM119)&lt;&gt;0),"2)その他以外→具体的内容不要"," "))))))</f>
        <v xml:space="preserve"> </v>
      </c>
      <c r="DM119" s="389">
        <f>D119</f>
        <v>0</v>
      </c>
      <c r="DN119" s="394"/>
      <c r="DO119" s="358"/>
      <c r="DP119" s="358"/>
      <c r="DQ119" s="358"/>
      <c r="DR119" s="358"/>
      <c r="DS119" s="358"/>
      <c r="DT119" s="358"/>
      <c r="DU119" s="358"/>
      <c r="DV119" s="418"/>
      <c r="DW119" s="422"/>
      <c r="DX119" s="58"/>
      <c r="DY119" s="241" t="str">
        <f>IF(AND(OR(BA119=BA$87,BB119=BB$87,AT119="該当"),AND(COUNTIF(DO119:DV119,"無")=8,DX119&lt;&gt;"")),"すべて「無」→期日不要",IF(AND(OR(BA119=BA$87,BB119=BB$87,AT119="該当"),AND(COUNTIF(DO119:DV119,"無")=8,DX119=""))," ",IF(AND(OR(BA119=BA$87,BB119=BB$87,AT119="該当"),COUNTA(DO119:DV119,DX119)&lt;9),"問8回答漏れ",IF(AND(AND(OR(BA119=BA$88,BA119=BA$89,BA119=BA$90,BB119=BB$88,BB119=BB$89,BB119=BB$90,BB119=BB$91,AND(BA119="",BB119="")),OR(AT119="非該当",AT119=" ")),COUNTA(DO119:DX119)&gt;0),"虐待なし→回答内容確認",IF(AND(COUNTA(G119:Z119,AH119:AP119,AV119,BA119:BD119,BJ119:DK119,EK119:EN119)&lt;1,COUNTA(DO119:DX119)&gt;0),"問1～問7無記入、問8内容確認"," ")))))</f>
        <v xml:space="preserve"> </v>
      </c>
      <c r="DZ119" s="241" t="str">
        <f>IF(AND(OR(DV119="市町村が実施",DV119="都道府県が実施",DV119="市町村・都道府県がそれぞれ実施"),DW119=""),"その他→具体的内容",IF(AND(OR(DV119="無",DV119=""),DW119&lt;&gt;""),"具体的内容あり→行使した機関を記入"," "))</f>
        <v xml:space="preserve"> </v>
      </c>
      <c r="EA119" s="426"/>
      <c r="EB119" s="426"/>
      <c r="EC119" s="426"/>
      <c r="ED119" s="426"/>
      <c r="EE119" s="426"/>
      <c r="EF119" s="426"/>
      <c r="EG119" s="358"/>
      <c r="EH119" s="58"/>
      <c r="EI119" s="241" t="str">
        <f>IF(AND(OR(BA119=BA$87,BB119=BB$87,AT119="該当"),OR(LEFT(BK119,1)="b",LEFT(BK119,1)="c"),OR(COUNTIF(EA119:EF119,"市町村が実施")&gt;0,COUNTIF(EA119:EF119,"都道府県が実施")&gt;0)),"虐待発生施設は老人福祉法対象外",IF(AND(OR(BA119=BA$87,BB119=BB$87,AT119="該当"),AND(COUNTIF(EA119:EF119,"無")=6,EH119&lt;&gt;"")),"すべて「無」→期日不要",IF(AND(OR(BA119=BA$87,BB119=BB$87,AT119="該当"),AND(COUNTIF(EA119:EF119,"無")=6,EH119=""))," ",IF(AND(OR(BA119=BA$87,BB119=BB$87,AT119="該当"),COUNTA(EA119:EF119,EH119)&lt;7),"問9回答漏れ",IF(AND(AND(OR(BA119=BA$88,BA119=BA$89,BA119=BA$90,BB119=BB$88,BB119=BB$89,BB119=BB$90,BB119=BB$91,AND(BA119="",BB119="")),OR(AT119="非該当",AT119=" ")),COUNTA(EA119:EH119)&gt;0),"虐待なし→回答内容確認",IF(AND(COUNTA(G119:Z119,AH119:AP119,AV119,BA119:BD119,BJ119:DK119,EK119:EN119,DO119:DX119)&lt;1,COUNTA(EA119:EH119)&gt;0),"問1～問8無記入、問9内容確認"," "))))))</f>
        <v xml:space="preserve"> </v>
      </c>
      <c r="EJ119" s="241" t="str">
        <f>IF(OR(AND(EF119="市町村が実施",EG119=""),AND(EF119="都道府県が実施",EG119="")),"その他→具体的内容",IF(AND(OR(EF119="無",EF119=""),EG119&lt;&gt;""),"具体的内容あり→その他｢実施した｣"," "))</f>
        <v xml:space="preserve"> </v>
      </c>
      <c r="EK119" s="140"/>
      <c r="EL119" s="140"/>
      <c r="EM119" s="140"/>
      <c r="EN119" s="58"/>
      <c r="EO119" s="241" t="str">
        <f>IF(AND(OR(BA119=BA$87,BB119=BB$87,AT119="該当"),AND(EK119="無",EL119="無",EM119="無",EN119&lt;&gt;"")),"すべて「無」→期日不要",IF(AND(OR(BA119=BA$87,BB119=BB$87,AT119="該当"),AND(EK119="無",EL119="無",EM119="無"))," ",IF(AND(OR(BA119=BA$87,BB119=BB$87,AT119="該当"),COUNTA(EK119:EN119)&lt;4),"問7回答漏れ",IF(AND(AND(OR(BA119=BA$88,BA119=BA$89,BA119=BA$90,BB119=BB$88,BB119=BB$89,BB119=BB$90,BB119=BB$91,AND(BA119="",BB119="")),OR(AT119="非該当",AT119=" ")),COUNTA(EK119:EN119)&gt;0),"虐待なし→回答内容確認",IF(AND(COUNTA(G119:Z119,AH119:AP119,AV119,BA119:BD119,BJ119:DK119)&lt;1,COUNTA(EK119:EN119)&gt;0),"問1～問6無記入、問7内容確認"," ")))))</f>
        <v xml:space="preserve"> </v>
      </c>
      <c r="EP119" s="440"/>
      <c r="EQ119" s="58"/>
      <c r="ER119" s="444"/>
      <c r="ES119" s="58"/>
      <c r="ET119" s="444"/>
      <c r="EU119" s="447"/>
      <c r="EV119" s="241" t="str">
        <f>IF(AND(OR(EP119="無",EP119=""),EQ119&lt;&gt;""),"1-1)期日不要",IF(AND(EP119="有",EQ119=""),"1-1)期日未記入",IF(AND(OR(ER119="無",ER119=""),ES119&lt;&gt;""),"1-2)期日不要",IF(AND(ER119="有",ES119=""),"2-1)期日未記入",IF(OR(AND(OR(ET119="無",ET119=""),EU119&lt;&gt;""),AND(ET119="有",EU119="")),"その他→具体的内容"," ")))))</f>
        <v xml:space="preserve"> </v>
      </c>
      <c r="EW119" s="241" t="str">
        <f>IF(AND(SUM(COUNTIF(EK119:EM119,"*実施*")+COUNTIF(DO119:DV119,"*実施*")+COUNTIF(EA119:EF119,"*実施*"))&gt;0,COUNTA(EP119,ER119,ET119)&lt;3),"施設への対応、権限行使あり→問10記入",IF(AND(SUM(COUNTIF(EK119:EM119,"*実施*")+COUNTIF(DO119:DV119,"*実施*")+COUNTIF(EA119:EF119,"*実施*"))&lt;1,COUNTA(EP119,ER119,ET119)&gt;0),"施設への対応、権限行使なし→記入不要"," "))</f>
        <v xml:space="preserve"> </v>
      </c>
      <c r="EX119" s="455"/>
      <c r="EY119" s="455"/>
      <c r="EZ119" s="455"/>
      <c r="FA119" s="444"/>
      <c r="FB119" s="459" t="str">
        <f>IF(AND(OR(BA119=BA$87,BB119=BB$87,AT119="該当"),OR(COUNTA(EX119:EZ119)&lt;3)),"虐待あり→すべて回答",IF(AND(AND(OR(BA119=BA$88,BA119=BA$89,BA119=BA$90,BB119=BB$88,BB119=BB$89,BB119=BB$90,BB119=BB$91,AND(BA119="",BB119="")),OR(AT119="非該当",AT119=" ")),OR(COUNTA(EX119:EZ119)&gt;0)),"虐待なし→記入不要",IF(AND(EZ119=EZ$87,COUNTA(FA119)=0),"3)その他→具体的内容"," ")))</f>
        <v xml:space="preserve"> </v>
      </c>
      <c r="FC119" s="358"/>
      <c r="FD119" s="468" t="str" cm="1">
        <f t="array" ref="FD119">IF(AND(SUM(COUNTIF(DO119:DV119,{"*実施*"}),COUNTIF(EA119:EF119,{"*実施*"}))&gt;0,FC119=""),"法に基づく措置あり→問12に記入",IF(AND(SUM(COUNTIF(DO119:DV119,{"*実施*"}),COUNTIF(EA119:EF119,{"*実施*"}))&lt;1,FC119&lt;&gt;""),"法に基づく措置なし→問12に記入不要"," "))</f>
        <v xml:space="preserve"> </v>
      </c>
      <c r="FE119" s="140"/>
      <c r="FF119" s="478"/>
      <c r="FG119" s="483"/>
      <c r="FH119" s="483"/>
      <c r="FI119" s="483"/>
      <c r="FJ119" s="499" t="str">
        <f>IF(AND(OR(BA119=BA$87,BB119=BB$87,AT119="該当"),OR(COUNTA(FE119:FE119)&lt;1,COUNTA(FI119:FI119)&lt;1)),"虐待あり→すべて回答",IF(AND(AND(OR(BA119=BA$88,BA119=BA$89,BA119=BA$90,BB119=BB$88,BB119=BB$89,BB119=BB$90,BB119=BB$91,AND(BA119="",BB119="")),OR(AT119="非該当",AT119=" ")),OR(COUNTA(FE119:FI119)&gt;0)),"虐待なし→記入不要",IF(AND(FE119=FE$88,COUNTA(FF119)=0),"1_2)終結日記入漏れ"," ")))</f>
        <v xml:space="preserve"> </v>
      </c>
      <c r="FK119" s="506" t="str">
        <f>IF(SUM(COUNTIF(AA119:AB119," ")+COUNTIF(AF119:AG119," ")+COUNTIF(AQ119:AS119," ")+COUNTIF(AX119:AY119," "))&lt;9,"問4以前にエラーがあります","")</f>
        <v/>
      </c>
      <c r="FL119" s="241" t="str">
        <f>IF(SUM(COUNTIF(BH119," ")+COUNTIF(DL119," ")+COUNTIF(EO119," ")+COUNTIF(DY119:DZ119," ")+COUNTIF(EI119:EJ119," ")+COUNTIF(EV119:EW119," ")+COUNTIF(FB119," ")+COUNTIF(FD119," ")+COUNTIF(FJ119," "))&lt;12,"問5以降にエラーがあります"," ")</f>
        <v xml:space="preserve"> </v>
      </c>
    </row>
    <row r="120" spans="1:168" ht="30" customHeight="1">
      <c r="A120" s="14" t="e">
        <f>#REF!</f>
        <v>#REF!</v>
      </c>
      <c r="B120" s="14" t="e">
        <f>#REF!</f>
        <v>#REF!</v>
      </c>
      <c r="C120" s="34" t="e">
        <f>#REF!</f>
        <v>#REF!</v>
      </c>
      <c r="D120" s="42">
        <f>ROW()-119</f>
        <v>1</v>
      </c>
      <c r="E120" s="51"/>
      <c r="F120" s="59"/>
      <c r="G120" s="71"/>
      <c r="H120" s="71"/>
      <c r="I120" s="86"/>
      <c r="J120" s="86"/>
      <c r="K120" s="86"/>
      <c r="L120" s="86"/>
      <c r="M120" s="86"/>
      <c r="N120" s="86"/>
      <c r="O120" s="86"/>
      <c r="P120" s="86"/>
      <c r="Q120" s="86"/>
      <c r="R120" s="86"/>
      <c r="S120" s="86"/>
      <c r="T120" s="86"/>
      <c r="U120" s="86"/>
      <c r="V120" s="96"/>
      <c r="W120" s="101"/>
      <c r="X120" s="101"/>
      <c r="Y120" s="108"/>
      <c r="Z120" s="114"/>
      <c r="AA120" s="120" t="str">
        <f>IF(AND(COUNTA(F120:H120)&lt;3,COUNTA(F120:H120)&gt;0),"問1回答漏れ",IF(AND(G120&lt;&gt;"",COUNTA(I120:V120,Z120)&lt;1),"問2回答漏れ"," "))</f>
        <v xml:space="preserve"> </v>
      </c>
      <c r="AB120" s="120" t="str">
        <f>IF(AND(V120&gt;0,OR(COUNTA(W120:Y120)&lt;1,COUNTA(W120:Y120)&gt;V120)),"その他に人数→具体的内容記入",IF(AND(V120="",COUNTA(W120:Y120)&lt;&gt;0),"具体的内容あり→人数記入"," "))</f>
        <v xml:space="preserve"> </v>
      </c>
      <c r="AC120" s="141"/>
      <c r="AD120" s="167"/>
      <c r="AE120" s="167"/>
      <c r="AF120" s="194" t="str">
        <f>IF(AND(G120="",COUNTA(AC120:AE120)&gt;0),"問1-2)対応時期が記入漏れ",IF(AND(OR(G120=G$87,G120=G$88),COUNTA(AC120,AD120)&lt;2),"問2_1)または2-2)回答漏れ",IF(AND(G120=G$89,COUNTA(AC120)&lt;1),"問2_1)回答漏れ"," ")))</f>
        <v xml:space="preserve"> </v>
      </c>
      <c r="AG120" s="194" t="str">
        <f>IF(G120&lt;&gt;"",IF(AND(OR(AD120=AE$102,AD120=AF$92,AD120=AF$98,AD120=AF$99,AD120=AF$100,AD120=AF$101,AD120=AF$102),AE120=""),"2-1,2-2)その他の場合、具体的内容が必要",IF(AND(AD120&lt;&gt;AE$102,AD120&lt;&gt;AF$92,AD120&lt;&gt;AF$98,AD120&lt;&gt;AF$99,AD120&lt;&gt;AF$100,AD120&lt;&gt;AF$101,AD120&lt;&gt;AF$102,AE120&lt;&gt;""),"2-1,2-2)その他でない→具体的内容不要"," "))," ")</f>
        <v xml:space="preserve"> </v>
      </c>
      <c r="AH120" s="203"/>
      <c r="AI120" s="59"/>
      <c r="AJ120" s="214"/>
      <c r="AK120" s="214"/>
      <c r="AL120" s="214"/>
      <c r="AM120" s="214"/>
      <c r="AN120" s="226"/>
      <c r="AO120" s="230"/>
      <c r="AP120" s="236"/>
      <c r="AQ120" s="242" t="str">
        <f>IF(AND(OR(AH120=AH$87,AH120=AH$88),OR(COUNTA(AI120:AM120)&lt;5,COUNTA(AO120)&lt;&gt;0)),"1）事実確認調査あり→1-1～3)に記入",IF(AND(AH120=AH$89,OR(COUNTA(AM120)=1,COUNTA(AO120)=0)),"1）事実確認調査なし→1-4)に記入",IF(AND(AH120="",COUNTA(AI120:AP120)&lt;&gt;0),"1)事実確認調査の有無を記入",IF(AND(G120=G$89,OR(AM120=AM$88,AM120=AM$89)),"問1「対応時期」で選択肢cとした場合、虐待の事実が認められた事例のみ回答",IF(AND(AM120=AM$89,AN120=""),"虐待の事実の判断に至らなかった理由を記入"," ")))))</f>
        <v xml:space="preserve"> </v>
      </c>
      <c r="AR120" s="242" t="str">
        <f>IF(AND(H120=H$88,COUNTA(AH120:AP120)&gt;0),"都道府県が受理→問3記入不要",IF(AND(H120=H$87,COUNTA(AH120:AP120)&lt;1),"市町村が受理→問3記入必要"," "))</f>
        <v xml:space="preserve"> </v>
      </c>
      <c r="AS120" s="242" t="str">
        <f>IF(AND(AO120=AO$90,COUNTA(AP120)=0),"その他→具体的内容",IF(AND(AO120&lt;&gt;AO$90,COUNTA(AP120)&lt;&gt;0),"1-4)その他以外→具体的内容不要"," "))</f>
        <v xml:space="preserve"> </v>
      </c>
      <c r="AT120" s="250" t="str">
        <f>IF(AM120=AM$87,"該当",IF(OR(AM120=AM$88,AM120=AM$89,AND(AH120&lt;&gt;"",AM120="")),"非該当"," "))</f>
        <v xml:space="preserve"> </v>
      </c>
      <c r="AU120" s="255" t="str">
        <f>IF(OR(AV120="該当",AW120="該当"),"該当",IF(OR(AV120="非該当",AW120="非該当"),"非該当"," "))</f>
        <v xml:space="preserve"> </v>
      </c>
      <c r="AV120" s="86"/>
      <c r="AW120" s="261" t="str">
        <f>IF(AO120=AO$89,"該当",IF(OR(AO120=AO$87,AO120=AO$88,AO120=AO$90,AND(AM120&lt;&gt;"",AO120="")),"非該当",""))</f>
        <v/>
      </c>
      <c r="AX120" s="242" t="str">
        <f>IF(AND(AM120=AM$89,AV120=""),"虐待の事実の判断に至らなかった→2-1)に回答",IF(AND(AM120&lt;&gt;AM$89,AV120&lt;&gt;""),"虐待の事実の判断に至らなかった時のみ2-1)に回答",IF(AND(G120=G$89,AM120=AM$89,AV120=AV$88),"問1「対応時期」で選択肢cとした場合、虐待の事実が認められた事例のみ回答(問3_1-2)でc)、問4_2-1)で｢非該当｣を選択中)"," ")))</f>
        <v xml:space="preserve"> </v>
      </c>
      <c r="AY120" s="242" t="str">
        <f>IF(AND(H120=H$88,COUNTA(AV120)&gt;0),"都道府県が直接受理→回答不要"," ")</f>
        <v xml:space="preserve"> </v>
      </c>
      <c r="AZ120" s="279"/>
      <c r="BA120" s="141"/>
      <c r="BB120" s="141"/>
      <c r="BC120" s="302"/>
      <c r="BD120" s="309"/>
      <c r="BE120" s="214"/>
      <c r="BF120" s="214"/>
      <c r="BG120" s="214"/>
      <c r="BH120" s="323" t="str">
        <f>IF(COUNTA(BA120:BB120)&gt;1,"1)と2）はいずれか1つ回答",IF(AND(AU120="該当",BA120=""),"1)に回答",IF(AND(H120=H$88,BB120=""),"2)に回答",IF(AND(G120=G$89,OR(BA120=BA$88,BA120=BA$89,BA120=BA$90,BB120=BB$88,BB120=BB$89,BB120=BB$90,BB120=BB$91)),"問1「対応時期」で選択肢cとした場合、虐待の事実が認められた事例のみ回答",IF(AND(AND(H120&lt;&gt;H$88,AU120&lt;&gt;"該当"),COUNTA(BA120:BG120)&gt;0),"回答不要",IF(AND(AT120="該当",BB120&lt;&gt;""),"問4_1)該当→問5_2)回答不要",IF(AND(OR(H120=H$88,AU120="該当"),AND(OR(BA120=BA$87,BA120=BA$88,BA120=BA$89,BB120=BB$87,BB120=BB$88,BB120=BB$89),COUNTA(BA120:BG120)&gt;0,COUNTA(BA120:BG120)&lt;5)),"回答漏れ"," ")))))))</f>
        <v xml:space="preserve"> </v>
      </c>
      <c r="BI120" s="326"/>
      <c r="BJ120" s="59"/>
      <c r="BK120" s="141"/>
      <c r="BL120" s="343"/>
      <c r="BM120" s="352"/>
      <c r="BN120" s="359"/>
      <c r="BO120" s="359"/>
      <c r="BP120" s="141"/>
      <c r="BQ120" s="141"/>
      <c r="BR120" s="141"/>
      <c r="BS120" s="141"/>
      <c r="BT120" s="141"/>
      <c r="BU120" s="141"/>
      <c r="BV120" s="141"/>
      <c r="BW120" s="141"/>
      <c r="BX120" s="141"/>
      <c r="BY120" s="141"/>
      <c r="BZ120" s="141"/>
      <c r="CA120" s="141"/>
      <c r="CB120" s="141"/>
      <c r="CC120" s="141"/>
      <c r="CD120" s="141"/>
      <c r="CE120" s="141"/>
      <c r="CF120" s="141"/>
      <c r="CG120" s="141"/>
      <c r="CH120" s="141"/>
      <c r="CI120" s="141"/>
      <c r="CJ120" s="141"/>
      <c r="CK120" s="141"/>
      <c r="CL120" s="141"/>
      <c r="CM120" s="141"/>
      <c r="CN120" s="141"/>
      <c r="CO120" s="141"/>
      <c r="CP120" s="141"/>
      <c r="CQ120" s="141"/>
      <c r="CR120" s="141"/>
      <c r="CS120" s="141"/>
      <c r="CT120" s="141"/>
      <c r="CU120" s="141"/>
      <c r="CV120" s="141"/>
      <c r="CW120" s="141"/>
      <c r="CX120" s="141"/>
      <c r="CY120" s="141"/>
      <c r="CZ120" s="141"/>
      <c r="DA120" s="141"/>
      <c r="DB120" s="141"/>
      <c r="DC120" s="141"/>
      <c r="DD120" s="141"/>
      <c r="DE120" s="141"/>
      <c r="DF120" s="141"/>
      <c r="DG120" s="141"/>
      <c r="DH120" s="141"/>
      <c r="DI120" s="141"/>
      <c r="DJ120" s="141"/>
      <c r="DK120" s="167"/>
      <c r="DL120" s="242" t="str">
        <f>IF(AND(OR(G120=G$87,G120=G$88),OR(BA120=BA$87,BB120=BB$87,AT120="該当"),OR(COUNTA(BJ120:BL120,BN120:BN120,BP120:BV120,BX120:CI120,CK120:CR120,CT120:CZ120,DB120:DC120,DE120:DJ120)&lt;46,COUNTA(BK120:BK120)&lt;1)),"虐待あり→問6_1)～問6_7)に回答漏れがあります",IF(AND(G120=G$89,OR(BA120=BA$87,BB120=BB$87,AT120="該当"),OR(COUNTA(BJ120:BK120,BN120:BN120,BP120:BV120,BX120:CI120,CK120:CR120,CT120:CZ120,DB120:DC120,DE120:DJ120)&lt;45,COUNTA(BK120:BK120)&lt;1)),"虐待あり→問6_1)～問6_7)に回答漏れがあります",IF(AND(AND(OR(BA120=BA$88,BA120=BA$89,BA120=BA$90,BB120=BB$88,BB120=BB$89,BB120=BB$90,BB120=BB$91,AND(BA120="",BB120="")),OR(AT120="非該当",AT120=" ")),OR(COUNTA(BJ120:DK120)&gt;0,COUNTA(BK120:BL120)&gt;0)),"虐待なし→回答内容確認",IF(AND(OR(DJ120=DJ$88,DJ120=DJ$89,DJ120=DJ$90),DK120=""),"不明の場合理由を記入",IF(AND(COUNTA(G120:Z120,AH120:AP120,AV120,BA120:BD120)&lt;1,COUNTA(BJ120:DK120)&gt;0),"問1～問5無記入、問6内容確認",IF(AND(OR(BL120=BM$97,BL120=BM$103,BL120=BN$94,BL120=BN$95,BL120=BN$96,BL120=BN$97),BM120=""),"2-1,2-2)その他の場合、具体的内容が必要",IF(AND(BL120&lt;&gt;BM$97,BL120&lt;&gt;BM$103,BL120&lt;&gt;BN$94,BL120&lt;&gt;BN$95,BL120&lt;&gt;BN$96,BL120&lt;&gt;BN$97,BM120&lt;&gt;""),"2-1,2-2)その他でない→具体的内容不要"," ")))))))</f>
        <v xml:space="preserve"> </v>
      </c>
      <c r="DM120" s="390">
        <f>D120</f>
        <v>1</v>
      </c>
      <c r="DN120" s="395"/>
      <c r="DO120" s="359"/>
      <c r="DP120" s="141"/>
      <c r="DQ120" s="141"/>
      <c r="DR120" s="141"/>
      <c r="DS120" s="141"/>
      <c r="DT120" s="141"/>
      <c r="DU120" s="141"/>
      <c r="DV120" s="167"/>
      <c r="DW120" s="352"/>
      <c r="DX120" s="59"/>
      <c r="DY120" s="242" t="str">
        <f>IF(AND(OR(BA120=BA$87,BB120=BB$87,AT120="該当"),AND(COUNTIF(DO120:DV120,"無")=8,DX120&lt;&gt;"")),"すべて「無」→期日不要",IF(AND(OR(BA120=BA$87,BB120=BB$87,AT120="該当"),AND(COUNTIF(DO120:DV120,"無")=8,DX120=""))," ",IF(AND(OR(BA120=BA$87,BB120=BB$87,AT120="該当"),COUNTA(DO120:DV120,DX120)&lt;9),"問7回答漏れ",IF(AND(AND(OR(BA120=BA$88,BA120=BA$89,BA120=BA$90,BB120=BB$88,BB120=BB$89,BB120=BB$90,BB120=BB$91,AND(BA120="",BB120="")),OR(AT120="非該当",AT120=" ")),COUNTA(DO120:DX120)&gt;0),"虐待なし→回答内容確認",IF(AND(COUNTA(G120:Z120,AH120:AP120,AV120,BA120:BD120,BJ120:DK120)&lt;1,COUNTA(DO120:DX120)&gt;0),"問1～問6無記入、問7内容確認"," ")))))</f>
        <v xml:space="preserve"> </v>
      </c>
      <c r="DZ120" s="242" t="str">
        <f>IF(AND(OR(DV120="市町村が実施",DV120="都道府県が実施",DV120="市町村・都道府県がそれぞれ実施"),DW120=""),"その他→具体的内容",IF(AND(OR(DV120="無",DV120=""),DW120&lt;&gt;""),"具体的内容あり→8)に回答"," "))</f>
        <v xml:space="preserve"> </v>
      </c>
      <c r="EA120" s="427"/>
      <c r="EB120" s="427"/>
      <c r="EC120" s="427"/>
      <c r="ED120" s="427"/>
      <c r="EE120" s="427"/>
      <c r="EF120" s="427"/>
      <c r="EG120" s="352"/>
      <c r="EH120" s="59"/>
      <c r="EI120" s="242" t="str">
        <f>IF(AND(OR(BA120=BA$87,BB120=BB$87,AT120="該当"),OR(LEFT(BK120,1)="b",LEFT(BK120,1)="c"),OR(COUNTIF(EA120:EF120,"市町村が実施")&gt;0,COUNTIF(EA120:EF120,"都道府県が実施")&gt;0)),"虐待発生施設は老人福祉法対象外",IF(AND(OR(BA120=BA$87,BB120=BB$87,AT120="該当"),AND(COUNTIF(EA120:EF120,"無")=6,EH120&lt;&gt;"")),"すべて「無」→期日不要",IF(AND(OR(BA120=BA$87,BB120=BB$87,AT120="該当"),AND(COUNTIF(EA120:EF120,"無")=6,EH120=""))," ",IF(AND(OR(BA120=BA$87,BB120=BB$87,AT120="該当"),COUNTA(EA120:EF120,EH120)&lt;7),"問8回答漏れ",IF(AND(AND(OR(BA120=BA$88,BA120=BA$89,BA120=BA$90,BB120=BB$88,BB120=BB$89,BB120=BB$90,BB120=BB$91,AND(BA120="",BB120="")),OR(AT120="非該当",AT120=" ")),COUNTA(EA120:EH120)&gt;0),"虐待なし→回答内容確認",IF(AND(COUNTA(G120:Z120,AH120:AP120,AV120,BA120:BD120,BJ120:DK120,EK120:EN120,DO120:DX120)&lt;1,COUNTA(EA120:EH120)&gt;0),"問1～問7無記入、問8内容確認"," "))))))</f>
        <v xml:space="preserve"> </v>
      </c>
      <c r="EJ120" s="242" t="str">
        <f>IF(OR(AND(EF120="市町村が実施",EG120=""),AND(EF120="都道府県が実施",EG120="")),"その他→具体的内容",IF(AND(OR(EF120="無",EF120=""),EG120&lt;&gt;""),"具体的内容あり→6)に回答"," "))</f>
        <v xml:space="preserve"> </v>
      </c>
      <c r="EK120" s="141"/>
      <c r="EL120" s="141"/>
      <c r="EM120" s="141"/>
      <c r="EN120" s="59"/>
      <c r="EO120" s="242" t="str">
        <f>IF(AND(OR(BA120=BA$87,BB120=BB$87,AT120="該当"),AND(EK120="無",EL120="無",EM120="無",EN120&lt;&gt;"")),"すべて「無」→期日不要",IF(AND(OR(BA120=BA$87,BB120=BB$87,AT120="該当"),AND(EK120="無",EL120="無",EM120="無"))," ",IF(AND(OR(BA120=BA$87,BB120=BB$87,AT120="該当"),COUNTA(EK120:EN120)&lt;4),"問9回答漏れ",IF(AND(AND(OR(BA120=BA$88,BA120=BA$89,BA120=BA$90,BB120=BB$88,BB120=BB$89,BB120=BB$90,BB120=BB$91,AND(BA120="",BB120="")),OR(AT120="非該当",AT120=" ")),COUNTA(EK120:EN120)&gt;0),"虐待なし→回答内容確認",IF(AND(COUNTA(G120:Z120,AH120:AP120,AV120,BA120:BD120,BJ120:DK120)&lt;1,COUNTA(EK120:EN120)&gt;0),"問1～問6無記入、問9内容確認"," ")))))</f>
        <v xml:space="preserve"> </v>
      </c>
      <c r="EP120" s="441"/>
      <c r="EQ120" s="59"/>
      <c r="ER120" s="445"/>
      <c r="ES120" s="59"/>
      <c r="ET120" s="445"/>
      <c r="EU120" s="448"/>
      <c r="EV120" s="242" t="str">
        <f>IF(AND(OR(EP120="無",EP120=""),EQ120&lt;&gt;""),"1-1)期日不要",IF(AND(EP120="有",EQ120=""),"1-1)期日未記入",IF(AND(OR(ER120="無",ER120=""),ES120&lt;&gt;""),"1-2)期日不要",IF(AND(ER120="有",ES120=""),"2-1)期日未記入",IF(OR(AND(OR(ET120="無",ET120=""),EU120&lt;&gt;""),AND(ET120="有",EU120="")),"その他→具体的内容"," ")))))</f>
        <v xml:space="preserve"> </v>
      </c>
      <c r="EW120" s="242" t="str">
        <f>IF(AND(SUM(COUNTIF(EK120:EM120,"*実施*")+COUNTIF(DO120:DV120,"*実施*")+COUNTIF(EA120:EF120,"*実施*"))&gt;0,COUNTA(EP120,ER120,ET120)&lt;3),"施設への対応、権限行使あり→問10記入",IF(AND(SUM(COUNTIF(EK120:EM120,"*実施*")+COUNTIF(DO120:DV120,"*実施*")+COUNTIF(EA120:EF120,"*実施*"))&lt;1,COUNTA(EP120,ER120,ET120)&gt;0),"施設への対応、権限行使なし→記入不要"," "))</f>
        <v xml:space="preserve"> </v>
      </c>
      <c r="EX120" s="456"/>
      <c r="EY120" s="456"/>
      <c r="EZ120" s="456"/>
      <c r="FA120" s="445"/>
      <c r="FB120" s="460" t="str">
        <f>IF(AND(OR(BA120=BA$87,BB120=BB$87,AT120="該当"),OR(COUNTA(EX120:EZ120)&lt;3)),"虐待あり→すべて回答",IF(AND(AND(OR(BA120=BA$88,BA120=BA$89,BA120=BA$90,BB120=BB$88,BB120=BB$89,BB120=BB$90,BB120=BB$91,AND(BA120="",BB120="")),OR(AT120="非該当",AT120=" ")),OR(COUNTA(EX120:EZ120)&gt;0)),"虐待なし→記入不要",IF(AND(EZ120=EZ$87,COUNTA(FA120)=0),"3)その他→具体的内容"," ")))</f>
        <v xml:space="preserve"> </v>
      </c>
      <c r="FC120" s="343"/>
      <c r="FD120" s="242" t="str" cm="1">
        <f t="array" ref="FD120">IF(AND(SUM(COUNTIF(DO120:DV120,{"*実施*"}),COUNTIF(EA120:EF120,{"*実施*"}))&gt;0,FC120=""),"法に基づく措置あり→問12に記入",IF(AND(SUM(COUNTIF(DO120:DV120,{"*実施*"}),COUNTIF(EA120:EF120,{"*実施*"}))&lt;1,FC120&lt;&gt;""),"法に基づく措置なし→問12に記入不要"," "))</f>
        <v xml:space="preserve"> </v>
      </c>
      <c r="FE120" s="359"/>
      <c r="FF120" s="59"/>
      <c r="FG120" s="141"/>
      <c r="FH120" s="359"/>
      <c r="FI120" s="494"/>
      <c r="FJ120" s="500" t="str">
        <f>IF(AND(OR(BA120=BA$87,BB120=BB$87,AT120="該当"),OR(COUNTA(FE120:FE120)&lt;1,COUNTA(FG120:FG120)&lt;1)),"虐待あり→すべて回答",IF(AND(AND(OR(BA120=BA$88,BA120=BA$89,BA120=BA$90,BB120=BB$88,BB120=BB$89,BB120=BB$90,BB120=BB$91,AND(BA120="",BB120="")),OR(AT120="非該当",AT120=" ")),OR(COUNTA(FE120:FI120)&gt;0)),"虐待なし→記入不要",IF(AND(FE120=FE$88,COUNTA(FF120)=0),"1_2)終結日記入漏れ",IF(OR(AND(FH120=FH$87,COUNTA(FI120:FI120)&lt;1),AND(FH120&lt;&gt;FH$87,COUNTA(FI120:FI120)&gt;0)),"問14_1)有の場合に具体的内容を記入"," "))))</f>
        <v xml:space="preserve"> </v>
      </c>
      <c r="FK120" s="507" t="str">
        <f>IF(SUM(COUNTIF(AA120:AB120," ")+COUNTIF(AF120:AG120," ")+COUNTIF(AQ120:AS120," ")+COUNTIF(AX120:AY120," "))&lt;9,"問4以前にエラーがあります","")</f>
        <v/>
      </c>
      <c r="FL120" s="242" t="str">
        <f>IF(SUM(COUNTIF(BH120," ")+COUNTIF(DL120," ")+COUNTIF(EO120," ")+COUNTIF(DY120:DZ120," ")+COUNTIF(EI120:EJ120," ")+COUNTIF(EV120:EW120," ")+COUNTIF(FB120," ")+COUNTIF(FD120," ")+COUNTIF(FJ120," "))&lt;12,"問5以降にエラーがあります"," ")</f>
        <v xml:space="preserve"> </v>
      </c>
    </row>
    <row r="121" spans="1:168" ht="30" customHeight="1">
      <c r="A121" s="14" t="e">
        <f>#REF!</f>
        <v>#REF!</v>
      </c>
      <c r="B121" s="14" t="e">
        <f>#REF!</f>
        <v>#REF!</v>
      </c>
      <c r="C121" s="34" t="e">
        <f>#REF!</f>
        <v>#REF!</v>
      </c>
      <c r="D121" s="42">
        <f>ROW()-119</f>
        <v>2</v>
      </c>
      <c r="E121" s="51"/>
      <c r="F121" s="59"/>
      <c r="G121" s="71"/>
      <c r="H121" s="71"/>
      <c r="I121" s="86"/>
      <c r="J121" s="86"/>
      <c r="K121" s="86"/>
      <c r="L121" s="86"/>
      <c r="M121" s="86"/>
      <c r="N121" s="86"/>
      <c r="O121" s="86"/>
      <c r="P121" s="86"/>
      <c r="Q121" s="86"/>
      <c r="R121" s="86"/>
      <c r="S121" s="86"/>
      <c r="T121" s="86"/>
      <c r="U121" s="86"/>
      <c r="V121" s="96"/>
      <c r="W121" s="101"/>
      <c r="X121" s="101"/>
      <c r="Y121" s="108"/>
      <c r="Z121" s="114"/>
      <c r="AA121" s="120" t="str">
        <f>IF(AND(COUNTA(F121:H121)&lt;3,COUNTA(F121:H121)&gt;0),"問1回答漏れ",IF(AND(G121&lt;&gt;"",COUNTA(I121:V121,Z121)&lt;1),"問2回答漏れ"," "))</f>
        <v xml:space="preserve"> </v>
      </c>
      <c r="AB121" s="120" t="str">
        <f>IF(AND(V121&gt;0,OR(COUNTA(W121:Y121)&lt;1,COUNTA(W121:Y121)&gt;V121)),"その他に人数→具体的内容記入",IF(AND(V121="",COUNTA(W121:Y121)&lt;&gt;0),"具体的内容あり→人数記入"," "))</f>
        <v xml:space="preserve"> </v>
      </c>
      <c r="AC121" s="141"/>
      <c r="AD121" s="167"/>
      <c r="AE121" s="167"/>
      <c r="AF121" s="194" t="str">
        <f>IF(AND(G121="",COUNTA(AC121:AE121)&gt;0),"問1-2)対応時期が記入漏れ",IF(AND(OR(G121=G$87,G121=G$88),COUNTA(AC121,AD121)&lt;2),"問2_1)または2-2)回答漏れ",IF(AND(G121=G$89,COUNTA(AC121)&lt;1),"問2_1)回答漏れ"," ")))</f>
        <v xml:space="preserve"> </v>
      </c>
      <c r="AG121" s="194" t="str">
        <f>IF(G121&lt;&gt;"",IF(AND(OR(AD121=AE$102,AD121=AF$92,AD121=AF$98,AD121=AF$99,AD121=AF$100,AD121=AF$101,AD121=AF$102),AE121=""),"2-1,2-2)その他の場合、具体的内容が必要",IF(AND(AD121&lt;&gt;AE$102,AD121&lt;&gt;AF$92,AD121&lt;&gt;AF$98,AD121&lt;&gt;AF$99,AD121&lt;&gt;AF$100,AD121&lt;&gt;AF$101,AD121&lt;&gt;AF$102,AE121&lt;&gt;""),"2-1,2-2)その他でない→具体的内容不要"," "))," ")</f>
        <v xml:space="preserve"> </v>
      </c>
      <c r="AH121" s="204"/>
      <c r="AI121" s="59"/>
      <c r="AJ121" s="214"/>
      <c r="AK121" s="214"/>
      <c r="AL121" s="214"/>
      <c r="AM121" s="214"/>
      <c r="AN121" s="226"/>
      <c r="AO121" s="230"/>
      <c r="AP121" s="236"/>
      <c r="AQ121" s="242" t="str">
        <f>IF(AND(OR(AH121=AH$87,AH121=AH$88),OR(COUNTA(AI121:AM121)&lt;5,COUNTA(AO121)&lt;&gt;0)),"1）事実確認調査あり→1-1～3)に記入",IF(AND(AH121=AH$89,OR(COUNTA(AM121)=1,COUNTA(AO121)=0)),"1）事実確認調査なし→1-4)に記入",IF(AND(AH121="",COUNTA(AI121:AP121)&lt;&gt;0),"1)事実確認調査の有無を記入",IF(AND(G121=G$89,OR(AM121=AM$88,AM121=AM$89)),"問1「対応時期」で選択肢cとした場合、虐待の事実が認められた事例のみ回答",IF(AND(AM121=AM$89,AN121=""),"虐待の事実の判断に至らなかった理由を記入"," ")))))</f>
        <v xml:space="preserve"> </v>
      </c>
      <c r="AR121" s="242" t="str">
        <f>IF(AND(H121=H$88,COUNTA(AH121:AP121)&gt;0),"都道府県が受理→問3記入不要",IF(AND(H121=H$87,COUNTA(AH121:AP121)&lt;1),"市町村が受理→問3記入必要"," "))</f>
        <v xml:space="preserve"> </v>
      </c>
      <c r="AS121" s="242" t="str">
        <f>IF(AND(AO121=AO$90,COUNTA(AP121)=0),"その他→具体的内容",IF(AND(AO121&lt;&gt;AO$90,COUNTA(AP121)&lt;&gt;0),"1-4)その他以外→具体的内容不要"," "))</f>
        <v xml:space="preserve"> </v>
      </c>
      <c r="AT121" s="250" t="str">
        <f>IF(AM121=AM$87,"該当",IF(OR(AM121=AM$88,AM121=AM$89,AND(AH121&lt;&gt;"",AM121="")),"非該当"," "))</f>
        <v xml:space="preserve"> </v>
      </c>
      <c r="AU121" s="255" t="str">
        <f>IF(OR(AV121="該当",AW121="該当"),"該当",IF(OR(AV121="非該当",AW121="非該当"),"非該当"," "))</f>
        <v xml:space="preserve"> </v>
      </c>
      <c r="AV121" s="86"/>
      <c r="AW121" s="261" t="str">
        <f>IF(AO121=AO$89,"該当",IF(OR(AO121=AO$87,AO121=AO$88,AO121=AO$90,AND(AM121&lt;&gt;"",AO121="")),"非該当",""))</f>
        <v/>
      </c>
      <c r="AX121" s="242" t="str">
        <f>IF(AND(AM121=AM$89,AV121=""),"虐待の事実の判断に至らなかった→2-1)に回答",IF(AND(AM121&lt;&gt;AM$89,AV121&lt;&gt;""),"虐待の事実の判断に至らなかった時のみ2-1)に回答",IF(AND(G121=G$89,AM121=AM$89,AV121=AV$88),"問1「対応時期」で選択肢cとした場合、虐待の事実が認められた事例のみ回答(問3_1-2)でc)、問4_2-1)で｢非該当｣を選択中)"," ")))</f>
        <v xml:space="preserve"> </v>
      </c>
      <c r="AY121" s="242" t="str">
        <f>IF(AND(H121=H$88,COUNTA(AV121)&gt;0),"都道府県が直接受理→回答不要"," ")</f>
        <v xml:space="preserve"> </v>
      </c>
      <c r="AZ121" s="279"/>
      <c r="BA121" s="141"/>
      <c r="BB121" s="141"/>
      <c r="BC121" s="302"/>
      <c r="BD121" s="309"/>
      <c r="BE121" s="214"/>
      <c r="BF121" s="214"/>
      <c r="BG121" s="214"/>
      <c r="BH121" s="323" t="str">
        <f>IF(COUNTA(BA121:BB121)&gt;1,"1)と2）はいずれか1つ回答",IF(AND(AU121="該当",BA121=""),"1)に回答",IF(AND(H121=H$88,BB121=""),"2)に回答",IF(AND(G121=G$89,OR(BA121=BA$88,BA121=BA$89,BA121=BA$90,BB121=BB$88,BB121=BB$89,BB121=BB$90,BB121=BB$91)),"問1「対応時期」で選択肢cとした場合、虐待の事実が認められた事例のみ回答",IF(AND(AND(H121&lt;&gt;H$88,AU121&lt;&gt;"該当"),COUNTA(BA121:BG121)&gt;0),"回答不要",IF(AND(AT121="該当",BB121&lt;&gt;""),"問4_1)該当→問5_2)回答不要",IF(AND(OR(H121=H$88,AU121="該当"),AND(OR(BA121=BA$87,BA121=BA$88,BA121=BA$89,BB121=BB$87,BB121=BB$88,BB121=BB$89),COUNTA(BA121:BG121)&gt;0,COUNTA(BA121:BG121)&lt;5)),"回答漏れ"," ")))))))</f>
        <v xml:space="preserve"> </v>
      </c>
      <c r="BI121" s="326"/>
      <c r="BJ121" s="59"/>
      <c r="BK121" s="141"/>
      <c r="BL121" s="343"/>
      <c r="BM121" s="352"/>
      <c r="BN121" s="359"/>
      <c r="BO121" s="359"/>
      <c r="BP121" s="141"/>
      <c r="BQ121" s="141"/>
      <c r="BR121" s="141"/>
      <c r="BS121" s="141"/>
      <c r="BT121" s="141"/>
      <c r="BU121" s="141"/>
      <c r="BV121" s="141"/>
      <c r="BW121" s="141"/>
      <c r="BX121" s="141"/>
      <c r="BY121" s="141"/>
      <c r="BZ121" s="141"/>
      <c r="CA121" s="141"/>
      <c r="CB121" s="141"/>
      <c r="CC121" s="141"/>
      <c r="CD121" s="141"/>
      <c r="CE121" s="141"/>
      <c r="CF121" s="141"/>
      <c r="CG121" s="141"/>
      <c r="CH121" s="141"/>
      <c r="CI121" s="141"/>
      <c r="CJ121" s="141"/>
      <c r="CK121" s="141"/>
      <c r="CL121" s="141"/>
      <c r="CM121" s="141"/>
      <c r="CN121" s="141"/>
      <c r="CO121" s="141"/>
      <c r="CP121" s="141"/>
      <c r="CQ121" s="141"/>
      <c r="CR121" s="141"/>
      <c r="CS121" s="141"/>
      <c r="CT121" s="141"/>
      <c r="CU121" s="141"/>
      <c r="CV121" s="141"/>
      <c r="CW121" s="141"/>
      <c r="CX121" s="141"/>
      <c r="CY121" s="141"/>
      <c r="CZ121" s="141"/>
      <c r="DA121" s="141"/>
      <c r="DB121" s="141"/>
      <c r="DC121" s="141"/>
      <c r="DD121" s="141"/>
      <c r="DE121" s="141"/>
      <c r="DF121" s="141"/>
      <c r="DG121" s="141"/>
      <c r="DH121" s="141"/>
      <c r="DI121" s="141"/>
      <c r="DJ121" s="141"/>
      <c r="DK121" s="167"/>
      <c r="DL121" s="242" t="str">
        <f>IF(AND(OR(G121=G$87,G121=G$88),OR(BA121=BA$87,BB121=BB$87,AT121="該当"),OR(COUNTA(BJ121:BL121,BN121:BN121,BP121:BV121,BX121:CI121,CK121:CR121,CT121:CZ121,DB121:DC121,DE121:DJ121)&lt;46,COUNTA(BK121:BK121)&lt;1)),"虐待あり→問6_1)～問6_7)に回答漏れがあります",IF(AND(G121=G$89,OR(BA121=BA$87,BB121=BB$87,AT121="該当"),OR(COUNTA(BJ121:BK121,BN121:BN121,BP121:BV121,BX121:CI121,CK121:CR121,CT121:CZ121,DB121:DC121,DE121:DJ121)&lt;45,COUNTA(BK121:BK121)&lt;1)),"虐待あり→問6_1)～問6_7)に回答漏れがあります",IF(AND(AND(OR(BA121=BA$88,BA121=BA$89,BA121=BA$90,BB121=BB$88,BB121=BB$89,BB121=BB$90,BB121=BB$91,AND(BA121="",BB121="")),OR(AT121="非該当",AT121=" ")),OR(COUNTA(BJ121:DK121)&gt;0,COUNTA(BK121:BL121)&gt;0)),"虐待なし→回答内容確認",IF(AND(OR(DJ121=DJ$88,DJ121=DJ$89,DJ121=DJ$90),DK121=""),"不明の場合理由を記入",IF(AND(COUNTA(G121:Z121,AH121:AP121,AV121,BA121:BD121)&lt;1,COUNTA(BJ121:DK121)&gt;0),"問1～問5無記入、問6内容確認",IF(AND(OR(BL121=BM$97,BL121=BM$103,BL121=BN$94,BL121=BN$95,BL121=BN$96,BL121=BN$97),BM121=""),"2-1,2-2)その他の場合、具体的内容が必要",IF(AND(BL121&lt;&gt;BM$97,BL121&lt;&gt;BM$103,BL121&lt;&gt;BN$94,BL121&lt;&gt;BN$95,BL121&lt;&gt;BN$96,BL121&lt;&gt;BN$97,BM121&lt;&gt;""),"2-1,2-2)その他でない→具体的内容不要"," ")))))))</f>
        <v xml:space="preserve"> </v>
      </c>
      <c r="DM121" s="390">
        <f>D121</f>
        <v>2</v>
      </c>
      <c r="DN121" s="395"/>
      <c r="DO121" s="359"/>
      <c r="DP121" s="141"/>
      <c r="DQ121" s="141"/>
      <c r="DR121" s="141"/>
      <c r="DS121" s="141"/>
      <c r="DT121" s="141"/>
      <c r="DU121" s="141"/>
      <c r="DV121" s="167"/>
      <c r="DW121" s="352"/>
      <c r="DX121" s="59"/>
      <c r="DY121" s="242" t="str">
        <f>IF(AND(OR(BA121=BA$87,BB121=BB$87,AT121="該当"),AND(COUNTIF(DO121:DV121,"無")=8,DX121&lt;&gt;"")),"すべて「無」→期日不要",IF(AND(OR(BA121=BA$87,BB121=BB$87,AT121="該当"),AND(COUNTIF(DO121:DV121,"無")=8,DX121=""))," ",IF(AND(OR(BA121=BA$87,BB121=BB$87,AT121="該当"),COUNTA(DO121:DV121,DX121)&lt;9),"問7回答漏れ",IF(AND(AND(OR(BA121=BA$88,BA121=BA$89,BA121=BA$90,BB121=BB$88,BB121=BB$89,BB121=BB$90,BB121=BB$91,AND(BA121="",BB121="")),OR(AT121="非該当",AT121=" ")),COUNTA(DO121:DX121)&gt;0),"虐待なし→回答内容確認",IF(AND(COUNTA(G121:Z121,AH121:AP121,AV121,BA121:BD121,BJ121:DK121)&lt;1,COUNTA(DO121:DX121)&gt;0),"問1～問6無記入、問7内容確認"," ")))))</f>
        <v xml:space="preserve"> </v>
      </c>
      <c r="DZ121" s="242" t="str">
        <f>IF(AND(OR(DV121="市町村が実施",DV121="都道府県が実施",DV121="市町村・都道府県がそれぞれ実施"),DW121=""),"その他→具体的内容",IF(AND(OR(DV121="無",DV121=""),DW121&lt;&gt;""),"具体的内容あり→8)に回答"," "))</f>
        <v xml:space="preserve"> </v>
      </c>
      <c r="EA121" s="427"/>
      <c r="EB121" s="427"/>
      <c r="EC121" s="427"/>
      <c r="ED121" s="427"/>
      <c r="EE121" s="427"/>
      <c r="EF121" s="427"/>
      <c r="EG121" s="352"/>
      <c r="EH121" s="59"/>
      <c r="EI121" s="242" t="str">
        <f>IF(AND(OR(BA121=BA$87,BB121=BB$87,AT121="該当"),OR(LEFT(BK121,1)="b",LEFT(BK121,1)="c"),OR(COUNTIF(EA121:EF121,"市町村が実施")&gt;0,COUNTIF(EA121:EF121,"都道府県が実施")&gt;0)),"虐待発生施設は老人福祉法対象外",IF(AND(OR(BA121=BA$87,BB121=BB$87,AT121="該当"),AND(COUNTIF(EA121:EF121,"無")=6,EH121&lt;&gt;"")),"すべて「無」→期日不要",IF(AND(OR(BA121=BA$87,BB121=BB$87,AT121="該当"),AND(COUNTIF(EA121:EF121,"無")=6,EH121=""))," ",IF(AND(OR(BA121=BA$87,BB121=BB$87,AT121="該当"),COUNTA(EA121:EF121,EH121)&lt;7),"問8回答漏れ",IF(AND(AND(OR(BA121=BA$88,BA121=BA$89,BA121=BA$90,BB121=BB$88,BB121=BB$89,BB121=BB$90,BB121=BB$91,AND(BA121="",BB121="")),OR(AT121="非該当",AT121=" ")),COUNTA(EA121:EH121)&gt;0),"虐待なし→回答内容確認",IF(AND(COUNTA(G121:Z121,AH121:AP121,AV121,BA121:BD121,BJ121:DK121,EK121:EN121,DO121:DX121)&lt;1,COUNTA(EA121:EH121)&gt;0),"問1～問7無記入、問8内容確認"," "))))))</f>
        <v xml:space="preserve"> </v>
      </c>
      <c r="EJ121" s="242" t="str">
        <f>IF(OR(AND(EF121="市町村が実施",EG121=""),AND(EF121="都道府県が実施",EG121="")),"その他→具体的内容",IF(AND(OR(EF121="無",EF121=""),EG121&lt;&gt;""),"具体的内容あり→6)に回答"," "))</f>
        <v xml:space="preserve"> </v>
      </c>
      <c r="EK121" s="141"/>
      <c r="EL121" s="141"/>
      <c r="EM121" s="141"/>
      <c r="EN121" s="59"/>
      <c r="EO121" s="242" t="str">
        <f>IF(AND(OR(BA121=BA$87,BB121=BB$87,AT121="該当"),AND(EK121="無",EL121="無",EM121="無",EN121&lt;&gt;"")),"すべて「無」→期日不要",IF(AND(OR(BA121=BA$87,BB121=BB$87,AT121="該当"),AND(EK121="無",EL121="無",EM121="無"))," ",IF(AND(OR(BA121=BA$87,BB121=BB$87,AT121="該当"),COUNTA(EK121:EN121)&lt;4),"問9回答漏れ",IF(AND(AND(OR(BA121=BA$88,BA121=BA$89,BA121=BA$90,BB121=BB$88,BB121=BB$89,BB121=BB$90,BB121=BB$91,AND(BA121="",BB121="")),OR(AT121="非該当",AT121=" ")),COUNTA(EK121:EN121)&gt;0),"虐待なし→回答内容確認",IF(AND(COUNTA(G121:Z121,AH121:AP121,AV121,BA121:BD121,BJ121:DK121)&lt;1,COUNTA(EK121:EN121)&gt;0),"問1～問6無記入、問9内容確認"," ")))))</f>
        <v xml:space="preserve"> </v>
      </c>
      <c r="EP121" s="441"/>
      <c r="EQ121" s="59"/>
      <c r="ER121" s="445"/>
      <c r="ES121" s="59"/>
      <c r="ET121" s="445"/>
      <c r="EU121" s="448"/>
      <c r="EV121" s="242" t="str">
        <f>IF(AND(OR(EP121="無",EP121=""),EQ121&lt;&gt;""),"1-1)期日不要",IF(AND(EP121="有",EQ121=""),"1-1)期日未記入",IF(AND(OR(ER121="無",ER121=""),ES121&lt;&gt;""),"1-2)期日不要",IF(AND(ER121="有",ES121=""),"2-1)期日未記入",IF(OR(AND(OR(ET121="無",ET121=""),EU121&lt;&gt;""),AND(ET121="有",EU121="")),"その他→具体的内容"," ")))))</f>
        <v xml:space="preserve"> </v>
      </c>
      <c r="EW121" s="242" t="str">
        <f>IF(AND(SUM(COUNTIF(EK121:EM121,"*実施*")+COUNTIF(DO121:DV121,"*実施*")+COUNTIF(EA121:EF121,"*実施*"))&gt;0,COUNTA(EP121,ER121,ET121)&lt;3),"施設への対応、権限行使あり→問10記入",IF(AND(SUM(COUNTIF(EK121:EM121,"*実施*")+COUNTIF(DO121:DV121,"*実施*")+COUNTIF(EA121:EF121,"*実施*"))&lt;1,COUNTA(EP121,ER121,ET121)&gt;0),"施設への対応、権限行使なし→記入不要"," "))</f>
        <v xml:space="preserve"> </v>
      </c>
      <c r="EX121" s="456"/>
      <c r="EY121" s="456"/>
      <c r="EZ121" s="456"/>
      <c r="FA121" s="445"/>
      <c r="FB121" s="460" t="str">
        <f>IF(AND(OR(BA121=BA$87,BB121=BB$87,AT121="該当"),OR(COUNTA(EX121:EZ121)&lt;3)),"虐待あり→すべて回答",IF(AND(AND(OR(BA121=BA$88,BA121=BA$89,BA121=BA$90,BB121=BB$88,BB121=BB$89,BB121=BB$90,BB121=BB$91,AND(BA121="",BB121="")),OR(AT121="非該当",AT121=" ")),OR(COUNTA(EX121:EZ121)&gt;0)),"虐待なし→記入不要",IF(AND(EZ121=EZ$87,COUNTA(FA121)=0),"3)その他→具体的内容"," ")))</f>
        <v xml:space="preserve"> </v>
      </c>
      <c r="FC121" s="343"/>
      <c r="FD121" s="242" t="str" cm="1">
        <f t="array" ref="FD121">IF(AND(SUM(COUNTIF(DO121:DV121,{"*実施*"}),COUNTIF(EA121:EF121,{"*実施*"}))&gt;0,FC121=""),"法に基づく措置あり→問12に記入",IF(AND(SUM(COUNTIF(DO121:DV121,{"*実施*"}),COUNTIF(EA121:EF121,{"*実施*"}))&lt;1,FC121&lt;&gt;""),"法に基づく措置なし→問12に記入不要"," "))</f>
        <v xml:space="preserve"> </v>
      </c>
      <c r="FE121" s="359"/>
      <c r="FF121" s="59"/>
      <c r="FG121" s="141"/>
      <c r="FH121" s="359"/>
      <c r="FI121" s="494"/>
      <c r="FJ121" s="500" t="str">
        <f>IF(AND(OR(BA121=BA$87,BB121=BB$87,AT121="該当"),OR(COUNTA(FE121:FE121)&lt;1,COUNTA(FG121:FG121)&lt;1)),"虐待あり→すべて回答",IF(AND(AND(OR(BA121=BA$88,BA121=BA$89,BA121=BA$90,BB121=BB$88,BB121=BB$89,BB121=BB$90,BB121=BB$91,AND(BA121="",BB121="")),OR(AT121="非該当",AT121=" ")),OR(COUNTA(FE121:FI121)&gt;0)),"虐待なし→記入不要",IF(AND(FE121=FE$88,COUNTA(FF121)=0),"1_2)終結日記入漏れ",IF(OR(AND(FH121=FH$87,COUNTA(FI121:FI121)&lt;1),AND(FH121&lt;&gt;FH$87,COUNTA(FI121:FI121)&gt;0)),"問14_1)有の場合に具体的内容を記入"," "))))</f>
        <v xml:space="preserve"> </v>
      </c>
      <c r="FK121" s="507" t="str">
        <f>IF(SUM(COUNTIF(AA121:AB121," ")+COUNTIF(AF121:AG121," ")+COUNTIF(AQ121:AS121," ")+COUNTIF(AX121:AY121," "))&lt;9,"問4以前にエラーがあります","")</f>
        <v/>
      </c>
      <c r="FL121" s="242" t="str">
        <f>IF(SUM(COUNTIF(BH121," ")+COUNTIF(DL121," ")+COUNTIF(EO121," ")+COUNTIF(DY121:DZ121," ")+COUNTIF(EI121:EJ121," ")+COUNTIF(EV121:EW121," ")+COUNTIF(FB121," ")+COUNTIF(FD121," ")+COUNTIF(FJ121," "))&lt;12,"問5以降にエラーがあります"," ")</f>
        <v xml:space="preserve"> </v>
      </c>
    </row>
    <row r="122" spans="1:168" ht="30" customHeight="1">
      <c r="A122" s="14" t="e">
        <f>#REF!</f>
        <v>#REF!</v>
      </c>
      <c r="B122" s="14" t="e">
        <f>#REF!</f>
        <v>#REF!</v>
      </c>
      <c r="C122" s="34" t="e">
        <f>#REF!</f>
        <v>#REF!</v>
      </c>
      <c r="D122" s="42">
        <f>ROW()-119</f>
        <v>3</v>
      </c>
      <c r="E122" s="51"/>
      <c r="F122" s="59"/>
      <c r="G122" s="71"/>
      <c r="H122" s="71"/>
      <c r="I122" s="86"/>
      <c r="J122" s="86"/>
      <c r="K122" s="86"/>
      <c r="L122" s="86"/>
      <c r="M122" s="86"/>
      <c r="N122" s="86"/>
      <c r="O122" s="86"/>
      <c r="P122" s="86"/>
      <c r="Q122" s="86"/>
      <c r="R122" s="86"/>
      <c r="S122" s="86"/>
      <c r="T122" s="86"/>
      <c r="U122" s="86"/>
      <c r="V122" s="96"/>
      <c r="W122" s="101"/>
      <c r="X122" s="101"/>
      <c r="Y122" s="108"/>
      <c r="Z122" s="114"/>
      <c r="AA122" s="120" t="str">
        <f>IF(AND(COUNTA(F122:H122)&lt;3,COUNTA(F122:H122)&gt;0),"問1回答漏れ",IF(AND(G122&lt;&gt;"",COUNTA(I122:V122,Z122)&lt;1),"問2回答漏れ"," "))</f>
        <v xml:space="preserve"> </v>
      </c>
      <c r="AB122" s="120" t="str">
        <f>IF(AND(V122&gt;0,OR(COUNTA(W122:Y122)&lt;1,COUNTA(W122:Y122)&gt;V122)),"その他に人数→具体的内容記入",IF(AND(V122="",COUNTA(W122:Y122)&lt;&gt;0),"具体的内容あり→人数記入"," "))</f>
        <v xml:space="preserve"> </v>
      </c>
      <c r="AC122" s="141"/>
      <c r="AD122" s="167"/>
      <c r="AE122" s="167"/>
      <c r="AF122" s="194" t="str">
        <f>IF(AND(G122="",COUNTA(AC122:AE122)&gt;0),"問1-2)対応時期が記入漏れ",IF(AND(OR(G122=G$87,G122=G$88),COUNTA(AC122,AD122)&lt;2),"問2_1)または2-2)回答漏れ",IF(AND(G122=G$89,COUNTA(AC122)&lt;1),"問2_1)回答漏れ"," ")))</f>
        <v xml:space="preserve"> </v>
      </c>
      <c r="AG122" s="194" t="str">
        <f>IF(G122&lt;&gt;"",IF(AND(OR(AD122=AE$102,AD122=AF$92,AD122=AF$98,AD122=AF$99,AD122=AF$100,AD122=AF$101,AD122=AF$102),AE122=""),"2-1,2-2)その他の場合、具体的内容が必要",IF(AND(AD122&lt;&gt;AE$102,AD122&lt;&gt;AF$92,AD122&lt;&gt;AF$98,AD122&lt;&gt;AF$99,AD122&lt;&gt;AF$100,AD122&lt;&gt;AF$101,AD122&lt;&gt;AF$102,AE122&lt;&gt;""),"2-1,2-2)その他でない→具体的内容不要"," "))," ")</f>
        <v xml:space="preserve"> </v>
      </c>
      <c r="AH122" s="204"/>
      <c r="AI122" s="59"/>
      <c r="AJ122" s="214"/>
      <c r="AK122" s="214"/>
      <c r="AL122" s="214"/>
      <c r="AM122" s="214"/>
      <c r="AN122" s="226"/>
      <c r="AO122" s="230"/>
      <c r="AP122" s="236"/>
      <c r="AQ122" s="242" t="str">
        <f>IF(AND(OR(AH122=AH$87,AH122=AH$88),OR(COUNTA(AI122:AM122)&lt;5,COUNTA(AO122)&lt;&gt;0)),"1）事実確認調査あり→1-1～3)に記入",IF(AND(AH122=AH$89,OR(COUNTA(AM122)=1,COUNTA(AO122)=0)),"1）事実確認調査なし→1-4)に記入",IF(AND(AH122="",COUNTA(AI122:AP122)&lt;&gt;0),"1)事実確認調査の有無を記入",IF(AND(G122=G$89,OR(AM122=AM$88,AM122=AM$89)),"問1「対応時期」で選択肢cとした場合、虐待の事実が認められた事例のみ回答",IF(AND(AM122=AM$89,AN122=""),"虐待の事実の判断に至らなかった理由を記入"," ")))))</f>
        <v xml:space="preserve"> </v>
      </c>
      <c r="AR122" s="242" t="str">
        <f>IF(AND(H122=H$88,COUNTA(AH122:AP122)&gt;0),"都道府県が受理→問3記入不要",IF(AND(H122=H$87,COUNTA(AH122:AP122)&lt;1),"市町村が受理→問3記入必要"," "))</f>
        <v xml:space="preserve"> </v>
      </c>
      <c r="AS122" s="242" t="str">
        <f>IF(AND(AO122=AO$90,COUNTA(AP122)=0),"その他→具体的内容",IF(AND(AO122&lt;&gt;AO$90,COUNTA(AP122)&lt;&gt;0),"1-4)その他以外→具体的内容不要"," "))</f>
        <v xml:space="preserve"> </v>
      </c>
      <c r="AT122" s="250" t="str">
        <f>IF(AM122=AM$87,"該当",IF(OR(AM122=AM$88,AM122=AM$89,AND(AH122&lt;&gt;"",AM122="")),"非該当"," "))</f>
        <v xml:space="preserve"> </v>
      </c>
      <c r="AU122" s="255" t="str">
        <f>IF(OR(AV122="該当",AW122="該当"),"該当",IF(OR(AV122="非該当",AW122="非該当"),"非該当"," "))</f>
        <v xml:space="preserve"> </v>
      </c>
      <c r="AV122" s="86"/>
      <c r="AW122" s="261" t="str">
        <f>IF(AO122=AO$89,"該当",IF(OR(AO122=AO$87,AO122=AO$88,AO122=AO$90,AND(AM122&lt;&gt;"",AO122="")),"非該当",""))</f>
        <v/>
      </c>
      <c r="AX122" s="242" t="str">
        <f>IF(AND(AM122=AM$89,AV122=""),"虐待の事実の判断に至らなかった→2-1)に回答",IF(AND(AM122&lt;&gt;AM$89,AV122&lt;&gt;""),"虐待の事実の判断に至らなかった時のみ2-1)に回答",IF(AND(G122=G$89,AM122=AM$89,AV122=AV$88),"問1「対応時期」で選択肢cとした場合、虐待の事実が認められた事例のみ回答(問3_1-2)でc)、問4_2-1)で｢非該当｣を選択中)"," ")))</f>
        <v xml:space="preserve"> </v>
      </c>
      <c r="AY122" s="242" t="str">
        <f>IF(AND(H122=H$88,COUNTA(AV122)&gt;0),"都道府県が直接受理→回答不要"," ")</f>
        <v xml:space="preserve"> </v>
      </c>
      <c r="AZ122" s="279"/>
      <c r="BA122" s="141"/>
      <c r="BB122" s="141"/>
      <c r="BC122" s="302"/>
      <c r="BD122" s="309"/>
      <c r="BE122" s="214"/>
      <c r="BF122" s="214"/>
      <c r="BG122" s="214"/>
      <c r="BH122" s="323" t="str">
        <f>IF(COUNTA(BA122:BB122)&gt;1,"1)と2）はいずれか1つ回答",IF(AND(AU122="該当",BA122=""),"1)に回答",IF(AND(H122=H$88,BB122=""),"2)に回答",IF(AND(G122=G$89,OR(BA122=BA$88,BA122=BA$89,BA122=BA$90,BB122=BB$88,BB122=BB$89,BB122=BB$90,BB122=BB$91)),"問1「対応時期」で選択肢cとした場合、虐待の事実が認められた事例のみ回答",IF(AND(AND(H122&lt;&gt;H$88,AU122&lt;&gt;"該当"),COUNTA(BA122:BG122)&gt;0),"回答不要",IF(AND(AT122="該当",BB122&lt;&gt;""),"問4_1)該当→問5_2)回答不要",IF(AND(OR(H122=H$88,AU122="該当"),AND(OR(BA122=BA$87,BA122=BA$88,BA122=BA$89,BB122=BB$87,BB122=BB$88,BB122=BB$89),COUNTA(BA122:BG122)&gt;0,COUNTA(BA122:BG122)&lt;5)),"回答漏れ"," ")))))))</f>
        <v xml:space="preserve"> </v>
      </c>
      <c r="BI122" s="326"/>
      <c r="BJ122" s="59"/>
      <c r="BK122" s="141"/>
      <c r="BL122" s="343"/>
      <c r="BM122" s="352"/>
      <c r="BN122" s="359"/>
      <c r="BO122" s="359"/>
      <c r="BP122" s="141"/>
      <c r="BQ122" s="141"/>
      <c r="BR122" s="141"/>
      <c r="BS122" s="141"/>
      <c r="BT122" s="141"/>
      <c r="BU122" s="141"/>
      <c r="BV122" s="141"/>
      <c r="BW122" s="141"/>
      <c r="BX122" s="141"/>
      <c r="BY122" s="141"/>
      <c r="BZ122" s="141"/>
      <c r="CA122" s="141"/>
      <c r="CB122" s="141"/>
      <c r="CC122" s="141"/>
      <c r="CD122" s="141"/>
      <c r="CE122" s="141"/>
      <c r="CF122" s="141"/>
      <c r="CG122" s="141"/>
      <c r="CH122" s="141"/>
      <c r="CI122" s="141"/>
      <c r="CJ122" s="141"/>
      <c r="CK122" s="141"/>
      <c r="CL122" s="141"/>
      <c r="CM122" s="141"/>
      <c r="CN122" s="141"/>
      <c r="CO122" s="141"/>
      <c r="CP122" s="141"/>
      <c r="CQ122" s="141"/>
      <c r="CR122" s="141"/>
      <c r="CS122" s="141"/>
      <c r="CT122" s="141"/>
      <c r="CU122" s="141"/>
      <c r="CV122" s="141"/>
      <c r="CW122" s="141"/>
      <c r="CX122" s="141"/>
      <c r="CY122" s="141"/>
      <c r="CZ122" s="141"/>
      <c r="DA122" s="141"/>
      <c r="DB122" s="141"/>
      <c r="DC122" s="141"/>
      <c r="DD122" s="141"/>
      <c r="DE122" s="141"/>
      <c r="DF122" s="141"/>
      <c r="DG122" s="141"/>
      <c r="DH122" s="141"/>
      <c r="DI122" s="141"/>
      <c r="DJ122" s="141"/>
      <c r="DK122" s="167"/>
      <c r="DL122" s="242" t="str">
        <f>IF(AND(OR(G122=G$87,G122=G$88),OR(BA122=BA$87,BB122=BB$87,AT122="該当"),OR(COUNTA(BJ122:BL122,BN122:BN122,BP122:BV122,BX122:CI122,CK122:CR122,CT122:CZ122,DB122:DC122,DE122:DJ122)&lt;46,COUNTA(BK122:BK122)&lt;1)),"虐待あり→問6_1)～問6_7)に回答漏れがあります",IF(AND(G122=G$89,OR(BA122=BA$87,BB122=BB$87,AT122="該当"),OR(COUNTA(BJ122:BK122,BN122:BN122,BP122:BV122,BX122:CI122,CK122:CR122,CT122:CZ122,DB122:DC122,DE122:DJ122)&lt;45,COUNTA(BK122:BK122)&lt;1)),"虐待あり→問6_1)～問6_7)に回答漏れがあります",IF(AND(AND(OR(BA122=BA$88,BA122=BA$89,BA122=BA$90,BB122=BB$88,BB122=BB$89,BB122=BB$90,BB122=BB$91,AND(BA122="",BB122="")),OR(AT122="非該当",AT122=" ")),OR(COUNTA(BJ122:DK122)&gt;0,COUNTA(BK122:BL122)&gt;0)),"虐待なし→回答内容確認",IF(AND(OR(DJ122=DJ$88,DJ122=DJ$89,DJ122=DJ$90),DK122=""),"不明の場合理由を記入",IF(AND(COUNTA(G122:Z122,AH122:AP122,AV122,BA122:BD122)&lt;1,COUNTA(BJ122:DK122)&gt;0),"問1～問5無記入、問6内容確認",IF(AND(OR(BL122=BM$97,BL122=BM$103,BL122=BN$94,BL122=BN$95,BL122=BN$96,BL122=BN$97),BM122=""),"2-1,2-2)その他の場合、具体的内容が必要",IF(AND(BL122&lt;&gt;BM$97,BL122&lt;&gt;BM$103,BL122&lt;&gt;BN$94,BL122&lt;&gt;BN$95,BL122&lt;&gt;BN$96,BL122&lt;&gt;BN$97,BM122&lt;&gt;""),"2-1,2-2)その他でない→具体的内容不要"," ")))))))</f>
        <v xml:space="preserve"> </v>
      </c>
      <c r="DM122" s="390">
        <f>D122</f>
        <v>3</v>
      </c>
      <c r="DN122" s="395"/>
      <c r="DO122" s="359"/>
      <c r="DP122" s="141"/>
      <c r="DQ122" s="141"/>
      <c r="DR122" s="141"/>
      <c r="DS122" s="141"/>
      <c r="DT122" s="141"/>
      <c r="DU122" s="141"/>
      <c r="DV122" s="167"/>
      <c r="DW122" s="352"/>
      <c r="DX122" s="59"/>
      <c r="DY122" s="242" t="str">
        <f>IF(AND(OR(BA122=BA$87,BB122=BB$87,AT122="該当"),AND(COUNTIF(DO122:DV122,"無")=8,DX122&lt;&gt;"")),"すべて「無」→期日不要",IF(AND(OR(BA122=BA$87,BB122=BB$87,AT122="該当"),AND(COUNTIF(DO122:DV122,"無")=8,DX122=""))," ",IF(AND(OR(BA122=BA$87,BB122=BB$87,AT122="該当"),COUNTA(DO122:DV122,DX122)&lt;9),"問7回答漏れ",IF(AND(AND(OR(BA122=BA$88,BA122=BA$89,BA122=BA$90,BB122=BB$88,BB122=BB$89,BB122=BB$90,BB122=BB$91,AND(BA122="",BB122="")),OR(AT122="非該当",AT122=" ")),COUNTA(DO122:DX122)&gt;0),"虐待なし→回答内容確認",IF(AND(COUNTA(G122:Z122,AH122:AP122,AV122,BA122:BD122,BJ122:DK122)&lt;1,COUNTA(DO122:DX122)&gt;0),"問1～問6無記入、問7内容確認"," ")))))</f>
        <v xml:space="preserve"> </v>
      </c>
      <c r="DZ122" s="242" t="str">
        <f>IF(AND(OR(DV122="市町村が実施",DV122="都道府県が実施",DV122="市町村・都道府県がそれぞれ実施"),DW122=""),"その他→具体的内容",IF(AND(OR(DV122="無",DV122=""),DW122&lt;&gt;""),"具体的内容あり→8)に回答"," "))</f>
        <v xml:space="preserve"> </v>
      </c>
      <c r="EA122" s="427"/>
      <c r="EB122" s="427"/>
      <c r="EC122" s="427"/>
      <c r="ED122" s="427"/>
      <c r="EE122" s="427"/>
      <c r="EF122" s="427"/>
      <c r="EG122" s="352"/>
      <c r="EH122" s="59"/>
      <c r="EI122" s="242" t="str">
        <f>IF(AND(OR(BA122=BA$87,BB122=BB$87,AT122="該当"),OR(LEFT(BK122,1)="b",LEFT(BK122,1)="c"),OR(COUNTIF(EA122:EF122,"市町村が実施")&gt;0,COUNTIF(EA122:EF122,"都道府県が実施")&gt;0)),"虐待発生施設は老人福祉法対象外",IF(AND(OR(BA122=BA$87,BB122=BB$87,AT122="該当"),AND(COUNTIF(EA122:EF122,"無")=6,EH122&lt;&gt;"")),"すべて「無」→期日不要",IF(AND(OR(BA122=BA$87,BB122=BB$87,AT122="該当"),AND(COUNTIF(EA122:EF122,"無")=6,EH122=""))," ",IF(AND(OR(BA122=BA$87,BB122=BB$87,AT122="該当"),COUNTA(EA122:EF122,EH122)&lt;7),"問8回答漏れ",IF(AND(AND(OR(BA122=BA$88,BA122=BA$89,BA122=BA$90,BB122=BB$88,BB122=BB$89,BB122=BB$90,BB122=BB$91,AND(BA122="",BB122="")),OR(AT122="非該当",AT122=" ")),COUNTA(EA122:EH122)&gt;0),"虐待なし→回答内容確認",IF(AND(COUNTA(G122:Z122,AH122:AP122,AV122,BA122:BD122,BJ122:DK122,EK122:EN122,DO122:DX122)&lt;1,COUNTA(EA122:EH122)&gt;0),"問1～問7無記入、問8内容確認"," "))))))</f>
        <v xml:space="preserve"> </v>
      </c>
      <c r="EJ122" s="242" t="str">
        <f>IF(OR(AND(EF122="市町村が実施",EG122=""),AND(EF122="都道府県が実施",EG122="")),"その他→具体的内容",IF(AND(OR(EF122="無",EF122=""),EG122&lt;&gt;""),"具体的内容あり→6)に回答"," "))</f>
        <v xml:space="preserve"> </v>
      </c>
      <c r="EK122" s="141"/>
      <c r="EL122" s="141"/>
      <c r="EM122" s="141"/>
      <c r="EN122" s="59"/>
      <c r="EO122" s="242" t="str">
        <f>IF(AND(OR(BA122=BA$87,BB122=BB$87,AT122="該当"),AND(EK122="無",EL122="無",EM122="無",EN122&lt;&gt;"")),"すべて「無」→期日不要",IF(AND(OR(BA122=BA$87,BB122=BB$87,AT122="該当"),AND(EK122="無",EL122="無",EM122="無"))," ",IF(AND(OR(BA122=BA$87,BB122=BB$87,AT122="該当"),COUNTA(EK122:EN122)&lt;4),"問9回答漏れ",IF(AND(AND(OR(BA122=BA$88,BA122=BA$89,BA122=BA$90,BB122=BB$88,BB122=BB$89,BB122=BB$90,BB122=BB$91,AND(BA122="",BB122="")),OR(AT122="非該当",AT122=" ")),COUNTA(EK122:EN122)&gt;0),"虐待なし→回答内容確認",IF(AND(COUNTA(G122:Z122,AH122:AP122,AV122,BA122:BD122,BJ122:DK122)&lt;1,COUNTA(EK122:EN122)&gt;0),"問1～問6無記入、問9内容確認"," ")))))</f>
        <v xml:space="preserve"> </v>
      </c>
      <c r="EP122" s="441"/>
      <c r="EQ122" s="59"/>
      <c r="ER122" s="445"/>
      <c r="ES122" s="59"/>
      <c r="ET122" s="445"/>
      <c r="EU122" s="449"/>
      <c r="EV122" s="242" t="str">
        <f>IF(AND(OR(EP122="無",EP122=""),EQ122&lt;&gt;""),"1-1)期日不要",IF(AND(EP122="有",EQ122=""),"1-1)期日未記入",IF(AND(OR(ER122="無",ER122=""),ES122&lt;&gt;""),"1-2)期日不要",IF(AND(ER122="有",ES122=""),"2-1)期日未記入",IF(OR(AND(OR(ET122="無",ET122=""),EU122&lt;&gt;""),AND(ET122="有",EU122="")),"その他→具体的内容"," ")))))</f>
        <v xml:space="preserve"> </v>
      </c>
      <c r="EW122" s="242" t="str">
        <f>IF(AND(SUM(COUNTIF(EK122:EM122,"*実施*")+COUNTIF(DO122:DV122,"*実施*")+COUNTIF(EA122:EF122,"*実施*"))&gt;0,COUNTA(EP122,ER122,ET122)&lt;3),"施設への対応、権限行使あり→問10記入",IF(AND(SUM(COUNTIF(EK122:EM122,"*実施*")+COUNTIF(DO122:DV122,"*実施*")+COUNTIF(EA122:EF122,"*実施*"))&lt;1,COUNTA(EP122,ER122,ET122)&gt;0),"施設への対応、権限行使なし→記入不要"," "))</f>
        <v xml:space="preserve"> </v>
      </c>
      <c r="EX122" s="456"/>
      <c r="EY122" s="456"/>
      <c r="EZ122" s="456"/>
      <c r="FA122" s="445"/>
      <c r="FB122" s="460" t="str">
        <f>IF(AND(OR(BA122=BA$87,BB122=BB$87,AT122="該当"),OR(COUNTA(EX122:EZ122)&lt;3)),"虐待あり→すべて回答",IF(AND(AND(OR(BA122=BA$88,BA122=BA$89,BA122=BA$90,BB122=BB$88,BB122=BB$89,BB122=BB$90,BB122=BB$91,AND(BA122="",BB122="")),OR(AT122="非該当",AT122=" ")),OR(COUNTA(EX122:EZ122)&gt;0)),"虐待なし→記入不要",IF(AND(EZ122=EZ$87,COUNTA(FA122)=0),"3)その他→具体的内容"," ")))</f>
        <v xml:space="preserve"> </v>
      </c>
      <c r="FC122" s="343"/>
      <c r="FD122" s="242" t="str" cm="1">
        <f t="array" ref="FD122">IF(AND(SUM(COUNTIF(DO122:DV122,{"*実施*"}),COUNTIF(EA122:EF122,{"*実施*"}))&gt;0,FC122=""),"法に基づく措置あり→問12に記入",IF(AND(SUM(COUNTIF(DO122:DV122,{"*実施*"}),COUNTIF(EA122:EF122,{"*実施*"}))&lt;1,FC122&lt;&gt;""),"法に基づく措置なし→問12に記入不要"," "))</f>
        <v xml:space="preserve"> </v>
      </c>
      <c r="FE122" s="359"/>
      <c r="FF122" s="59"/>
      <c r="FG122" s="141"/>
      <c r="FH122" s="359"/>
      <c r="FI122" s="494"/>
      <c r="FJ122" s="500" t="str">
        <f>IF(AND(OR(BA122=BA$87,BB122=BB$87,AT122="該当"),OR(COUNTA(FE122:FE122)&lt;1,COUNTA(FG122:FG122)&lt;1)),"虐待あり→すべて回答",IF(AND(AND(OR(BA122=BA$88,BA122=BA$89,BA122=BA$90,BB122=BB$88,BB122=BB$89,BB122=BB$90,BB122=BB$91,AND(BA122="",BB122="")),OR(AT122="非該当",AT122=" ")),OR(COUNTA(FE122:FI122)&gt;0)),"虐待なし→記入不要",IF(AND(FE122=FE$88,COUNTA(FF122)=0),"1_2)終結日記入漏れ",IF(OR(AND(FH122=FH$87,COUNTA(FI122:FI122)&lt;1),AND(FH122&lt;&gt;FH$87,COUNTA(FI122:FI122)&gt;0)),"問14_1)有の場合に具体的内容を記入"," "))))</f>
        <v xml:space="preserve"> </v>
      </c>
      <c r="FK122" s="507" t="str">
        <f>IF(SUM(COUNTIF(AA122:AB122," ")+COUNTIF(AF122:AG122," ")+COUNTIF(AQ122:AS122," ")+COUNTIF(AX122:AY122," "))&lt;9,"問4以前にエラーがあります","")</f>
        <v/>
      </c>
      <c r="FL122" s="242" t="str">
        <f>IF(SUM(COUNTIF(BH122," ")+COUNTIF(DL122," ")+COUNTIF(EO122," ")+COUNTIF(DY122:DZ122," ")+COUNTIF(EI122:EJ122," ")+COUNTIF(EV122:EW122," ")+COUNTIF(FB122," ")+COUNTIF(FD122," ")+COUNTIF(FJ122," "))&lt;12,"問5以降にエラーがあります"," ")</f>
        <v xml:space="preserve"> </v>
      </c>
    </row>
    <row r="123" spans="1:168" ht="30" customHeight="1">
      <c r="A123" s="15"/>
      <c r="B123" s="15"/>
      <c r="C123" s="35"/>
      <c r="D123" s="43"/>
      <c r="E123" s="52"/>
      <c r="F123" s="60"/>
      <c r="G123" s="72"/>
      <c r="H123" s="72"/>
      <c r="I123" s="87"/>
      <c r="J123" s="87"/>
      <c r="K123" s="87"/>
      <c r="L123" s="87"/>
      <c r="M123" s="87"/>
      <c r="N123" s="87"/>
      <c r="O123" s="87"/>
      <c r="P123" s="87"/>
      <c r="Q123" s="87"/>
      <c r="R123" s="87"/>
      <c r="S123" s="87"/>
      <c r="T123" s="87"/>
      <c r="U123" s="87"/>
      <c r="V123" s="87"/>
      <c r="W123" s="102"/>
      <c r="X123" s="102"/>
      <c r="Y123" s="102"/>
      <c r="Z123" s="87"/>
      <c r="AA123" s="121"/>
      <c r="AB123" s="121"/>
      <c r="AC123" s="142"/>
      <c r="AD123" s="142"/>
      <c r="AE123" s="142"/>
      <c r="AF123" s="195"/>
      <c r="AG123" s="195"/>
      <c r="AH123" s="205"/>
      <c r="AI123" s="60"/>
      <c r="AJ123" s="102"/>
      <c r="AK123" s="102"/>
      <c r="AL123" s="102"/>
      <c r="AM123" s="102"/>
      <c r="AN123" s="102"/>
      <c r="AO123" s="102"/>
      <c r="AP123" s="205"/>
      <c r="AQ123" s="121"/>
      <c r="AR123" s="121"/>
      <c r="AS123" s="121"/>
      <c r="AT123" s="251"/>
      <c r="AU123" s="251"/>
      <c r="AV123" s="87"/>
      <c r="AW123" s="251"/>
      <c r="AX123" s="121"/>
      <c r="AY123" s="121"/>
      <c r="AZ123" s="280"/>
      <c r="BA123" s="142"/>
      <c r="BB123" s="142"/>
      <c r="BC123" s="303"/>
      <c r="BD123" s="303"/>
      <c r="BE123" s="102"/>
      <c r="BF123" s="102"/>
      <c r="BG123" s="102"/>
      <c r="BH123" s="324"/>
      <c r="BI123" s="329"/>
      <c r="BJ123" s="60"/>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c r="CN123" s="142"/>
      <c r="CO123" s="142"/>
      <c r="CP123" s="142"/>
      <c r="CQ123" s="142"/>
      <c r="CR123" s="142"/>
      <c r="CS123" s="142"/>
      <c r="CT123" s="142"/>
      <c r="CU123" s="142"/>
      <c r="CV123" s="142"/>
      <c r="CW123" s="142"/>
      <c r="CX123" s="142"/>
      <c r="CY123" s="142"/>
      <c r="CZ123" s="142"/>
      <c r="DA123" s="142"/>
      <c r="DB123" s="142"/>
      <c r="DC123" s="142"/>
      <c r="DD123" s="142"/>
      <c r="DE123" s="142"/>
      <c r="DF123" s="142"/>
      <c r="DG123" s="142"/>
      <c r="DH123" s="142"/>
      <c r="DI123" s="142"/>
      <c r="DJ123" s="142"/>
      <c r="DK123" s="142"/>
      <c r="DL123" s="121"/>
      <c r="DM123" s="43"/>
      <c r="DN123" s="396"/>
      <c r="DO123" s="142"/>
      <c r="DP123" s="142"/>
      <c r="DQ123" s="142"/>
      <c r="DR123" s="142"/>
      <c r="DS123" s="142"/>
      <c r="DT123" s="142"/>
      <c r="DU123" s="142"/>
      <c r="DV123" s="142"/>
      <c r="DW123" s="142"/>
      <c r="DX123" s="60"/>
      <c r="DY123" s="121"/>
      <c r="DZ123" s="121"/>
      <c r="EA123" s="428"/>
      <c r="EB123" s="428"/>
      <c r="EC123" s="428"/>
      <c r="ED123" s="428"/>
      <c r="EE123" s="428"/>
      <c r="EF123" s="428"/>
      <c r="EG123" s="142"/>
      <c r="EH123" s="60"/>
      <c r="EI123" s="121"/>
      <c r="EJ123" s="121"/>
      <c r="EK123" s="142"/>
      <c r="EL123" s="142"/>
      <c r="EM123" s="142"/>
      <c r="EN123" s="60"/>
      <c r="EO123" s="121"/>
      <c r="EP123" s="428"/>
      <c r="EQ123" s="60"/>
      <c r="ER123" s="428"/>
      <c r="ES123" s="60"/>
      <c r="ET123" s="428"/>
      <c r="EU123" s="450"/>
      <c r="EV123" s="121"/>
      <c r="EW123" s="121"/>
      <c r="EX123" s="428"/>
      <c r="EY123" s="428"/>
      <c r="EZ123" s="428"/>
      <c r="FA123" s="428"/>
      <c r="FB123" s="461"/>
      <c r="FC123" s="142"/>
      <c r="FD123" s="121"/>
      <c r="FE123" s="142"/>
      <c r="FF123" s="60"/>
      <c r="FG123" s="142"/>
      <c r="FH123" s="142"/>
      <c r="FI123" s="495"/>
      <c r="FJ123" s="196"/>
      <c r="FK123" s="121"/>
      <c r="FL123" s="121"/>
    </row>
    <row r="124" spans="1:168" ht="30" customHeight="1">
      <c r="A124" s="16"/>
      <c r="B124" s="16"/>
      <c r="C124" s="36"/>
      <c r="D124" s="44"/>
      <c r="E124" s="53"/>
      <c r="F124" s="61"/>
      <c r="G124" s="73"/>
      <c r="H124" s="73"/>
      <c r="I124" s="88"/>
      <c r="J124" s="88"/>
      <c r="K124" s="88"/>
      <c r="L124" s="88"/>
      <c r="M124" s="88"/>
      <c r="N124" s="88"/>
      <c r="O124" s="88"/>
      <c r="P124" s="88"/>
      <c r="Q124" s="88"/>
      <c r="R124" s="88"/>
      <c r="S124" s="88"/>
      <c r="T124" s="88"/>
      <c r="U124" s="88"/>
      <c r="V124" s="88"/>
      <c r="W124" s="103"/>
      <c r="X124" s="103"/>
      <c r="Y124" s="103"/>
      <c r="Z124" s="88"/>
      <c r="AA124" s="122"/>
      <c r="AB124" s="122"/>
      <c r="AC124" s="143"/>
      <c r="AD124" s="143"/>
      <c r="AE124" s="143"/>
      <c r="AF124" s="196"/>
      <c r="AG124" s="196"/>
      <c r="AH124" s="206"/>
      <c r="AI124" s="61"/>
      <c r="AJ124" s="103"/>
      <c r="AK124" s="103"/>
      <c r="AL124" s="103"/>
      <c r="AM124" s="103"/>
      <c r="AN124" s="103"/>
      <c r="AO124" s="103"/>
      <c r="AP124" s="206"/>
      <c r="AQ124" s="122"/>
      <c r="AR124" s="122"/>
      <c r="AS124" s="122"/>
      <c r="AT124" s="252"/>
      <c r="AU124" s="252"/>
      <c r="AV124" s="88"/>
      <c r="AW124" s="252"/>
      <c r="AX124" s="122"/>
      <c r="AY124" s="122"/>
      <c r="AZ124" s="280"/>
      <c r="BA124" s="143"/>
      <c r="BB124" s="143"/>
      <c r="BC124" s="304"/>
      <c r="BD124" s="304"/>
      <c r="BE124" s="103"/>
      <c r="BF124" s="103"/>
      <c r="BG124" s="103"/>
      <c r="BH124" s="325"/>
      <c r="BI124" s="329"/>
      <c r="BJ124" s="61"/>
      <c r="BK124" s="143"/>
      <c r="BL124" s="143"/>
      <c r="BM124" s="143"/>
      <c r="BN124" s="143"/>
      <c r="BO124" s="143"/>
      <c r="BP124" s="143"/>
      <c r="BQ124" s="143"/>
      <c r="BR124" s="143"/>
      <c r="BS124" s="143"/>
      <c r="BT124" s="143"/>
      <c r="BU124" s="143"/>
      <c r="BV124" s="143"/>
      <c r="BW124" s="143"/>
      <c r="BX124" s="143"/>
      <c r="BY124" s="143"/>
      <c r="BZ124" s="143"/>
      <c r="CA124" s="143"/>
      <c r="CB124" s="143"/>
      <c r="CC124" s="143"/>
      <c r="CD124" s="143"/>
      <c r="CE124" s="143"/>
      <c r="CF124" s="143"/>
      <c r="CG124" s="143"/>
      <c r="CH124" s="143"/>
      <c r="CI124" s="143"/>
      <c r="CJ124" s="143"/>
      <c r="CK124" s="143"/>
      <c r="CL124" s="143"/>
      <c r="CM124" s="143"/>
      <c r="CN124" s="143"/>
      <c r="CO124" s="143"/>
      <c r="CP124" s="143"/>
      <c r="CQ124" s="143"/>
      <c r="CR124" s="143"/>
      <c r="CS124" s="143"/>
      <c r="CT124" s="143"/>
      <c r="CU124" s="143"/>
      <c r="CV124" s="143"/>
      <c r="CW124" s="143"/>
      <c r="CX124" s="143"/>
      <c r="CY124" s="143"/>
      <c r="CZ124" s="143"/>
      <c r="DA124" s="143"/>
      <c r="DB124" s="143"/>
      <c r="DC124" s="143"/>
      <c r="DD124" s="143"/>
      <c r="DE124" s="143"/>
      <c r="DF124" s="143"/>
      <c r="DG124" s="143"/>
      <c r="DH124" s="143"/>
      <c r="DI124" s="143"/>
      <c r="DJ124" s="143"/>
      <c r="DK124" s="143"/>
      <c r="DL124" s="122"/>
      <c r="DM124" s="44"/>
      <c r="DN124" s="396"/>
      <c r="DO124" s="143"/>
      <c r="DP124" s="143"/>
      <c r="DQ124" s="143"/>
      <c r="DR124" s="143"/>
      <c r="DS124" s="143"/>
      <c r="DT124" s="143"/>
      <c r="DU124" s="143"/>
      <c r="DV124" s="143"/>
      <c r="DW124" s="143"/>
      <c r="DX124" s="61"/>
      <c r="DY124" s="122"/>
      <c r="DZ124" s="122"/>
      <c r="EA124" s="429"/>
      <c r="EB124" s="429"/>
      <c r="EC124" s="429"/>
      <c r="ED124" s="429"/>
      <c r="EE124" s="429"/>
      <c r="EF124" s="429"/>
      <c r="EG124" s="143"/>
      <c r="EH124" s="61"/>
      <c r="EI124" s="122"/>
      <c r="EJ124" s="122"/>
      <c r="EK124" s="143"/>
      <c r="EL124" s="143"/>
      <c r="EM124" s="143"/>
      <c r="EN124" s="61"/>
      <c r="EO124" s="122"/>
      <c r="EP124" s="429"/>
      <c r="EQ124" s="61"/>
      <c r="ER124" s="429"/>
      <c r="ES124" s="61"/>
      <c r="ET124" s="429"/>
      <c r="EU124" s="451"/>
      <c r="EV124" s="122"/>
      <c r="EW124" s="122"/>
      <c r="EX124" s="429"/>
      <c r="EY124" s="429"/>
      <c r="EZ124" s="429"/>
      <c r="FA124" s="429"/>
      <c r="FB124" s="462"/>
      <c r="FC124" s="143"/>
      <c r="FD124" s="122"/>
      <c r="FE124" s="143"/>
      <c r="FF124" s="61"/>
      <c r="FG124" s="143"/>
      <c r="FH124" s="143"/>
      <c r="FI124" s="496"/>
      <c r="FJ124" s="196"/>
      <c r="FK124" s="122"/>
      <c r="FL124" s="122"/>
    </row>
    <row r="125" spans="1:168" ht="30" customHeight="1">
      <c r="A125" s="16"/>
      <c r="B125" s="16"/>
      <c r="C125" s="36"/>
      <c r="D125" s="44"/>
      <c r="E125" s="53"/>
      <c r="F125" s="61"/>
      <c r="G125" s="73"/>
      <c r="H125" s="73"/>
      <c r="I125" s="88"/>
      <c r="J125" s="88"/>
      <c r="K125" s="88"/>
      <c r="L125" s="88"/>
      <c r="M125" s="88"/>
      <c r="N125" s="88"/>
      <c r="O125" s="88"/>
      <c r="P125" s="88"/>
      <c r="Q125" s="88"/>
      <c r="R125" s="88"/>
      <c r="S125" s="88"/>
      <c r="T125" s="88"/>
      <c r="U125" s="88"/>
      <c r="V125" s="88"/>
      <c r="W125" s="103"/>
      <c r="X125" s="103"/>
      <c r="Y125" s="103"/>
      <c r="Z125" s="88"/>
      <c r="AA125" s="122"/>
      <c r="AB125" s="122"/>
      <c r="AC125" s="143"/>
      <c r="AD125" s="143"/>
      <c r="AE125" s="143"/>
      <c r="AF125" s="196"/>
      <c r="AG125" s="196"/>
      <c r="AH125" s="206"/>
      <c r="AI125" s="61"/>
      <c r="AJ125" s="103"/>
      <c r="AK125" s="103"/>
      <c r="AL125" s="103"/>
      <c r="AM125" s="103"/>
      <c r="AN125" s="103"/>
      <c r="AO125" s="103"/>
      <c r="AP125" s="206"/>
      <c r="AQ125" s="122"/>
      <c r="AR125" s="122"/>
      <c r="AS125" s="122"/>
      <c r="AT125" s="252"/>
      <c r="AU125" s="252"/>
      <c r="AV125" s="88"/>
      <c r="AW125" s="252"/>
      <c r="AX125" s="122"/>
      <c r="AY125" s="122"/>
      <c r="AZ125" s="280"/>
      <c r="BA125" s="143"/>
      <c r="BB125" s="143"/>
      <c r="BC125" s="304"/>
      <c r="BD125" s="304"/>
      <c r="BE125" s="103"/>
      <c r="BF125" s="103"/>
      <c r="BG125" s="103"/>
      <c r="BH125" s="325"/>
      <c r="BI125" s="329"/>
      <c r="BJ125" s="61"/>
      <c r="BK125" s="143"/>
      <c r="BL125" s="143"/>
      <c r="BM125" s="143"/>
      <c r="BN125" s="143"/>
      <c r="BO125" s="143"/>
      <c r="BP125" s="143"/>
      <c r="BQ125" s="143"/>
      <c r="BR125" s="143"/>
      <c r="BS125" s="143"/>
      <c r="BT125" s="143"/>
      <c r="BU125" s="143"/>
      <c r="BV125" s="143"/>
      <c r="BW125" s="143"/>
      <c r="BX125" s="143"/>
      <c r="BY125" s="143"/>
      <c r="BZ125" s="143"/>
      <c r="CA125" s="143"/>
      <c r="CB125" s="143"/>
      <c r="CC125" s="143"/>
      <c r="CD125" s="143"/>
      <c r="CE125" s="143"/>
      <c r="CF125" s="143"/>
      <c r="CG125" s="143"/>
      <c r="CH125" s="143"/>
      <c r="CI125" s="143"/>
      <c r="CJ125" s="143"/>
      <c r="CK125" s="143"/>
      <c r="CL125" s="143"/>
      <c r="CM125" s="143"/>
      <c r="CN125" s="143"/>
      <c r="CO125" s="143"/>
      <c r="CP125" s="143"/>
      <c r="CQ125" s="143"/>
      <c r="CR125" s="143"/>
      <c r="CS125" s="143"/>
      <c r="CT125" s="143"/>
      <c r="CU125" s="143"/>
      <c r="CV125" s="143"/>
      <c r="CW125" s="143"/>
      <c r="CX125" s="143"/>
      <c r="CY125" s="143"/>
      <c r="CZ125" s="143"/>
      <c r="DA125" s="143"/>
      <c r="DB125" s="143"/>
      <c r="DC125" s="143"/>
      <c r="DD125" s="143"/>
      <c r="DE125" s="143"/>
      <c r="DF125" s="143"/>
      <c r="DG125" s="143"/>
      <c r="DH125" s="143"/>
      <c r="DI125" s="143"/>
      <c r="DJ125" s="143"/>
      <c r="DK125" s="143"/>
      <c r="DL125" s="122"/>
      <c r="DM125" s="44"/>
      <c r="DN125" s="396"/>
      <c r="DO125" s="143"/>
      <c r="DP125" s="143"/>
      <c r="DQ125" s="143"/>
      <c r="DR125" s="143"/>
      <c r="DS125" s="143"/>
      <c r="DT125" s="143"/>
      <c r="DU125" s="143"/>
      <c r="DV125" s="143"/>
      <c r="DW125" s="143"/>
      <c r="DX125" s="61"/>
      <c r="DY125" s="122"/>
      <c r="DZ125" s="122"/>
      <c r="EA125" s="429"/>
      <c r="EB125" s="429"/>
      <c r="EC125" s="429"/>
      <c r="ED125" s="429"/>
      <c r="EE125" s="429"/>
      <c r="EF125" s="429"/>
      <c r="EG125" s="143"/>
      <c r="EH125" s="61"/>
      <c r="EI125" s="122"/>
      <c r="EJ125" s="122"/>
      <c r="EK125" s="143"/>
      <c r="EL125" s="143"/>
      <c r="EM125" s="143"/>
      <c r="EN125" s="61"/>
      <c r="EO125" s="122"/>
      <c r="EP125" s="429"/>
      <c r="EQ125" s="61"/>
      <c r="ER125" s="429"/>
      <c r="ES125" s="61"/>
      <c r="ET125" s="429"/>
      <c r="EU125" s="451"/>
      <c r="EV125" s="122"/>
      <c r="EW125" s="122"/>
      <c r="EX125" s="429"/>
      <c r="EY125" s="429"/>
      <c r="EZ125" s="429"/>
      <c r="FA125" s="429"/>
      <c r="FB125" s="462"/>
      <c r="FC125" s="143"/>
      <c r="FD125" s="122"/>
      <c r="FE125" s="143"/>
      <c r="FF125" s="61"/>
      <c r="FG125" s="143"/>
      <c r="FH125" s="143"/>
      <c r="FI125" s="496"/>
      <c r="FJ125" s="196"/>
      <c r="FK125" s="122"/>
      <c r="FL125" s="122"/>
    </row>
    <row r="126" spans="1:168" ht="30" customHeight="1">
      <c r="A126" s="16"/>
      <c r="B126" s="16"/>
      <c r="C126" s="36"/>
      <c r="D126" s="44"/>
      <c r="E126" s="53"/>
      <c r="F126" s="61"/>
      <c r="G126" s="73"/>
      <c r="H126" s="73"/>
      <c r="I126" s="88"/>
      <c r="J126" s="88"/>
      <c r="K126" s="88"/>
      <c r="L126" s="88"/>
      <c r="M126" s="88"/>
      <c r="N126" s="88"/>
      <c r="O126" s="88"/>
      <c r="P126" s="88"/>
      <c r="Q126" s="88"/>
      <c r="R126" s="88"/>
      <c r="S126" s="88"/>
      <c r="T126" s="88"/>
      <c r="U126" s="88"/>
      <c r="V126" s="88"/>
      <c r="W126" s="103"/>
      <c r="X126" s="103"/>
      <c r="Y126" s="103"/>
      <c r="Z126" s="88"/>
      <c r="AA126" s="122"/>
      <c r="AB126" s="122"/>
      <c r="AC126" s="143"/>
      <c r="AD126" s="143"/>
      <c r="AE126" s="143"/>
      <c r="AF126" s="196"/>
      <c r="AG126" s="196"/>
      <c r="AH126" s="206"/>
      <c r="AI126" s="61"/>
      <c r="AJ126" s="103"/>
      <c r="AK126" s="103"/>
      <c r="AL126" s="103"/>
      <c r="AM126" s="103"/>
      <c r="AN126" s="103"/>
      <c r="AO126" s="103"/>
      <c r="AP126" s="206"/>
      <c r="AQ126" s="122"/>
      <c r="AR126" s="122"/>
      <c r="AS126" s="122"/>
      <c r="AT126" s="252"/>
      <c r="AU126" s="252"/>
      <c r="AV126" s="88"/>
      <c r="AW126" s="252"/>
      <c r="AX126" s="122"/>
      <c r="AY126" s="122"/>
      <c r="AZ126" s="280"/>
      <c r="BA126" s="143"/>
      <c r="BB126" s="143"/>
      <c r="BC126" s="304"/>
      <c r="BD126" s="304"/>
      <c r="BE126" s="103"/>
      <c r="BF126" s="103"/>
      <c r="BG126" s="103"/>
      <c r="BH126" s="325"/>
      <c r="BI126" s="329"/>
      <c r="BJ126" s="61"/>
      <c r="BK126" s="143"/>
      <c r="BL126" s="143"/>
      <c r="BM126" s="143"/>
      <c r="BN126" s="143"/>
      <c r="BO126" s="143"/>
      <c r="BP126" s="143"/>
      <c r="BQ126" s="143"/>
      <c r="BR126" s="143"/>
      <c r="BS126" s="143"/>
      <c r="BT126" s="143"/>
      <c r="BU126" s="143"/>
      <c r="BV126" s="143"/>
      <c r="BW126" s="143"/>
      <c r="BX126" s="143"/>
      <c r="BY126" s="143"/>
      <c r="BZ126" s="143"/>
      <c r="CA126" s="143"/>
      <c r="CB126" s="143"/>
      <c r="CC126" s="143"/>
      <c r="CD126" s="143"/>
      <c r="CE126" s="143"/>
      <c r="CF126" s="143"/>
      <c r="CG126" s="143"/>
      <c r="CH126" s="143"/>
      <c r="CI126" s="143"/>
      <c r="CJ126" s="143"/>
      <c r="CK126" s="143"/>
      <c r="CL126" s="143"/>
      <c r="CM126" s="143"/>
      <c r="CN126" s="143"/>
      <c r="CO126" s="143"/>
      <c r="CP126" s="143"/>
      <c r="CQ126" s="143"/>
      <c r="CR126" s="143"/>
      <c r="CS126" s="143"/>
      <c r="CT126" s="143"/>
      <c r="CU126" s="143"/>
      <c r="CV126" s="143"/>
      <c r="CW126" s="143"/>
      <c r="CX126" s="143"/>
      <c r="CY126" s="143"/>
      <c r="CZ126" s="143"/>
      <c r="DA126" s="143"/>
      <c r="DB126" s="143"/>
      <c r="DC126" s="143"/>
      <c r="DD126" s="143"/>
      <c r="DE126" s="143"/>
      <c r="DF126" s="143"/>
      <c r="DG126" s="143"/>
      <c r="DH126" s="143"/>
      <c r="DI126" s="143"/>
      <c r="DJ126" s="143"/>
      <c r="DK126" s="143"/>
      <c r="DL126" s="122"/>
      <c r="DM126" s="44"/>
      <c r="DN126" s="396"/>
      <c r="DO126" s="143"/>
      <c r="DP126" s="143"/>
      <c r="DQ126" s="143"/>
      <c r="DR126" s="143"/>
      <c r="DS126" s="143"/>
      <c r="DT126" s="143"/>
      <c r="DU126" s="143"/>
      <c r="DV126" s="143"/>
      <c r="DW126" s="143"/>
      <c r="DX126" s="61"/>
      <c r="DY126" s="122"/>
      <c r="DZ126" s="122"/>
      <c r="EA126" s="429"/>
      <c r="EB126" s="429"/>
      <c r="EC126" s="429"/>
      <c r="ED126" s="429"/>
      <c r="EE126" s="429"/>
      <c r="EF126" s="429"/>
      <c r="EG126" s="143"/>
      <c r="EH126" s="61"/>
      <c r="EI126" s="122"/>
      <c r="EJ126" s="122"/>
      <c r="EK126" s="143"/>
      <c r="EL126" s="143"/>
      <c r="EM126" s="143"/>
      <c r="EN126" s="61"/>
      <c r="EO126" s="122"/>
      <c r="EP126" s="429"/>
      <c r="EQ126" s="61"/>
      <c r="ER126" s="429"/>
      <c r="ES126" s="61"/>
      <c r="ET126" s="429"/>
      <c r="EU126" s="451"/>
      <c r="EV126" s="122"/>
      <c r="EW126" s="122"/>
      <c r="EX126" s="429"/>
      <c r="EY126" s="429"/>
      <c r="EZ126" s="429"/>
      <c r="FA126" s="429"/>
      <c r="FB126" s="462"/>
      <c r="FC126" s="143"/>
      <c r="FD126" s="122"/>
      <c r="FE126" s="143"/>
      <c r="FF126" s="61"/>
      <c r="FG126" s="143"/>
      <c r="FH126" s="143"/>
      <c r="FI126" s="496"/>
      <c r="FJ126" s="196"/>
      <c r="FK126" s="122"/>
      <c r="FL126" s="122"/>
    </row>
    <row r="127" spans="1:168" ht="30" customHeight="1">
      <c r="A127" s="16"/>
      <c r="B127" s="16"/>
      <c r="C127" s="36"/>
      <c r="D127" s="44"/>
      <c r="E127" s="53"/>
      <c r="F127" s="61"/>
      <c r="G127" s="73"/>
      <c r="H127" s="73"/>
      <c r="I127" s="88"/>
      <c r="J127" s="88"/>
      <c r="K127" s="88"/>
      <c r="L127" s="88"/>
      <c r="M127" s="88"/>
      <c r="N127" s="88"/>
      <c r="O127" s="88"/>
      <c r="P127" s="88"/>
      <c r="Q127" s="88"/>
      <c r="R127" s="88"/>
      <c r="S127" s="88"/>
      <c r="T127" s="88"/>
      <c r="U127" s="88"/>
      <c r="V127" s="88"/>
      <c r="W127" s="103"/>
      <c r="X127" s="103"/>
      <c r="Y127" s="103"/>
      <c r="Z127" s="88"/>
      <c r="AA127" s="122"/>
      <c r="AB127" s="122"/>
      <c r="AC127" s="143"/>
      <c r="AD127" s="143"/>
      <c r="AE127" s="143"/>
      <c r="AF127" s="196"/>
      <c r="AG127" s="196"/>
      <c r="AH127" s="206"/>
      <c r="AI127" s="61"/>
      <c r="AJ127" s="103"/>
      <c r="AK127" s="103"/>
      <c r="AL127" s="103"/>
      <c r="AM127" s="103"/>
      <c r="AN127" s="103"/>
      <c r="AO127" s="103"/>
      <c r="AP127" s="206"/>
      <c r="AQ127" s="122"/>
      <c r="AR127" s="122"/>
      <c r="AS127" s="122"/>
      <c r="AT127" s="252"/>
      <c r="AU127" s="252"/>
      <c r="AV127" s="88"/>
      <c r="AW127" s="252"/>
      <c r="AX127" s="122"/>
      <c r="AY127" s="122"/>
      <c r="AZ127" s="280"/>
      <c r="BA127" s="143"/>
      <c r="BB127" s="143"/>
      <c r="BC127" s="304"/>
      <c r="BD127" s="304"/>
      <c r="BE127" s="103"/>
      <c r="BF127" s="103"/>
      <c r="BG127" s="103"/>
      <c r="BH127" s="325"/>
      <c r="BI127" s="329"/>
      <c r="BJ127" s="61"/>
      <c r="BK127" s="143"/>
      <c r="BL127" s="143"/>
      <c r="BM127" s="143"/>
      <c r="BN127" s="143"/>
      <c r="BO127" s="143"/>
      <c r="BP127" s="143"/>
      <c r="BQ127" s="143"/>
      <c r="BR127" s="143"/>
      <c r="BS127" s="143"/>
      <c r="BT127" s="143"/>
      <c r="BU127" s="143"/>
      <c r="BV127" s="143"/>
      <c r="BW127" s="143"/>
      <c r="BX127" s="143"/>
      <c r="BY127" s="143"/>
      <c r="BZ127" s="143"/>
      <c r="CA127" s="143"/>
      <c r="CB127" s="143"/>
      <c r="CC127" s="143"/>
      <c r="CD127" s="143"/>
      <c r="CE127" s="143"/>
      <c r="CF127" s="143"/>
      <c r="CG127" s="143"/>
      <c r="CH127" s="143"/>
      <c r="CI127" s="143"/>
      <c r="CJ127" s="143"/>
      <c r="CK127" s="143"/>
      <c r="CL127" s="143"/>
      <c r="CM127" s="143"/>
      <c r="CN127" s="143"/>
      <c r="CO127" s="143"/>
      <c r="CP127" s="143"/>
      <c r="CQ127" s="143"/>
      <c r="CR127" s="143"/>
      <c r="CS127" s="143"/>
      <c r="CT127" s="143"/>
      <c r="CU127" s="143"/>
      <c r="CV127" s="143"/>
      <c r="CW127" s="143"/>
      <c r="CX127" s="143"/>
      <c r="CY127" s="143"/>
      <c r="CZ127" s="143"/>
      <c r="DA127" s="143"/>
      <c r="DB127" s="143"/>
      <c r="DC127" s="143"/>
      <c r="DD127" s="143"/>
      <c r="DE127" s="143"/>
      <c r="DF127" s="143"/>
      <c r="DG127" s="143"/>
      <c r="DH127" s="143"/>
      <c r="DI127" s="143"/>
      <c r="DJ127" s="143"/>
      <c r="DK127" s="143"/>
      <c r="DL127" s="122"/>
      <c r="DM127" s="44"/>
      <c r="DN127" s="396"/>
      <c r="DO127" s="143"/>
      <c r="DP127" s="143"/>
      <c r="DQ127" s="143"/>
      <c r="DR127" s="143"/>
      <c r="DS127" s="143"/>
      <c r="DT127" s="143"/>
      <c r="DU127" s="143"/>
      <c r="DV127" s="143"/>
      <c r="DW127" s="143"/>
      <c r="DX127" s="61"/>
      <c r="DY127" s="122"/>
      <c r="DZ127" s="122"/>
      <c r="EA127" s="429"/>
      <c r="EB127" s="429"/>
      <c r="EC127" s="429"/>
      <c r="ED127" s="429"/>
      <c r="EE127" s="429"/>
      <c r="EF127" s="429"/>
      <c r="EG127" s="143"/>
      <c r="EH127" s="61"/>
      <c r="EI127" s="122"/>
      <c r="EJ127" s="122"/>
      <c r="EK127" s="143"/>
      <c r="EL127" s="143"/>
      <c r="EM127" s="143"/>
      <c r="EN127" s="61"/>
      <c r="EO127" s="122"/>
      <c r="EP127" s="429"/>
      <c r="EQ127" s="61"/>
      <c r="ER127" s="429"/>
      <c r="ES127" s="61"/>
      <c r="ET127" s="429"/>
      <c r="EU127" s="451"/>
      <c r="EV127" s="122"/>
      <c r="EW127" s="122"/>
      <c r="EX127" s="429"/>
      <c r="EY127" s="429"/>
      <c r="EZ127" s="429"/>
      <c r="FA127" s="429"/>
      <c r="FB127" s="462"/>
      <c r="FC127" s="143"/>
      <c r="FD127" s="122"/>
      <c r="FE127" s="143"/>
      <c r="FF127" s="61"/>
      <c r="FG127" s="143"/>
      <c r="FH127" s="143"/>
      <c r="FI127" s="496"/>
      <c r="FJ127" s="196"/>
      <c r="FK127" s="122"/>
      <c r="FL127" s="122"/>
    </row>
    <row r="128" spans="1:168" ht="30" customHeight="1">
      <c r="A128" s="16"/>
      <c r="B128" s="16"/>
      <c r="C128" s="36"/>
      <c r="D128" s="44"/>
      <c r="E128" s="53"/>
      <c r="F128" s="61"/>
      <c r="G128" s="73"/>
      <c r="H128" s="73"/>
      <c r="I128" s="88"/>
      <c r="J128" s="88"/>
      <c r="K128" s="88"/>
      <c r="L128" s="88"/>
      <c r="M128" s="88"/>
      <c r="N128" s="88"/>
      <c r="O128" s="88"/>
      <c r="P128" s="88"/>
      <c r="Q128" s="88"/>
      <c r="R128" s="88"/>
      <c r="S128" s="88"/>
      <c r="T128" s="88"/>
      <c r="U128" s="88"/>
      <c r="V128" s="88"/>
      <c r="W128" s="103"/>
      <c r="X128" s="103"/>
      <c r="Y128" s="103"/>
      <c r="Z128" s="88"/>
      <c r="AA128" s="122"/>
      <c r="AB128" s="122"/>
      <c r="AC128" s="143"/>
      <c r="AD128" s="143"/>
      <c r="AE128" s="143"/>
      <c r="AF128" s="196"/>
      <c r="AG128" s="196"/>
      <c r="AH128" s="206"/>
      <c r="AI128" s="61"/>
      <c r="AJ128" s="103"/>
      <c r="AK128" s="103"/>
      <c r="AL128" s="103"/>
      <c r="AM128" s="103"/>
      <c r="AN128" s="103"/>
      <c r="AO128" s="103"/>
      <c r="AP128" s="206"/>
      <c r="AQ128" s="122"/>
      <c r="AR128" s="122"/>
      <c r="AS128" s="122"/>
      <c r="AT128" s="252"/>
      <c r="AU128" s="252"/>
      <c r="AV128" s="88"/>
      <c r="AW128" s="252"/>
      <c r="AX128" s="122"/>
      <c r="AY128" s="122"/>
      <c r="AZ128" s="280"/>
      <c r="BA128" s="143"/>
      <c r="BB128" s="143"/>
      <c r="BC128" s="304"/>
      <c r="BD128" s="304"/>
      <c r="BE128" s="103"/>
      <c r="BF128" s="103"/>
      <c r="BG128" s="103"/>
      <c r="BH128" s="325"/>
      <c r="BI128" s="329"/>
      <c r="BJ128" s="61"/>
      <c r="BK128" s="143"/>
      <c r="BL128" s="143"/>
      <c r="BM128" s="143"/>
      <c r="BN128" s="143"/>
      <c r="BO128" s="143"/>
      <c r="BP128" s="143"/>
      <c r="BQ128" s="143"/>
      <c r="BR128" s="143"/>
      <c r="BS128" s="143"/>
      <c r="BT128" s="143"/>
      <c r="BU128" s="143"/>
      <c r="BV128" s="143"/>
      <c r="BW128" s="143"/>
      <c r="BX128" s="143"/>
      <c r="BY128" s="143"/>
      <c r="BZ128" s="143"/>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c r="DH128" s="143"/>
      <c r="DI128" s="143"/>
      <c r="DJ128" s="143"/>
      <c r="DK128" s="143"/>
      <c r="DL128" s="122"/>
      <c r="DM128" s="44"/>
      <c r="DN128" s="396"/>
      <c r="DO128" s="143"/>
      <c r="DP128" s="143"/>
      <c r="DQ128" s="143"/>
      <c r="DR128" s="143"/>
      <c r="DS128" s="143"/>
      <c r="DT128" s="143"/>
      <c r="DU128" s="143"/>
      <c r="DV128" s="143"/>
      <c r="DW128" s="143"/>
      <c r="DX128" s="61"/>
      <c r="DY128" s="122"/>
      <c r="DZ128" s="122"/>
      <c r="EA128" s="429"/>
      <c r="EB128" s="429"/>
      <c r="EC128" s="429"/>
      <c r="ED128" s="429"/>
      <c r="EE128" s="429"/>
      <c r="EF128" s="429"/>
      <c r="EG128" s="143"/>
      <c r="EH128" s="61"/>
      <c r="EI128" s="122"/>
      <c r="EJ128" s="122"/>
      <c r="EK128" s="143"/>
      <c r="EL128" s="143"/>
      <c r="EM128" s="143"/>
      <c r="EN128" s="61"/>
      <c r="EO128" s="122"/>
      <c r="EP128" s="429"/>
      <c r="EQ128" s="61"/>
      <c r="ER128" s="429"/>
      <c r="ES128" s="61"/>
      <c r="ET128" s="429"/>
      <c r="EU128" s="451"/>
      <c r="EV128" s="122"/>
      <c r="EW128" s="122"/>
      <c r="EX128" s="429"/>
      <c r="EY128" s="429"/>
      <c r="EZ128" s="429"/>
      <c r="FA128" s="429"/>
      <c r="FB128" s="462"/>
      <c r="FC128" s="143"/>
      <c r="FD128" s="122"/>
      <c r="FE128" s="143"/>
      <c r="FF128" s="61"/>
      <c r="FG128" s="143"/>
      <c r="FH128" s="143"/>
      <c r="FI128" s="496"/>
      <c r="FJ128" s="196"/>
      <c r="FK128" s="122"/>
      <c r="FL128" s="122"/>
    </row>
    <row r="129" spans="1:168" ht="30" customHeight="1">
      <c r="A129" s="16"/>
      <c r="B129" s="16"/>
      <c r="C129" s="36"/>
      <c r="D129" s="44"/>
      <c r="E129" s="53"/>
      <c r="F129" s="61"/>
      <c r="G129" s="73"/>
      <c r="H129" s="73"/>
      <c r="I129" s="88"/>
      <c r="J129" s="88"/>
      <c r="K129" s="88"/>
      <c r="L129" s="88"/>
      <c r="M129" s="88"/>
      <c r="N129" s="88"/>
      <c r="O129" s="88"/>
      <c r="P129" s="88"/>
      <c r="Q129" s="88"/>
      <c r="R129" s="88"/>
      <c r="S129" s="88"/>
      <c r="T129" s="88"/>
      <c r="U129" s="88"/>
      <c r="V129" s="88"/>
      <c r="W129" s="103"/>
      <c r="X129" s="103"/>
      <c r="Y129" s="103"/>
      <c r="Z129" s="88"/>
      <c r="AA129" s="122"/>
      <c r="AB129" s="122"/>
      <c r="AC129" s="143"/>
      <c r="AD129" s="143"/>
      <c r="AE129" s="143"/>
      <c r="AF129" s="196"/>
      <c r="AG129" s="196"/>
      <c r="AH129" s="206"/>
      <c r="AI129" s="61"/>
      <c r="AJ129" s="103"/>
      <c r="AK129" s="103"/>
      <c r="AL129" s="103"/>
      <c r="AM129" s="103"/>
      <c r="AN129" s="103"/>
      <c r="AO129" s="103"/>
      <c r="AP129" s="206"/>
      <c r="AQ129" s="122"/>
      <c r="AR129" s="122"/>
      <c r="AS129" s="122"/>
      <c r="AT129" s="252"/>
      <c r="AU129" s="252"/>
      <c r="AV129" s="88"/>
      <c r="AW129" s="252"/>
      <c r="AX129" s="122"/>
      <c r="AY129" s="122"/>
      <c r="AZ129" s="280"/>
      <c r="BA129" s="143"/>
      <c r="BB129" s="143"/>
      <c r="BC129" s="304"/>
      <c r="BD129" s="304"/>
      <c r="BE129" s="103"/>
      <c r="BF129" s="103"/>
      <c r="BG129" s="103"/>
      <c r="BH129" s="325"/>
      <c r="BI129" s="329"/>
      <c r="BJ129" s="61"/>
      <c r="BK129" s="143"/>
      <c r="BL129" s="143"/>
      <c r="BM129" s="143"/>
      <c r="BN129" s="143"/>
      <c r="BO129" s="143"/>
      <c r="BP129" s="143"/>
      <c r="BQ129" s="143"/>
      <c r="BR129" s="143"/>
      <c r="BS129" s="143"/>
      <c r="BT129" s="143"/>
      <c r="BU129" s="143"/>
      <c r="BV129" s="143"/>
      <c r="BW129" s="143"/>
      <c r="BX129" s="143"/>
      <c r="BY129" s="143"/>
      <c r="BZ129" s="143"/>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22"/>
      <c r="DM129" s="44"/>
      <c r="DN129" s="396"/>
      <c r="DO129" s="143"/>
      <c r="DP129" s="143"/>
      <c r="DQ129" s="143"/>
      <c r="DR129" s="143"/>
      <c r="DS129" s="143"/>
      <c r="DT129" s="143"/>
      <c r="DU129" s="143"/>
      <c r="DV129" s="143"/>
      <c r="DW129" s="143"/>
      <c r="DX129" s="61"/>
      <c r="DY129" s="122"/>
      <c r="DZ129" s="122"/>
      <c r="EA129" s="429"/>
      <c r="EB129" s="429"/>
      <c r="EC129" s="429"/>
      <c r="ED129" s="429"/>
      <c r="EE129" s="429"/>
      <c r="EF129" s="429"/>
      <c r="EG129" s="143"/>
      <c r="EH129" s="61"/>
      <c r="EI129" s="122"/>
      <c r="EJ129" s="122"/>
      <c r="EK129" s="143"/>
      <c r="EL129" s="143"/>
      <c r="EM129" s="143"/>
      <c r="EN129" s="61"/>
      <c r="EO129" s="122"/>
      <c r="EP129" s="429"/>
      <c r="EQ129" s="61"/>
      <c r="ER129" s="429"/>
      <c r="ES129" s="61"/>
      <c r="ET129" s="429"/>
      <c r="EU129" s="451"/>
      <c r="EV129" s="122"/>
      <c r="EW129" s="122"/>
      <c r="EX129" s="429"/>
      <c r="EY129" s="429"/>
      <c r="EZ129" s="429"/>
      <c r="FA129" s="429"/>
      <c r="FB129" s="462"/>
      <c r="FC129" s="143"/>
      <c r="FD129" s="122"/>
      <c r="FE129" s="143"/>
      <c r="FF129" s="61"/>
      <c r="FG129" s="143"/>
      <c r="FH129" s="143"/>
      <c r="FI129" s="496"/>
      <c r="FJ129" s="196"/>
      <c r="FK129" s="122"/>
      <c r="FL129" s="122"/>
    </row>
    <row r="130" spans="1:168" ht="30" customHeight="1">
      <c r="A130" s="16"/>
      <c r="B130" s="16"/>
      <c r="C130" s="36"/>
      <c r="D130" s="44"/>
      <c r="E130" s="53"/>
      <c r="F130" s="61"/>
      <c r="G130" s="73"/>
      <c r="H130" s="73"/>
      <c r="I130" s="88"/>
      <c r="J130" s="88"/>
      <c r="K130" s="88"/>
      <c r="L130" s="88"/>
      <c r="M130" s="88"/>
      <c r="N130" s="88"/>
      <c r="O130" s="88"/>
      <c r="P130" s="88"/>
      <c r="Q130" s="88"/>
      <c r="R130" s="88"/>
      <c r="S130" s="88"/>
      <c r="T130" s="88"/>
      <c r="U130" s="88"/>
      <c r="V130" s="88"/>
      <c r="W130" s="103"/>
      <c r="X130" s="103"/>
      <c r="Y130" s="103"/>
      <c r="Z130" s="88"/>
      <c r="AA130" s="122"/>
      <c r="AB130" s="122"/>
      <c r="AC130" s="143"/>
      <c r="AD130" s="143"/>
      <c r="AE130" s="143"/>
      <c r="AF130" s="196"/>
      <c r="AG130" s="196"/>
      <c r="AH130" s="206"/>
      <c r="AI130" s="61"/>
      <c r="AJ130" s="103"/>
      <c r="AK130" s="103"/>
      <c r="AL130" s="103"/>
      <c r="AM130" s="103"/>
      <c r="AN130" s="103"/>
      <c r="AO130" s="103"/>
      <c r="AP130" s="206"/>
      <c r="AQ130" s="122"/>
      <c r="AR130" s="122"/>
      <c r="AS130" s="122"/>
      <c r="AT130" s="252"/>
      <c r="AU130" s="252"/>
      <c r="AV130" s="88"/>
      <c r="AW130" s="252"/>
      <c r="AX130" s="122"/>
      <c r="AY130" s="122"/>
      <c r="AZ130" s="280"/>
      <c r="BA130" s="143"/>
      <c r="BB130" s="143"/>
      <c r="BC130" s="304"/>
      <c r="BD130" s="304"/>
      <c r="BE130" s="103"/>
      <c r="BF130" s="103"/>
      <c r="BG130" s="103"/>
      <c r="BH130" s="325"/>
      <c r="BI130" s="329"/>
      <c r="BJ130" s="61"/>
      <c r="BK130" s="143"/>
      <c r="BL130" s="143"/>
      <c r="BM130" s="143"/>
      <c r="BN130" s="143"/>
      <c r="BO130" s="143"/>
      <c r="BP130" s="143"/>
      <c r="BQ130" s="143"/>
      <c r="BR130" s="143"/>
      <c r="BS130" s="143"/>
      <c r="BT130" s="143"/>
      <c r="BU130" s="143"/>
      <c r="BV130" s="143"/>
      <c r="BW130" s="143"/>
      <c r="BX130" s="143"/>
      <c r="BY130" s="143"/>
      <c r="BZ130" s="143"/>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22"/>
      <c r="DM130" s="44"/>
      <c r="DN130" s="396"/>
      <c r="DO130" s="143"/>
      <c r="DP130" s="143"/>
      <c r="DQ130" s="143"/>
      <c r="DR130" s="143"/>
      <c r="DS130" s="143"/>
      <c r="DT130" s="143"/>
      <c r="DU130" s="143"/>
      <c r="DV130" s="143"/>
      <c r="DW130" s="143"/>
      <c r="DX130" s="61"/>
      <c r="DY130" s="122"/>
      <c r="DZ130" s="122"/>
      <c r="EA130" s="429"/>
      <c r="EB130" s="429"/>
      <c r="EC130" s="429"/>
      <c r="ED130" s="429"/>
      <c r="EE130" s="429"/>
      <c r="EF130" s="429"/>
      <c r="EG130" s="143"/>
      <c r="EH130" s="61"/>
      <c r="EI130" s="122"/>
      <c r="EJ130" s="122"/>
      <c r="EK130" s="143"/>
      <c r="EL130" s="143"/>
      <c r="EM130" s="143"/>
      <c r="EN130" s="61"/>
      <c r="EO130" s="122"/>
      <c r="EP130" s="429"/>
      <c r="EQ130" s="61"/>
      <c r="ER130" s="429"/>
      <c r="ES130" s="61"/>
      <c r="ET130" s="429"/>
      <c r="EU130" s="451"/>
      <c r="EV130" s="122"/>
      <c r="EW130" s="122"/>
      <c r="EX130" s="429"/>
      <c r="EY130" s="429"/>
      <c r="EZ130" s="429"/>
      <c r="FA130" s="429"/>
      <c r="FB130" s="462"/>
      <c r="FC130" s="143"/>
      <c r="FD130" s="122"/>
      <c r="FE130" s="143"/>
      <c r="FF130" s="61"/>
      <c r="FG130" s="143"/>
      <c r="FH130" s="143"/>
      <c r="FI130" s="496"/>
      <c r="FJ130" s="196"/>
      <c r="FK130" s="122"/>
      <c r="FL130" s="122"/>
    </row>
    <row r="131" spans="1:168" ht="30" customHeight="1">
      <c r="A131" s="16"/>
      <c r="B131" s="16"/>
      <c r="C131" s="36"/>
      <c r="D131" s="44"/>
      <c r="E131" s="53"/>
      <c r="F131" s="61"/>
      <c r="G131" s="73"/>
      <c r="H131" s="73"/>
      <c r="I131" s="88"/>
      <c r="J131" s="88"/>
      <c r="K131" s="88"/>
      <c r="L131" s="88"/>
      <c r="M131" s="88"/>
      <c r="N131" s="88"/>
      <c r="O131" s="88"/>
      <c r="P131" s="88"/>
      <c r="Q131" s="88"/>
      <c r="R131" s="88"/>
      <c r="S131" s="88"/>
      <c r="T131" s="88"/>
      <c r="U131" s="88"/>
      <c r="V131" s="88"/>
      <c r="W131" s="103"/>
      <c r="X131" s="103"/>
      <c r="Y131" s="103"/>
      <c r="Z131" s="88"/>
      <c r="AA131" s="122"/>
      <c r="AB131" s="122"/>
      <c r="AC131" s="143"/>
      <c r="AD131" s="143"/>
      <c r="AE131" s="143"/>
      <c r="AF131" s="196"/>
      <c r="AG131" s="196"/>
      <c r="AH131" s="206"/>
      <c r="AI131" s="61"/>
      <c r="AJ131" s="103"/>
      <c r="AK131" s="103"/>
      <c r="AL131" s="103"/>
      <c r="AM131" s="103"/>
      <c r="AN131" s="103"/>
      <c r="AO131" s="103"/>
      <c r="AP131" s="206"/>
      <c r="AQ131" s="122"/>
      <c r="AR131" s="122"/>
      <c r="AS131" s="122"/>
      <c r="AT131" s="252"/>
      <c r="AU131" s="252"/>
      <c r="AV131" s="88"/>
      <c r="AW131" s="252"/>
      <c r="AX131" s="122"/>
      <c r="AY131" s="122"/>
      <c r="AZ131" s="280"/>
      <c r="BA131" s="143"/>
      <c r="BB131" s="143"/>
      <c r="BC131" s="304"/>
      <c r="BD131" s="304"/>
      <c r="BE131" s="103"/>
      <c r="BF131" s="103"/>
      <c r="BG131" s="103"/>
      <c r="BH131" s="325"/>
      <c r="BI131" s="329"/>
      <c r="BJ131" s="61"/>
      <c r="BK131" s="143"/>
      <c r="BL131" s="143"/>
      <c r="BM131" s="143"/>
      <c r="BN131" s="143"/>
      <c r="BO131" s="143"/>
      <c r="BP131" s="143"/>
      <c r="BQ131" s="143"/>
      <c r="BR131" s="143"/>
      <c r="BS131" s="143"/>
      <c r="BT131" s="143"/>
      <c r="BU131" s="143"/>
      <c r="BV131" s="143"/>
      <c r="BW131" s="143"/>
      <c r="BX131" s="143"/>
      <c r="BY131" s="143"/>
      <c r="BZ131" s="143"/>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22"/>
      <c r="DM131" s="44"/>
      <c r="DN131" s="396"/>
      <c r="DO131" s="143"/>
      <c r="DP131" s="143"/>
      <c r="DQ131" s="143"/>
      <c r="DR131" s="143"/>
      <c r="DS131" s="143"/>
      <c r="DT131" s="143"/>
      <c r="DU131" s="143"/>
      <c r="DV131" s="143"/>
      <c r="DW131" s="143"/>
      <c r="DX131" s="61"/>
      <c r="DY131" s="122"/>
      <c r="DZ131" s="122"/>
      <c r="EA131" s="429"/>
      <c r="EB131" s="429"/>
      <c r="EC131" s="429"/>
      <c r="ED131" s="429"/>
      <c r="EE131" s="429"/>
      <c r="EF131" s="429"/>
      <c r="EG131" s="143"/>
      <c r="EH131" s="61"/>
      <c r="EI131" s="122"/>
      <c r="EJ131" s="122"/>
      <c r="EK131" s="143"/>
      <c r="EL131" s="143"/>
      <c r="EM131" s="143"/>
      <c r="EN131" s="61"/>
      <c r="EO131" s="122"/>
      <c r="EP131" s="429"/>
      <c r="EQ131" s="61"/>
      <c r="ER131" s="429"/>
      <c r="ES131" s="61"/>
      <c r="ET131" s="429"/>
      <c r="EU131" s="451"/>
      <c r="EV131" s="122"/>
      <c r="EW131" s="122"/>
      <c r="EX131" s="429"/>
      <c r="EY131" s="429"/>
      <c r="EZ131" s="429"/>
      <c r="FA131" s="429"/>
      <c r="FB131" s="462"/>
      <c r="FC131" s="143"/>
      <c r="FD131" s="122"/>
      <c r="FE131" s="143"/>
      <c r="FF131" s="61"/>
      <c r="FG131" s="143"/>
      <c r="FH131" s="143"/>
      <c r="FI131" s="496"/>
      <c r="FJ131" s="196"/>
      <c r="FK131" s="122"/>
      <c r="FL131" s="122"/>
    </row>
    <row r="132" spans="1:168" ht="30" customHeight="1">
      <c r="A132" s="16"/>
      <c r="B132" s="16"/>
      <c r="C132" s="36"/>
      <c r="D132" s="44"/>
      <c r="E132" s="53"/>
      <c r="F132" s="61"/>
      <c r="G132" s="73"/>
      <c r="H132" s="73"/>
      <c r="I132" s="88"/>
      <c r="J132" s="88"/>
      <c r="K132" s="88"/>
      <c r="L132" s="88"/>
      <c r="M132" s="88"/>
      <c r="N132" s="88"/>
      <c r="O132" s="88"/>
      <c r="P132" s="88"/>
      <c r="Q132" s="88"/>
      <c r="R132" s="88"/>
      <c r="S132" s="88"/>
      <c r="T132" s="88"/>
      <c r="U132" s="88"/>
      <c r="V132" s="88"/>
      <c r="W132" s="103"/>
      <c r="X132" s="103"/>
      <c r="Y132" s="103"/>
      <c r="Z132" s="88"/>
      <c r="AA132" s="122"/>
      <c r="AB132" s="122"/>
      <c r="AC132" s="143"/>
      <c r="AD132" s="143"/>
      <c r="AE132" s="143"/>
      <c r="AF132" s="196"/>
      <c r="AG132" s="196"/>
      <c r="AH132" s="206"/>
      <c r="AI132" s="61"/>
      <c r="AJ132" s="103"/>
      <c r="AK132" s="103"/>
      <c r="AL132" s="103"/>
      <c r="AM132" s="103"/>
      <c r="AN132" s="103"/>
      <c r="AO132" s="103"/>
      <c r="AP132" s="206"/>
      <c r="AQ132" s="122"/>
      <c r="AR132" s="122"/>
      <c r="AS132" s="122"/>
      <c r="AT132" s="252"/>
      <c r="AU132" s="252"/>
      <c r="AV132" s="88"/>
      <c r="AW132" s="252"/>
      <c r="AX132" s="122"/>
      <c r="AY132" s="122"/>
      <c r="AZ132" s="280"/>
      <c r="BA132" s="143"/>
      <c r="BB132" s="143"/>
      <c r="BC132" s="304"/>
      <c r="BD132" s="304"/>
      <c r="BE132" s="103"/>
      <c r="BF132" s="103"/>
      <c r="BG132" s="103"/>
      <c r="BH132" s="325"/>
      <c r="BI132" s="329"/>
      <c r="BJ132" s="61"/>
      <c r="BK132" s="143"/>
      <c r="BL132" s="143"/>
      <c r="BM132" s="143"/>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22"/>
      <c r="DM132" s="44"/>
      <c r="DN132" s="396"/>
      <c r="DO132" s="143"/>
      <c r="DP132" s="143"/>
      <c r="DQ132" s="143"/>
      <c r="DR132" s="143"/>
      <c r="DS132" s="143"/>
      <c r="DT132" s="143"/>
      <c r="DU132" s="143"/>
      <c r="DV132" s="143"/>
      <c r="DW132" s="143"/>
      <c r="DX132" s="61"/>
      <c r="DY132" s="122"/>
      <c r="DZ132" s="122"/>
      <c r="EA132" s="429"/>
      <c r="EB132" s="429"/>
      <c r="EC132" s="429"/>
      <c r="ED132" s="429"/>
      <c r="EE132" s="429"/>
      <c r="EF132" s="429"/>
      <c r="EG132" s="143"/>
      <c r="EH132" s="61"/>
      <c r="EI132" s="122"/>
      <c r="EJ132" s="122"/>
      <c r="EK132" s="143"/>
      <c r="EL132" s="143"/>
      <c r="EM132" s="143"/>
      <c r="EN132" s="61"/>
      <c r="EO132" s="122"/>
      <c r="EP132" s="429"/>
      <c r="EQ132" s="61"/>
      <c r="ER132" s="429"/>
      <c r="ES132" s="61"/>
      <c r="ET132" s="429"/>
      <c r="EU132" s="451"/>
      <c r="EV132" s="122"/>
      <c r="EW132" s="122"/>
      <c r="EX132" s="429"/>
      <c r="EY132" s="429"/>
      <c r="EZ132" s="429"/>
      <c r="FA132" s="429"/>
      <c r="FB132" s="462"/>
      <c r="FC132" s="143"/>
      <c r="FD132" s="122"/>
      <c r="FE132" s="143"/>
      <c r="FF132" s="61"/>
      <c r="FG132" s="143"/>
      <c r="FH132" s="143"/>
      <c r="FI132" s="496"/>
      <c r="FJ132" s="196"/>
      <c r="FK132" s="122"/>
      <c r="FL132" s="122"/>
    </row>
    <row r="133" spans="1:168" ht="30" customHeight="1">
      <c r="A133" s="16"/>
      <c r="B133" s="16"/>
      <c r="C133" s="36"/>
      <c r="D133" s="44"/>
      <c r="E133" s="53"/>
      <c r="F133" s="61"/>
      <c r="G133" s="73"/>
      <c r="H133" s="73"/>
      <c r="I133" s="88"/>
      <c r="J133" s="88"/>
      <c r="K133" s="88"/>
      <c r="L133" s="88"/>
      <c r="M133" s="88"/>
      <c r="N133" s="88"/>
      <c r="O133" s="88"/>
      <c r="P133" s="88"/>
      <c r="Q133" s="88"/>
      <c r="R133" s="88"/>
      <c r="S133" s="88"/>
      <c r="T133" s="88"/>
      <c r="U133" s="88"/>
      <c r="V133" s="88"/>
      <c r="W133" s="103"/>
      <c r="X133" s="103"/>
      <c r="Y133" s="103"/>
      <c r="Z133" s="88"/>
      <c r="AA133" s="122"/>
      <c r="AB133" s="122"/>
      <c r="AC133" s="143"/>
      <c r="AD133" s="143"/>
      <c r="AE133" s="143"/>
      <c r="AF133" s="196"/>
      <c r="AG133" s="196"/>
      <c r="AH133" s="206"/>
      <c r="AI133" s="61"/>
      <c r="AJ133" s="103"/>
      <c r="AK133" s="103"/>
      <c r="AL133" s="103"/>
      <c r="AM133" s="103"/>
      <c r="AN133" s="103"/>
      <c r="AO133" s="103"/>
      <c r="AP133" s="206"/>
      <c r="AQ133" s="122"/>
      <c r="AR133" s="122"/>
      <c r="AS133" s="122"/>
      <c r="AT133" s="252"/>
      <c r="AU133" s="252"/>
      <c r="AV133" s="88"/>
      <c r="AW133" s="252"/>
      <c r="AX133" s="122"/>
      <c r="AY133" s="122"/>
      <c r="AZ133" s="280"/>
      <c r="BA133" s="143"/>
      <c r="BB133" s="143"/>
      <c r="BC133" s="304"/>
      <c r="BD133" s="304"/>
      <c r="BE133" s="103"/>
      <c r="BF133" s="103"/>
      <c r="BG133" s="103"/>
      <c r="BH133" s="325"/>
      <c r="BI133" s="329"/>
      <c r="BJ133" s="61"/>
      <c r="BK133" s="143"/>
      <c r="BL133" s="143"/>
      <c r="BM133" s="143"/>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22"/>
      <c r="DM133" s="44"/>
      <c r="DN133" s="396"/>
      <c r="DO133" s="143"/>
      <c r="DP133" s="143"/>
      <c r="DQ133" s="143"/>
      <c r="DR133" s="143"/>
      <c r="DS133" s="143"/>
      <c r="DT133" s="143"/>
      <c r="DU133" s="143"/>
      <c r="DV133" s="143"/>
      <c r="DW133" s="143"/>
      <c r="DX133" s="61"/>
      <c r="DY133" s="122"/>
      <c r="DZ133" s="122"/>
      <c r="EA133" s="429"/>
      <c r="EB133" s="429"/>
      <c r="EC133" s="429"/>
      <c r="ED133" s="429"/>
      <c r="EE133" s="429"/>
      <c r="EF133" s="429"/>
      <c r="EG133" s="143"/>
      <c r="EH133" s="61"/>
      <c r="EI133" s="122"/>
      <c r="EJ133" s="122"/>
      <c r="EK133" s="143"/>
      <c r="EL133" s="143"/>
      <c r="EM133" s="143"/>
      <c r="EN133" s="61"/>
      <c r="EO133" s="122"/>
      <c r="EP133" s="429"/>
      <c r="EQ133" s="61"/>
      <c r="ER133" s="429"/>
      <c r="ES133" s="61"/>
      <c r="ET133" s="429"/>
      <c r="EU133" s="451"/>
      <c r="EV133" s="122"/>
      <c r="EW133" s="122"/>
      <c r="EX133" s="429"/>
      <c r="EY133" s="429"/>
      <c r="EZ133" s="429"/>
      <c r="FA133" s="429"/>
      <c r="FB133" s="462"/>
      <c r="FC133" s="143"/>
      <c r="FD133" s="122"/>
      <c r="FE133" s="143"/>
      <c r="FF133" s="61"/>
      <c r="FG133" s="143"/>
      <c r="FH133" s="143"/>
      <c r="FI133" s="496"/>
      <c r="FJ133" s="196"/>
      <c r="FK133" s="122"/>
      <c r="FL133" s="122"/>
    </row>
    <row r="134" spans="1:168" ht="30" customHeight="1">
      <c r="A134" s="16"/>
      <c r="B134" s="16"/>
      <c r="C134" s="36"/>
      <c r="D134" s="44"/>
      <c r="E134" s="53"/>
      <c r="F134" s="61"/>
      <c r="G134" s="73"/>
      <c r="H134" s="73"/>
      <c r="I134" s="88"/>
      <c r="J134" s="88"/>
      <c r="K134" s="88"/>
      <c r="L134" s="88"/>
      <c r="M134" s="88"/>
      <c r="N134" s="88"/>
      <c r="O134" s="88"/>
      <c r="P134" s="88"/>
      <c r="Q134" s="88"/>
      <c r="R134" s="88"/>
      <c r="S134" s="88"/>
      <c r="T134" s="88"/>
      <c r="U134" s="88"/>
      <c r="V134" s="88"/>
      <c r="W134" s="103"/>
      <c r="X134" s="103"/>
      <c r="Y134" s="103"/>
      <c r="Z134" s="88"/>
      <c r="AA134" s="122"/>
      <c r="AB134" s="122"/>
      <c r="AC134" s="143"/>
      <c r="AD134" s="143"/>
      <c r="AE134" s="143"/>
      <c r="AF134" s="196"/>
      <c r="AG134" s="196"/>
      <c r="AH134" s="206"/>
      <c r="AI134" s="61"/>
      <c r="AJ134" s="103"/>
      <c r="AK134" s="103"/>
      <c r="AL134" s="103"/>
      <c r="AM134" s="103"/>
      <c r="AN134" s="103"/>
      <c r="AO134" s="103"/>
      <c r="AP134" s="206"/>
      <c r="AQ134" s="122"/>
      <c r="AR134" s="122"/>
      <c r="AS134" s="122"/>
      <c r="AT134" s="252"/>
      <c r="AU134" s="252"/>
      <c r="AV134" s="88"/>
      <c r="AW134" s="252"/>
      <c r="AX134" s="122"/>
      <c r="AY134" s="122"/>
      <c r="AZ134" s="281"/>
      <c r="BA134" s="143"/>
      <c r="BB134" s="143"/>
      <c r="BC134" s="304"/>
      <c r="BD134" s="304"/>
      <c r="BE134" s="103"/>
      <c r="BF134" s="103"/>
      <c r="BG134" s="103"/>
      <c r="BH134" s="325"/>
      <c r="BI134" s="329"/>
      <c r="BJ134" s="61"/>
      <c r="BK134" s="143"/>
      <c r="BL134" s="143"/>
      <c r="BM134" s="143"/>
      <c r="BN134" s="143"/>
      <c r="BO134" s="143"/>
      <c r="BP134" s="143"/>
      <c r="BQ134" s="143"/>
      <c r="BR134" s="143"/>
      <c r="BS134" s="143"/>
      <c r="BT134" s="143"/>
      <c r="BU134" s="143"/>
      <c r="BV134" s="143"/>
      <c r="BW134" s="143"/>
      <c r="BX134" s="143"/>
      <c r="BY134" s="143"/>
      <c r="BZ134" s="143"/>
      <c r="CA134" s="143"/>
      <c r="CB134" s="143"/>
      <c r="CC134" s="143"/>
      <c r="CD134" s="143"/>
      <c r="CE134" s="143"/>
      <c r="CF134" s="143"/>
      <c r="CG134" s="143"/>
      <c r="CH134" s="143"/>
      <c r="CI134" s="143"/>
      <c r="CJ134" s="143"/>
      <c r="CK134" s="143"/>
      <c r="CL134" s="143"/>
      <c r="CM134" s="143"/>
      <c r="CN134" s="143"/>
      <c r="CO134" s="143"/>
      <c r="CP134" s="143"/>
      <c r="CQ134" s="143"/>
      <c r="CR134" s="143"/>
      <c r="CS134" s="143"/>
      <c r="CT134" s="143"/>
      <c r="CU134" s="143"/>
      <c r="CV134" s="143"/>
      <c r="CW134" s="143"/>
      <c r="CX134" s="143"/>
      <c r="CY134" s="143"/>
      <c r="CZ134" s="143"/>
      <c r="DA134" s="143"/>
      <c r="DB134" s="143"/>
      <c r="DC134" s="143"/>
      <c r="DD134" s="143"/>
      <c r="DE134" s="143"/>
      <c r="DF134" s="143"/>
      <c r="DG134" s="143"/>
      <c r="DH134" s="143"/>
      <c r="DI134" s="143"/>
      <c r="DJ134" s="143"/>
      <c r="DK134" s="143"/>
      <c r="DL134" s="122"/>
      <c r="DM134" s="44"/>
      <c r="DN134" s="396"/>
      <c r="DO134" s="143"/>
      <c r="DP134" s="143"/>
      <c r="DQ134" s="143"/>
      <c r="DR134" s="143"/>
      <c r="DS134" s="143"/>
      <c r="DT134" s="143"/>
      <c r="DU134" s="143"/>
      <c r="DV134" s="143"/>
      <c r="DW134" s="143"/>
      <c r="DX134" s="61"/>
      <c r="DY134" s="122"/>
      <c r="DZ134" s="122"/>
      <c r="EA134" s="429"/>
      <c r="EB134" s="429"/>
      <c r="EC134" s="429"/>
      <c r="ED134" s="429"/>
      <c r="EE134" s="429"/>
      <c r="EF134" s="429"/>
      <c r="EG134" s="143"/>
      <c r="EH134" s="61"/>
      <c r="EI134" s="122"/>
      <c r="EJ134" s="122"/>
      <c r="EK134" s="143"/>
      <c r="EL134" s="143"/>
      <c r="EM134" s="143"/>
      <c r="EN134" s="61"/>
      <c r="EO134" s="122"/>
      <c r="EP134" s="429"/>
      <c r="EQ134" s="61"/>
      <c r="ER134" s="429"/>
      <c r="ES134" s="61"/>
      <c r="ET134" s="429"/>
      <c r="EU134" s="451"/>
      <c r="EV134" s="122"/>
      <c r="EW134" s="122"/>
      <c r="EX134" s="429"/>
      <c r="EY134" s="429"/>
      <c r="EZ134" s="429"/>
      <c r="FA134" s="429"/>
      <c r="FB134" s="462"/>
      <c r="FC134" s="143"/>
      <c r="FD134" s="122"/>
      <c r="FE134" s="143"/>
      <c r="FF134" s="61"/>
      <c r="FG134" s="143"/>
      <c r="FH134" s="143"/>
      <c r="FI134" s="496"/>
      <c r="FJ134" s="196"/>
      <c r="FK134" s="122"/>
      <c r="FL134" s="122"/>
    </row>
    <row r="135" spans="1:168" ht="18" customHeight="1">
      <c r="A135" s="17"/>
      <c r="B135" s="1"/>
      <c r="C135" s="37"/>
      <c r="D135" s="37"/>
      <c r="E135" s="37"/>
      <c r="F135" s="37"/>
      <c r="G135" s="37"/>
      <c r="H135" s="37"/>
      <c r="I135" s="89"/>
      <c r="J135" s="89"/>
      <c r="K135" s="89"/>
      <c r="L135" s="89"/>
      <c r="M135" s="89"/>
      <c r="N135" s="89"/>
      <c r="O135" s="89"/>
      <c r="P135" s="89"/>
      <c r="Q135" s="89"/>
      <c r="R135" s="89"/>
      <c r="S135" s="89"/>
      <c r="T135" s="89"/>
      <c r="U135" s="89"/>
      <c r="V135" s="3"/>
      <c r="W135" s="3"/>
      <c r="X135" s="3"/>
      <c r="Y135" s="3"/>
      <c r="Z135" s="3"/>
      <c r="AA135" s="89"/>
      <c r="AB135" s="89"/>
      <c r="AC135" s="89"/>
      <c r="AD135" s="89"/>
      <c r="AE135" s="89"/>
      <c r="AF135" s="89"/>
      <c r="AG135" s="89"/>
      <c r="AH135" s="3"/>
      <c r="AM135" s="220"/>
      <c r="AN135" s="220"/>
      <c r="AO135" s="220"/>
      <c r="AP135" s="3"/>
      <c r="AQ135" s="3"/>
      <c r="AR135" s="3"/>
      <c r="AS135" s="3"/>
      <c r="AX135" s="3"/>
      <c r="AY135" s="3"/>
      <c r="AZ135" s="89"/>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c r="CS135" s="3"/>
      <c r="CT135" s="3"/>
      <c r="CU135" s="3"/>
      <c r="CV135" s="3"/>
      <c r="CW135" s="3"/>
      <c r="CX135" s="3"/>
      <c r="CY135" s="3"/>
      <c r="CZ135" s="3"/>
      <c r="DA135" s="3"/>
      <c r="DB135" s="3"/>
      <c r="DC135" s="3"/>
      <c r="DD135" s="3"/>
      <c r="DE135" s="3"/>
      <c r="DF135" s="3"/>
      <c r="DG135" s="3"/>
      <c r="DH135" s="3"/>
      <c r="DI135" s="3"/>
      <c r="DJ135" s="3"/>
      <c r="DK135" s="3"/>
      <c r="DL135" s="3"/>
      <c r="DM135" s="3"/>
      <c r="DO135" s="405"/>
      <c r="DP135" s="405"/>
      <c r="DQ135" s="405"/>
      <c r="DR135" s="405"/>
      <c r="DS135" s="405"/>
      <c r="DT135" s="405"/>
      <c r="DU135" s="405"/>
      <c r="DV135" s="405"/>
      <c r="DW135" s="405"/>
      <c r="DX135" s="405"/>
      <c r="DY135" s="405"/>
      <c r="DZ135" s="405"/>
      <c r="EA135" s="405"/>
      <c r="EB135" s="405"/>
      <c r="EC135" s="405"/>
      <c r="ED135" s="405"/>
      <c r="EE135" s="405"/>
      <c r="EF135" s="405"/>
      <c r="EG135" s="405"/>
      <c r="EH135" s="405"/>
      <c r="EI135" s="405"/>
      <c r="EJ135" s="405"/>
      <c r="EP135" s="405"/>
      <c r="EQ135" s="405"/>
      <c r="ER135" s="405"/>
      <c r="ES135" s="405"/>
      <c r="ET135" s="405"/>
      <c r="EU135" s="405"/>
      <c r="EV135" s="405"/>
      <c r="EW135" s="405"/>
      <c r="EX135" s="405"/>
      <c r="EY135" s="405"/>
      <c r="EZ135" s="405"/>
      <c r="FA135" s="405"/>
      <c r="FB135" s="405"/>
      <c r="FC135" s="405"/>
      <c r="FD135" s="405"/>
      <c r="FE135" s="405"/>
      <c r="FF135" s="405"/>
      <c r="FG135" s="405"/>
      <c r="FH135" s="405"/>
      <c r="FI135" s="405"/>
      <c r="FJ135" s="405"/>
    </row>
    <row r="136" spans="1:168" ht="18" hidden="1" customHeight="1">
      <c r="A136" s="1"/>
      <c r="B136" s="1"/>
      <c r="C136" s="37"/>
      <c r="D136" s="37"/>
      <c r="E136" s="37"/>
      <c r="F136" s="37"/>
      <c r="G136" s="37"/>
      <c r="H136" s="37"/>
      <c r="I136" s="89"/>
      <c r="J136" s="89"/>
      <c r="K136" s="89"/>
      <c r="L136" s="89"/>
      <c r="M136" s="89"/>
      <c r="N136" s="89"/>
      <c r="O136" s="89"/>
      <c r="P136" s="89"/>
      <c r="Q136" s="89"/>
      <c r="R136" s="89"/>
      <c r="S136" s="89"/>
      <c r="T136" s="89"/>
      <c r="U136" s="89"/>
      <c r="V136" s="3"/>
      <c r="W136" s="3"/>
      <c r="X136" s="3"/>
      <c r="Y136" s="3"/>
      <c r="Z136" s="3"/>
      <c r="AA136" s="89"/>
      <c r="AB136" s="89"/>
      <c r="AC136" s="89"/>
      <c r="AD136" s="89"/>
      <c r="AE136" s="89"/>
      <c r="AF136" s="89"/>
      <c r="AG136" s="89"/>
      <c r="AH136" s="3"/>
      <c r="AM136" s="220"/>
      <c r="AN136" s="220"/>
      <c r="AO136" s="220"/>
      <c r="AP136" s="3"/>
      <c r="AQ136" s="3"/>
      <c r="AR136" s="3"/>
      <c r="AS136" s="3"/>
      <c r="AX136" s="3"/>
      <c r="AY136" s="3"/>
      <c r="AZ136" s="89"/>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c r="CK136" s="3"/>
      <c r="CL136" s="3"/>
      <c r="CM136" s="3"/>
      <c r="CN136" s="3"/>
      <c r="CO136" s="3"/>
      <c r="CP136" s="3"/>
      <c r="CQ136" s="3"/>
      <c r="CR136" s="3"/>
      <c r="CS136" s="3"/>
      <c r="CT136" s="3"/>
      <c r="CU136" s="3"/>
      <c r="CV136" s="3"/>
      <c r="CW136" s="3"/>
      <c r="CX136" s="3"/>
      <c r="CY136" s="3"/>
      <c r="CZ136" s="3"/>
      <c r="DA136" s="3"/>
      <c r="DB136" s="3"/>
      <c r="DC136" s="3"/>
      <c r="DD136" s="3"/>
      <c r="DE136" s="3"/>
      <c r="DF136" s="3"/>
      <c r="DG136" s="3"/>
      <c r="DH136" s="3"/>
      <c r="DI136" s="3"/>
      <c r="DJ136" s="3"/>
      <c r="DK136" s="3"/>
      <c r="DL136" s="3"/>
      <c r="DM136" s="3"/>
      <c r="DO136" s="405"/>
      <c r="DP136" s="405"/>
      <c r="DQ136" s="405"/>
      <c r="DR136" s="405"/>
      <c r="DS136" s="405"/>
      <c r="DT136" s="405"/>
      <c r="DU136" s="405"/>
      <c r="DV136" s="405"/>
      <c r="DW136" s="405"/>
      <c r="DX136" s="405"/>
      <c r="DY136" s="405"/>
      <c r="DZ136" s="405"/>
      <c r="EA136" s="405"/>
      <c r="EB136" s="405"/>
      <c r="EC136" s="405"/>
      <c r="ED136" s="405"/>
      <c r="EE136" s="405"/>
      <c r="EF136" s="405"/>
      <c r="EG136" s="405"/>
      <c r="EH136" s="405"/>
      <c r="EI136" s="405"/>
      <c r="EJ136" s="405"/>
      <c r="EP136" s="405"/>
      <c r="EQ136" s="405"/>
      <c r="ER136" s="405"/>
      <c r="ES136" s="405"/>
      <c r="ET136" s="405"/>
      <c r="EU136" s="405"/>
      <c r="EV136" s="405"/>
      <c r="EW136" s="405"/>
      <c r="EX136" s="405"/>
      <c r="EY136" s="405"/>
      <c r="EZ136" s="405"/>
      <c r="FA136" s="405"/>
      <c r="FB136" s="405"/>
      <c r="FC136" s="405"/>
      <c r="FD136" s="405"/>
      <c r="FE136" s="405"/>
      <c r="FF136" s="405"/>
      <c r="FG136" s="405"/>
      <c r="FH136" s="405"/>
      <c r="FI136" s="405"/>
      <c r="FJ136" s="405"/>
    </row>
    <row r="137" spans="1:168" ht="18" hidden="1" customHeight="1">
      <c r="A137" s="1"/>
      <c r="B137" s="1"/>
      <c r="C137" s="37"/>
      <c r="D137" s="37"/>
      <c r="E137" s="37"/>
      <c r="F137" s="37"/>
      <c r="G137" s="37"/>
      <c r="H137" s="37"/>
      <c r="I137" s="89"/>
      <c r="J137" s="89"/>
      <c r="K137" s="89"/>
      <c r="L137" s="89"/>
      <c r="M137" s="89"/>
      <c r="N137" s="89"/>
      <c r="O137" s="89"/>
      <c r="P137" s="89"/>
      <c r="Q137" s="89"/>
      <c r="R137" s="89"/>
      <c r="S137" s="89"/>
      <c r="T137" s="89"/>
      <c r="U137" s="89"/>
      <c r="V137" s="3"/>
      <c r="W137" s="3"/>
      <c r="X137" s="3"/>
      <c r="Y137" s="3"/>
      <c r="Z137" s="3"/>
      <c r="AA137" s="89"/>
      <c r="AB137" s="89"/>
      <c r="AC137" s="89"/>
      <c r="AD137" s="89"/>
      <c r="AE137" s="89"/>
      <c r="AF137" s="89"/>
      <c r="AG137" s="89"/>
      <c r="AH137" s="3"/>
      <c r="AM137" s="220"/>
      <c r="AN137" s="220"/>
      <c r="AO137" s="220"/>
      <c r="AP137" s="3"/>
      <c r="AQ137" s="3"/>
      <c r="AR137" s="3"/>
      <c r="AS137" s="3"/>
      <c r="AX137" s="3"/>
      <c r="AY137" s="3"/>
      <c r="AZ137" s="89"/>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c r="CS137" s="3"/>
      <c r="CT137" s="3"/>
      <c r="CU137" s="3"/>
      <c r="CV137" s="3"/>
      <c r="CW137" s="3"/>
      <c r="CX137" s="3"/>
      <c r="CY137" s="3"/>
      <c r="CZ137" s="3"/>
      <c r="DA137" s="3"/>
      <c r="DB137" s="3"/>
      <c r="DC137" s="3"/>
      <c r="DD137" s="3"/>
      <c r="DE137" s="3"/>
      <c r="DF137" s="3"/>
      <c r="DG137" s="3"/>
      <c r="DH137" s="3"/>
      <c r="DI137" s="3"/>
      <c r="DJ137" s="3"/>
      <c r="DK137" s="3"/>
      <c r="DL137" s="3"/>
      <c r="DM137" s="3"/>
      <c r="DO137" s="405"/>
      <c r="DP137" s="405"/>
      <c r="DQ137" s="405"/>
      <c r="DR137" s="405"/>
      <c r="DS137" s="405"/>
      <c r="DT137" s="405"/>
      <c r="DU137" s="405"/>
      <c r="DV137" s="405"/>
      <c r="DW137" s="405"/>
      <c r="DX137" s="405"/>
      <c r="DY137" s="405"/>
      <c r="DZ137" s="405"/>
      <c r="EA137" s="405"/>
      <c r="EB137" s="405"/>
      <c r="EC137" s="405"/>
      <c r="ED137" s="405"/>
      <c r="EE137" s="405"/>
      <c r="EF137" s="405"/>
      <c r="EG137" s="405"/>
      <c r="EH137" s="405"/>
      <c r="EI137" s="405"/>
      <c r="EJ137" s="405"/>
      <c r="EP137" s="405"/>
      <c r="EQ137" s="405"/>
      <c r="ER137" s="405"/>
      <c r="ES137" s="405"/>
      <c r="ET137" s="405"/>
      <c r="EU137" s="405"/>
      <c r="EV137" s="405"/>
      <c r="EW137" s="405"/>
      <c r="EX137" s="405"/>
      <c r="EY137" s="405"/>
      <c r="EZ137" s="405"/>
      <c r="FA137" s="405"/>
      <c r="FB137" s="405"/>
      <c r="FC137" s="405"/>
      <c r="FD137" s="405"/>
      <c r="FE137" s="405"/>
      <c r="FF137" s="405"/>
      <c r="FG137" s="405"/>
      <c r="FH137" s="405"/>
      <c r="FI137" s="405"/>
      <c r="FJ137" s="405"/>
    </row>
    <row r="138" spans="1:168" ht="18" hidden="1" customHeight="1">
      <c r="A138" s="1"/>
      <c r="B138" s="1"/>
      <c r="C138" s="37"/>
      <c r="D138" s="37"/>
      <c r="E138" s="37"/>
      <c r="F138" s="37"/>
      <c r="G138" s="37"/>
      <c r="H138" s="37"/>
      <c r="I138" s="89"/>
      <c r="J138" s="89"/>
      <c r="K138" s="89"/>
      <c r="L138" s="89"/>
      <c r="M138" s="89"/>
      <c r="N138" s="89"/>
      <c r="O138" s="89"/>
      <c r="P138" s="89"/>
      <c r="Q138" s="89"/>
      <c r="R138" s="89"/>
      <c r="S138" s="89"/>
      <c r="T138" s="89"/>
      <c r="U138" s="89"/>
      <c r="V138" s="3"/>
      <c r="W138" s="3"/>
      <c r="X138" s="3"/>
      <c r="Y138" s="3"/>
      <c r="Z138" s="3"/>
      <c r="AA138" s="89"/>
      <c r="AB138" s="89"/>
      <c r="AC138" s="89"/>
      <c r="AD138" s="89"/>
      <c r="AE138" s="89"/>
      <c r="AF138" s="89"/>
      <c r="AG138" s="89"/>
      <c r="AH138" s="3"/>
      <c r="AM138" s="220"/>
      <c r="AN138" s="220"/>
      <c r="AO138" s="220"/>
      <c r="AP138" s="3"/>
      <c r="AQ138" s="3"/>
      <c r="AR138" s="3"/>
      <c r="AS138" s="3"/>
      <c r="AX138" s="3"/>
      <c r="AY138" s="3"/>
      <c r="AZ138" s="89"/>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c r="CS138" s="3"/>
      <c r="CT138" s="3"/>
      <c r="CU138" s="3"/>
      <c r="CV138" s="3"/>
      <c r="CW138" s="3"/>
      <c r="CX138" s="3"/>
      <c r="CY138" s="3"/>
      <c r="CZ138" s="3"/>
      <c r="DA138" s="3"/>
      <c r="DB138" s="3"/>
      <c r="DC138" s="3"/>
      <c r="DD138" s="3"/>
      <c r="DE138" s="3"/>
      <c r="DF138" s="3"/>
      <c r="DG138" s="3"/>
      <c r="DH138" s="3"/>
      <c r="DI138" s="3"/>
      <c r="DJ138" s="3"/>
      <c r="DK138" s="3"/>
      <c r="DL138" s="3"/>
      <c r="DM138" s="3"/>
      <c r="DO138" s="405"/>
      <c r="DP138" s="405"/>
      <c r="DQ138" s="405"/>
      <c r="DR138" s="405"/>
      <c r="DS138" s="405"/>
      <c r="DT138" s="405"/>
      <c r="DU138" s="405"/>
      <c r="DV138" s="405"/>
      <c r="DW138" s="405"/>
      <c r="DX138" s="405"/>
      <c r="DY138" s="405"/>
      <c r="DZ138" s="405"/>
      <c r="EA138" s="405"/>
      <c r="EB138" s="405"/>
      <c r="EC138" s="405"/>
      <c r="ED138" s="405"/>
      <c r="EE138" s="405"/>
      <c r="EF138" s="405"/>
      <c r="EG138" s="405"/>
      <c r="EH138" s="405"/>
      <c r="EI138" s="405"/>
      <c r="EJ138" s="405"/>
      <c r="EP138" s="405"/>
      <c r="EQ138" s="405"/>
      <c r="ER138" s="405"/>
      <c r="ES138" s="405"/>
      <c r="ET138" s="405"/>
      <c r="EU138" s="405"/>
      <c r="EV138" s="405"/>
      <c r="EW138" s="405"/>
      <c r="EX138" s="405"/>
      <c r="EY138" s="405"/>
      <c r="EZ138" s="405"/>
      <c r="FA138" s="405"/>
      <c r="FB138" s="405"/>
      <c r="FC138" s="405"/>
      <c r="FD138" s="405"/>
      <c r="FE138" s="405"/>
      <c r="FF138" s="405"/>
      <c r="FG138" s="405"/>
      <c r="FH138" s="405"/>
      <c r="FI138" s="405"/>
      <c r="FJ138" s="405"/>
    </row>
    <row r="139" spans="1:168" ht="18" hidden="1" customHeight="1">
      <c r="A139" s="1"/>
      <c r="B139" s="1"/>
      <c r="C139" s="37"/>
      <c r="D139" s="37"/>
      <c r="E139" s="37"/>
      <c r="F139" s="37"/>
      <c r="G139" s="37"/>
      <c r="H139" s="37"/>
      <c r="I139" s="89"/>
      <c r="J139" s="89"/>
      <c r="K139" s="89"/>
      <c r="L139" s="89"/>
      <c r="M139" s="89"/>
      <c r="N139" s="89"/>
      <c r="O139" s="89"/>
      <c r="P139" s="89"/>
      <c r="Q139" s="89"/>
      <c r="R139" s="89"/>
      <c r="S139" s="89"/>
      <c r="T139" s="89"/>
      <c r="U139" s="89"/>
      <c r="V139" s="3"/>
      <c r="W139" s="3"/>
      <c r="X139" s="3"/>
      <c r="Y139" s="3"/>
      <c r="Z139" s="3"/>
      <c r="AA139" s="89"/>
      <c r="AB139" s="89"/>
      <c r="AC139" s="89"/>
      <c r="AD139" s="89"/>
      <c r="AE139" s="89"/>
      <c r="AF139" s="89"/>
      <c r="AG139" s="89"/>
      <c r="AH139" s="3"/>
      <c r="AM139" s="220"/>
      <c r="AN139" s="220"/>
      <c r="AO139" s="220"/>
      <c r="AP139" s="3"/>
      <c r="AQ139" s="3"/>
      <c r="AR139" s="3"/>
      <c r="AS139" s="3"/>
      <c r="AX139" s="3"/>
      <c r="AY139" s="3"/>
      <c r="AZ139" s="89"/>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c r="CS139" s="3"/>
      <c r="CT139" s="3"/>
      <c r="CU139" s="3"/>
      <c r="CV139" s="3"/>
      <c r="CW139" s="3"/>
      <c r="CX139" s="3"/>
      <c r="CY139" s="3"/>
      <c r="CZ139" s="3"/>
      <c r="DA139" s="3"/>
      <c r="DB139" s="3"/>
      <c r="DC139" s="3"/>
      <c r="DD139" s="3"/>
      <c r="DE139" s="3"/>
      <c r="DF139" s="3"/>
      <c r="DG139" s="3"/>
      <c r="DH139" s="3"/>
      <c r="DI139" s="3"/>
      <c r="DJ139" s="3"/>
      <c r="DK139" s="3"/>
      <c r="DL139" s="3"/>
      <c r="DM139" s="3"/>
      <c r="DO139" s="405"/>
      <c r="DP139" s="405"/>
      <c r="DQ139" s="405"/>
      <c r="DR139" s="405"/>
      <c r="DS139" s="405"/>
      <c r="DT139" s="405"/>
      <c r="DU139" s="405"/>
      <c r="DV139" s="405"/>
      <c r="DW139" s="405"/>
      <c r="DX139" s="405"/>
      <c r="DY139" s="405"/>
      <c r="DZ139" s="405"/>
      <c r="EA139" s="405"/>
      <c r="EB139" s="405"/>
      <c r="EC139" s="405"/>
      <c r="ED139" s="405"/>
      <c r="EE139" s="405"/>
      <c r="EF139" s="405"/>
      <c r="EG139" s="405"/>
      <c r="EH139" s="405"/>
      <c r="EI139" s="405"/>
      <c r="EJ139" s="405"/>
      <c r="EP139" s="405"/>
      <c r="EQ139" s="405"/>
      <c r="ER139" s="405"/>
      <c r="ES139" s="405"/>
      <c r="ET139" s="405"/>
      <c r="EU139" s="405"/>
      <c r="EV139" s="405"/>
      <c r="EW139" s="405"/>
      <c r="EX139" s="405"/>
      <c r="EY139" s="405"/>
      <c r="EZ139" s="405"/>
      <c r="FA139" s="405"/>
      <c r="FB139" s="405"/>
      <c r="FC139" s="405"/>
      <c r="FD139" s="405"/>
      <c r="FE139" s="405"/>
      <c r="FF139" s="405"/>
      <c r="FG139" s="405"/>
      <c r="FH139" s="405"/>
      <c r="FI139" s="405"/>
      <c r="FJ139" s="405"/>
    </row>
    <row r="140" spans="1:168" ht="18" hidden="1" customHeight="1">
      <c r="A140" s="1"/>
      <c r="B140" s="1"/>
      <c r="C140" s="37"/>
      <c r="D140" s="37"/>
      <c r="E140" s="37"/>
      <c r="F140" s="37"/>
      <c r="G140" s="37"/>
      <c r="H140" s="37"/>
      <c r="I140" s="89"/>
      <c r="J140" s="89"/>
      <c r="K140" s="89"/>
      <c r="L140" s="89"/>
      <c r="M140" s="89"/>
      <c r="N140" s="89"/>
      <c r="O140" s="89"/>
      <c r="P140" s="89"/>
      <c r="Q140" s="89"/>
      <c r="R140" s="89"/>
      <c r="S140" s="89"/>
      <c r="T140" s="89"/>
      <c r="U140" s="89"/>
      <c r="V140" s="3"/>
      <c r="W140" s="3"/>
      <c r="X140" s="3"/>
      <c r="Y140" s="3"/>
      <c r="Z140" s="3"/>
      <c r="AA140" s="89"/>
      <c r="AB140" s="89"/>
      <c r="AC140" s="89"/>
      <c r="AD140" s="89"/>
      <c r="AE140" s="89"/>
      <c r="AF140" s="89"/>
      <c r="AG140" s="89"/>
      <c r="AH140" s="3"/>
      <c r="AM140" s="220"/>
      <c r="AN140" s="220"/>
      <c r="AO140" s="220"/>
      <c r="AP140" s="3"/>
      <c r="AQ140" s="3"/>
      <c r="AR140" s="3"/>
      <c r="AS140" s="3"/>
      <c r="AX140" s="3"/>
      <c r="AY140" s="3"/>
      <c r="AZ140" s="89"/>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c r="CS140" s="3"/>
      <c r="CT140" s="3"/>
      <c r="CU140" s="3"/>
      <c r="CV140" s="3"/>
      <c r="CW140" s="3"/>
      <c r="CX140" s="3"/>
      <c r="CY140" s="3"/>
      <c r="CZ140" s="3"/>
      <c r="DA140" s="3"/>
      <c r="DB140" s="3"/>
      <c r="DC140" s="3"/>
      <c r="DD140" s="3"/>
      <c r="DE140" s="3"/>
      <c r="DF140" s="3"/>
      <c r="DG140" s="3"/>
      <c r="DH140" s="3"/>
      <c r="DI140" s="3"/>
      <c r="DJ140" s="3"/>
      <c r="DK140" s="3"/>
      <c r="DL140" s="3"/>
      <c r="DM140" s="3"/>
      <c r="DO140" s="405"/>
      <c r="DP140" s="405"/>
      <c r="DQ140" s="405"/>
      <c r="DR140" s="405"/>
      <c r="DS140" s="405"/>
      <c r="DT140" s="405"/>
      <c r="DU140" s="405"/>
      <c r="DV140" s="405"/>
      <c r="DW140" s="405"/>
      <c r="DX140" s="405"/>
      <c r="DY140" s="405"/>
      <c r="DZ140" s="405"/>
      <c r="EA140" s="405"/>
      <c r="EB140" s="405"/>
      <c r="EC140" s="405"/>
      <c r="ED140" s="405"/>
      <c r="EE140" s="405"/>
      <c r="EF140" s="405"/>
      <c r="EG140" s="405"/>
      <c r="EH140" s="405"/>
      <c r="EI140" s="405"/>
      <c r="EJ140" s="405"/>
      <c r="EP140" s="405"/>
      <c r="EQ140" s="405"/>
      <c r="ER140" s="405"/>
      <c r="ES140" s="405"/>
      <c r="ET140" s="405"/>
      <c r="EU140" s="405"/>
      <c r="EV140" s="405"/>
      <c r="EW140" s="405"/>
      <c r="EX140" s="405"/>
      <c r="EY140" s="405"/>
      <c r="EZ140" s="405"/>
      <c r="FA140" s="405"/>
      <c r="FB140" s="405"/>
      <c r="FC140" s="405"/>
      <c r="FD140" s="405"/>
      <c r="FE140" s="405"/>
      <c r="FF140" s="405"/>
      <c r="FG140" s="405"/>
      <c r="FH140" s="405"/>
      <c r="FI140" s="405"/>
      <c r="FJ140" s="405"/>
    </row>
    <row r="141" spans="1:168" ht="18" hidden="1" customHeight="1">
      <c r="A141" s="1"/>
      <c r="B141" s="1"/>
      <c r="C141" s="37"/>
      <c r="D141" s="37"/>
      <c r="E141" s="37"/>
      <c r="F141" s="37"/>
      <c r="G141" s="37"/>
      <c r="H141" s="37"/>
      <c r="I141" s="89"/>
      <c r="J141" s="89"/>
      <c r="K141" s="89"/>
      <c r="L141" s="89"/>
      <c r="M141" s="89"/>
      <c r="N141" s="89"/>
      <c r="O141" s="89"/>
      <c r="P141" s="89"/>
      <c r="Q141" s="89"/>
      <c r="R141" s="89"/>
      <c r="S141" s="89"/>
      <c r="T141" s="89"/>
      <c r="U141" s="89"/>
      <c r="V141" s="3"/>
      <c r="W141" s="3"/>
      <c r="X141" s="3"/>
      <c r="Y141" s="3"/>
      <c r="Z141" s="3"/>
      <c r="AA141" s="89"/>
      <c r="AB141" s="89"/>
      <c r="AC141" s="89"/>
      <c r="AD141" s="89"/>
      <c r="AE141" s="89"/>
      <c r="AF141" s="89"/>
      <c r="AG141" s="89"/>
      <c r="AH141" s="3"/>
      <c r="AM141" s="220"/>
      <c r="AN141" s="220"/>
      <c r="AO141" s="220"/>
      <c r="AP141" s="3"/>
      <c r="AQ141" s="3"/>
      <c r="AR141" s="3"/>
      <c r="AS141" s="3"/>
      <c r="AX141" s="3"/>
      <c r="AY141" s="3"/>
      <c r="AZ141" s="89"/>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c r="CS141" s="3"/>
      <c r="CT141" s="3"/>
      <c r="CU141" s="3"/>
      <c r="CV141" s="3"/>
      <c r="CW141" s="3"/>
      <c r="CX141" s="3"/>
      <c r="CY141" s="3"/>
      <c r="CZ141" s="3"/>
      <c r="DA141" s="3"/>
      <c r="DB141" s="3"/>
      <c r="DC141" s="3"/>
      <c r="DD141" s="3"/>
      <c r="DE141" s="3"/>
      <c r="DF141" s="3"/>
      <c r="DG141" s="3"/>
      <c r="DH141" s="3"/>
      <c r="DI141" s="3"/>
      <c r="DJ141" s="3"/>
      <c r="DK141" s="3"/>
      <c r="DL141" s="3"/>
      <c r="DM141" s="3"/>
    </row>
    <row r="142" spans="1:168" ht="18" hidden="1" customHeight="1">
      <c r="A142" s="1"/>
      <c r="B142" s="1"/>
      <c r="C142" s="37"/>
      <c r="D142" s="37"/>
      <c r="E142" s="37"/>
      <c r="F142" s="37"/>
      <c r="G142" s="37"/>
      <c r="H142" s="37"/>
      <c r="I142" s="89"/>
      <c r="J142" s="89"/>
      <c r="K142" s="89"/>
      <c r="L142" s="89"/>
      <c r="M142" s="89"/>
      <c r="N142" s="89"/>
      <c r="O142" s="89"/>
      <c r="P142" s="89"/>
      <c r="Q142" s="89"/>
      <c r="R142" s="89"/>
      <c r="S142" s="89"/>
      <c r="T142" s="89"/>
      <c r="U142" s="89"/>
      <c r="V142" s="3"/>
      <c r="W142" s="3"/>
      <c r="X142" s="3"/>
      <c r="Y142" s="3"/>
      <c r="Z142" s="3"/>
      <c r="AA142" s="89"/>
      <c r="AB142" s="89"/>
      <c r="AC142" s="89"/>
      <c r="AD142" s="89"/>
      <c r="AE142" s="89"/>
      <c r="AF142" s="89"/>
      <c r="AG142" s="89"/>
      <c r="AH142" s="3"/>
      <c r="AM142" s="220"/>
      <c r="AN142" s="220"/>
      <c r="AO142" s="220"/>
      <c r="AP142" s="3"/>
      <c r="AQ142" s="3"/>
      <c r="AR142" s="3"/>
      <c r="AS142" s="3"/>
      <c r="AX142" s="3"/>
      <c r="AY142" s="3"/>
      <c r="AZ142" s="89"/>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row>
    <row r="143" spans="1:168" ht="18" hidden="1" customHeight="1">
      <c r="A143" s="1"/>
      <c r="B143" s="1"/>
      <c r="C143" s="37"/>
      <c r="D143" s="37"/>
      <c r="E143" s="37"/>
      <c r="F143" s="37"/>
      <c r="G143" s="37"/>
      <c r="H143" s="37"/>
      <c r="I143" s="89"/>
      <c r="J143" s="89"/>
      <c r="K143" s="89"/>
      <c r="L143" s="89"/>
      <c r="M143" s="89"/>
      <c r="N143" s="89"/>
      <c r="O143" s="89"/>
      <c r="P143" s="89"/>
      <c r="Q143" s="89"/>
      <c r="R143" s="89"/>
      <c r="S143" s="89"/>
      <c r="T143" s="89"/>
      <c r="U143" s="89"/>
      <c r="V143" s="3"/>
      <c r="W143" s="3"/>
      <c r="X143" s="3"/>
      <c r="Y143" s="3"/>
      <c r="Z143" s="3"/>
      <c r="AA143" s="89"/>
      <c r="AB143" s="89"/>
      <c r="AC143" s="89"/>
      <c r="AD143" s="89"/>
      <c r="AE143" s="89"/>
      <c r="AF143" s="89"/>
      <c r="AG143" s="89"/>
      <c r="AH143" s="3"/>
      <c r="AM143" s="220"/>
      <c r="AN143" s="220"/>
      <c r="AO143" s="220"/>
      <c r="AP143" s="3"/>
      <c r="AQ143" s="3"/>
      <c r="AR143" s="3"/>
      <c r="AS143" s="3"/>
      <c r="AX143" s="3"/>
      <c r="AY143" s="3"/>
      <c r="AZ143" s="89"/>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3"/>
      <c r="DE143" s="3"/>
      <c r="DF143" s="3"/>
      <c r="DG143" s="3"/>
      <c r="DH143" s="3"/>
      <c r="DI143" s="3"/>
      <c r="DJ143" s="3"/>
      <c r="DK143" s="3"/>
      <c r="DL143" s="3"/>
      <c r="DM143" s="3"/>
    </row>
    <row r="145" spans="63:67">
      <c r="BK145" s="336"/>
      <c r="BL145" s="336"/>
      <c r="BM145" s="336"/>
      <c r="BN145" s="336"/>
      <c r="BO145" s="336"/>
    </row>
    <row r="146" spans="63:67">
      <c r="BK146" s="336"/>
      <c r="BL146" s="336"/>
      <c r="BM146" s="336"/>
      <c r="BN146" s="336"/>
      <c r="BO146" s="336"/>
    </row>
  </sheetData>
  <mergeCells count="118">
    <mergeCell ref="A1:B1"/>
    <mergeCell ref="A110:B110"/>
    <mergeCell ref="A111:B111"/>
    <mergeCell ref="A112:B112"/>
    <mergeCell ref="A113:B113"/>
    <mergeCell ref="A114:B114"/>
    <mergeCell ref="C114:D114"/>
    <mergeCell ref="A115:E115"/>
    <mergeCell ref="I115:Z115"/>
    <mergeCell ref="AC115:AE115"/>
    <mergeCell ref="AH115:AP115"/>
    <mergeCell ref="AT115:AV115"/>
    <mergeCell ref="BA115:BG115"/>
    <mergeCell ref="DO115:DX115"/>
    <mergeCell ref="EA115:EH115"/>
    <mergeCell ref="EK115:EN115"/>
    <mergeCell ref="EP115:EU115"/>
    <mergeCell ref="EX115:FA115"/>
    <mergeCell ref="FE115:FG115"/>
    <mergeCell ref="FH115:FI115"/>
    <mergeCell ref="BC116:BD116"/>
    <mergeCell ref="BE116:BG116"/>
    <mergeCell ref="BQ116:BW116"/>
    <mergeCell ref="BX116:CJ116"/>
    <mergeCell ref="CK116:CS116"/>
    <mergeCell ref="CT116:DA116"/>
    <mergeCell ref="DB116:DD116"/>
    <mergeCell ref="DE116:DI116"/>
    <mergeCell ref="BH111:BH112"/>
    <mergeCell ref="DL111:DL112"/>
    <mergeCell ref="DY111:DY112"/>
    <mergeCell ref="DZ111:DZ112"/>
    <mergeCell ref="EI111:EI112"/>
    <mergeCell ref="EJ111:EJ112"/>
    <mergeCell ref="EO111:EO112"/>
    <mergeCell ref="EV111:EV112"/>
    <mergeCell ref="EW111:EW112"/>
    <mergeCell ref="FD111:FD112"/>
    <mergeCell ref="FL111:FL112"/>
    <mergeCell ref="AC112:AC113"/>
    <mergeCell ref="BJ112:BJ113"/>
    <mergeCell ref="BH113:BH114"/>
    <mergeCell ref="DL113:DL114"/>
    <mergeCell ref="DY113:DY114"/>
    <mergeCell ref="DZ113:DZ114"/>
    <mergeCell ref="EI113:EI114"/>
    <mergeCell ref="EJ113:EJ114"/>
    <mergeCell ref="EO113:EO114"/>
    <mergeCell ref="EV113:EV114"/>
    <mergeCell ref="EW113:EW114"/>
    <mergeCell ref="FD113:FD114"/>
    <mergeCell ref="FL113:FL114"/>
    <mergeCell ref="DM115:DM117"/>
    <mergeCell ref="FC115:FC117"/>
    <mergeCell ref="F116:F117"/>
    <mergeCell ref="G116:G117"/>
    <mergeCell ref="I116:I117"/>
    <mergeCell ref="J116:J117"/>
    <mergeCell ref="K116:K117"/>
    <mergeCell ref="L116:L117"/>
    <mergeCell ref="M116:M117"/>
    <mergeCell ref="N116:N117"/>
    <mergeCell ref="O116:O117"/>
    <mergeCell ref="P116:P117"/>
    <mergeCell ref="Q116:Q117"/>
    <mergeCell ref="R116:R117"/>
    <mergeCell ref="S116:S117"/>
    <mergeCell ref="T116:T117"/>
    <mergeCell ref="U116:U117"/>
    <mergeCell ref="V116:V117"/>
    <mergeCell ref="Z116:Z117"/>
    <mergeCell ref="AC116:AC117"/>
    <mergeCell ref="AI116:AI117"/>
    <mergeCell ref="AM116:AM117"/>
    <mergeCell ref="AO116:AO117"/>
    <mergeCell ref="AT116:AT117"/>
    <mergeCell ref="AU116:AU117"/>
    <mergeCell ref="BA116:BA117"/>
    <mergeCell ref="BB116:BB117"/>
    <mergeCell ref="BJ116:BJ117"/>
    <mergeCell ref="BK116:BK117"/>
    <mergeCell ref="BN116:BN117"/>
    <mergeCell ref="BP116:BP117"/>
    <mergeCell ref="DJ116:DJ117"/>
    <mergeCell ref="DO116:DO117"/>
    <mergeCell ref="DP116:DP117"/>
    <mergeCell ref="DQ116:DQ117"/>
    <mergeCell ref="DR116:DR117"/>
    <mergeCell ref="DS116:DS117"/>
    <mergeCell ref="DT116:DT117"/>
    <mergeCell ref="DU116:DU117"/>
    <mergeCell ref="DV116:DV117"/>
    <mergeCell ref="DX116:DX117"/>
    <mergeCell ref="EA116:EA117"/>
    <mergeCell ref="EB116:EB117"/>
    <mergeCell ref="EC116:EC117"/>
    <mergeCell ref="ED116:ED117"/>
    <mergeCell ref="EE116:EE117"/>
    <mergeCell ref="EF116:EF117"/>
    <mergeCell ref="EH116:EH117"/>
    <mergeCell ref="EK116:EK117"/>
    <mergeCell ref="EL116:EL117"/>
    <mergeCell ref="EM116:EM117"/>
    <mergeCell ref="EN116:EN117"/>
    <mergeCell ref="EP116:EP117"/>
    <mergeCell ref="ER116:ER117"/>
    <mergeCell ref="ET116:ET117"/>
    <mergeCell ref="EX116:EX117"/>
    <mergeCell ref="EY116:EY117"/>
    <mergeCell ref="EZ116:EZ117"/>
    <mergeCell ref="FE116:FE117"/>
    <mergeCell ref="FG116:FG117"/>
    <mergeCell ref="FH116:FH117"/>
    <mergeCell ref="FI116:FI117"/>
    <mergeCell ref="BK145:BK146"/>
    <mergeCell ref="AZ109:AZ117"/>
    <mergeCell ref="BI109:BI117"/>
    <mergeCell ref="DN111:DN117"/>
  </mergeCells>
  <phoneticPr fontId="5"/>
  <dataValidations count="94">
    <dataValidation type="list" allowBlank="1" showDropDown="0" showInputMessage="1" showErrorMessage="1" sqref="BE119:BG119 BD119:BD134">
      <formula1>$BD$87:$BD$88</formula1>
    </dataValidation>
    <dataValidation type="list" allowBlank="1" showDropDown="0" showInputMessage="1" showErrorMessage="1" sqref="DP119:DV119 DO119:DO134">
      <formula1>$DO$87:$DO$91</formula1>
    </dataValidation>
    <dataValidation type="list" allowBlank="1" showDropDown="0" showInputMessage="1" showErrorMessage="1" sqref="EP119:EP134">
      <formula1>$EP$87:$EP$89</formula1>
    </dataValidation>
    <dataValidation type="list" allowBlank="1" showDropDown="0" showInputMessage="1" showErrorMessage="1" sqref="ER119:ER134">
      <formula1>$ER$87:$ER$89</formula1>
    </dataValidation>
    <dataValidation type="list" allowBlank="1" showDropDown="0" showInputMessage="1" showErrorMessage="1" sqref="ET119:ET134">
      <formula1>$ET$87:$ET$89</formula1>
    </dataValidation>
    <dataValidation type="list" allowBlank="1" showDropDown="0" showInputMessage="1" showErrorMessage="1" sqref="EL119:EM119 EK119:EK134">
      <formula1>$EK$87:$EK$91</formula1>
    </dataValidation>
    <dataValidation type="list" allowBlank="1" showDropDown="0" showInputMessage="1" showErrorMessage="1" promptTitle="　★　注意　★" prompt="b)、c)、d)の場合、_x000a_被虐待者・虐待者が特定できていない理由を右欄→に記入します。" sqref="DJ119:DJ134">
      <formula1>$DJ$87:$DJ$91</formula1>
    </dataValidation>
    <dataValidation type="list" allowBlank="1" showDropDown="0" showInputMessage="1" showErrorMessage="1" sqref="BA119:BA134">
      <formula1>$BA$87:$BA$91</formula1>
    </dataValidation>
    <dataValidation type="list" allowBlank="1" showDropDown="0" showInputMessage="1" showErrorMessage="1" sqref="BB119:BB134">
      <formula1>$BB$87:$BB$92</formula1>
    </dataValidation>
    <dataValidation type="list" allowBlank="1" showDropDown="0" showInputMessage="1" showErrorMessage="1" promptTitle="　★　注意　★" prompt="問3_1-1)　で、_x000a_「c)虐待の事実の判断に至らなかった」_x000a_場合に回答します。" sqref="AV119:AV134">
      <formula1>$AV$87:$AV$89</formula1>
    </dataValidation>
    <dataValidation type="list" allowBlank="1" showDropDown="0" showInputMessage="1" showErrorMessage="1" prompt="　★　注意　★_x000a_都道府県へ直接通報等があったが、_x000a_市町村へも通報等があり、_x000a_市町村から報告があった事例は_x000a__x000a_「市町村が受理」として回答" sqref="H119:H134">
      <formula1>$H$87:$H$89</formula1>
    </dataValidation>
    <dataValidation type="list" allowBlank="1" showDropDown="0" showInputMessage="1" showErrorMessage="1" sqref="G119:G134">
      <formula1>$G$87:$G$90</formula1>
    </dataValidation>
    <dataValidation type="list" allowBlank="1" showDropDown="0" showInputMessage="1" showErrorMessage="1" sqref="AM119:AM134">
      <formula1>$AM$87:$AM$90</formula1>
    </dataValidation>
    <dataValidation type="list" allowBlank="1" showDropDown="0" showInputMessage="1" showErrorMessage="1" promptTitle="　　　★　注意　★" prompt="　　d）その他の場合、_x000a_右欄に具体的内容を記載してください。" sqref="AO119:AO134">
      <formula1>$AO$87:$AO$91</formula1>
    </dataValidation>
    <dataValidation type="list" allowBlank="1" showDropDown="0" showInputMessage="1" showErrorMessage="1" sqref="Z119:Z134">
      <formula1>$Z$87:$Z$92</formula1>
    </dataValidation>
    <dataValidation type="list" allowBlank="1" showDropDown="0" showInputMessage="1" showErrorMessage="1" sqref="AH119:AH134">
      <formula1>$AH$87:$AH$90</formula1>
    </dataValidation>
    <dataValidation type="list" allowBlank="1" showDropDown="0" showInputMessage="1" showErrorMessage="1" sqref="BC119:BC134">
      <formula1>$BC$87:$BC$88</formula1>
    </dataValidation>
    <dataValidation type="list" allowBlank="1" showDropDown="0" showInputMessage="0" showErrorMessage="1" promptTitle="　★　注意　★" prompt="r)その他　を選択した場合は、_x000a_→右欄に具体的内容を記入します。" sqref="AC119:AD119 BK119:BL119 BK120:BK134">
      <formula1>$BK$87:$BK$101</formula1>
    </dataValidation>
    <dataValidation type="date" imeMode="disabled" operator="greaterThan" allowBlank="1" showDropDown="0" showInputMessage="1" showErrorMessage="1" error="日付は、_x000a_2014/4/1_x000a_h25.4.1_x000a_h25/4/1   の形式で入力してください。_x000a_一部分でも不明の場合は空白で結構です。_x000a_" sqref="EH119 BJ119 EN119 F119 ES119 AI119:AL119 EQ119 DX119">
      <formula1>38078</formula1>
    </dataValidation>
    <dataValidation allowBlank="1" showDropDown="0" showInputMessage="0" showErrorMessage="1" promptTitle="　★　注意　★" prompt="r)その他　を選択した場合は、_x000a_→右欄に具体的内容を記入します。" sqref="BM119:BM134 BO119:BO134"/>
    <dataValidation type="list" allowBlank="1" showDropDown="0" showInputMessage="1" showErrorMessage="1" sqref="I119:V134">
      <formula1>$I$87:$I$92</formula1>
    </dataValidation>
    <dataValidation type="list" allowBlank="1" showDropDown="0" showInputMessage="0" showErrorMessage="1" promptTitle="　★　注意　★" prompt="r)その他　を選択した場合は、_x000a_→右欄に具体的内容を記入します。" sqref="BN119:BN134">
      <formula1>$BN$87:$BN$90</formula1>
    </dataValidation>
    <dataValidation type="list" allowBlank="1" showDropDown="0" showInputMessage="1" showErrorMessage="1" sqref="BQ119:BQ134">
      <formula1>$BQ$87:$BQ$89</formula1>
    </dataValidation>
    <dataValidation type="list" allowBlank="1" showDropDown="0" showInputMessage="1" showErrorMessage="1" sqref="BR119:BR134">
      <formula1>$BR$87:$BR$89</formula1>
    </dataValidation>
    <dataValidation type="list" allowBlank="1" showDropDown="0" showInputMessage="1" showErrorMessage="1" sqref="BS119:BS134">
      <formula1>$BS$87:$BS$89</formula1>
    </dataValidation>
    <dataValidation type="list" allowBlank="1" showDropDown="0" showInputMessage="1" showErrorMessage="1" sqref="BT119:BT134">
      <formula1>$BT$87:$BT$89</formula1>
    </dataValidation>
    <dataValidation type="list" allowBlank="1" showDropDown="0" showInputMessage="1" showErrorMessage="1" sqref="BU119:BV119 BU120:BU134">
      <formula1>$BU$87:$BU$89</formula1>
    </dataValidation>
    <dataValidation type="list" allowBlank="1" showDropDown="0" showInputMessage="1" showErrorMessage="1" sqref="BX119:BX134">
      <formula1>$BX$87:$BX$89</formula1>
    </dataValidation>
    <dataValidation type="list" allowBlank="1" showDropDown="0" showInputMessage="1" showErrorMessage="1" sqref="BY119:BY134">
      <formula1>$BY$87:$BY$89</formula1>
    </dataValidation>
    <dataValidation type="list" allowBlank="1" showDropDown="0" showInputMessage="1" showErrorMessage="1" sqref="BZ119:BZ134">
      <formula1>$BZ$87:$BZ$89</formula1>
    </dataValidation>
    <dataValidation type="list" allowBlank="1" showDropDown="0" showInputMessage="1" showErrorMessage="1" sqref="CA119:CA134">
      <formula1>$CA$87:$CA$89</formula1>
    </dataValidation>
    <dataValidation type="list" allowBlank="1" showDropDown="0" showInputMessage="1" showErrorMessage="1" sqref="CB119:CB134">
      <formula1>$CB$87:$CB$89</formula1>
    </dataValidation>
    <dataValidation type="list" allowBlank="1" showDropDown="0" showInputMessage="1" showErrorMessage="1" sqref="DE120:DI120 CD120:CI120 CK120:CR120 CT120:CZ120 DB120:DC120 CC119:CC134">
      <formula1>$CC$87:$CC$89</formula1>
    </dataValidation>
    <dataValidation type="list" allowBlank="1" showDropDown="0" showInputMessage="1" showErrorMessage="1" sqref="CD119 CD121:CD134">
      <formula1>$CD$87:$CD$89</formula1>
    </dataValidation>
    <dataValidation type="list" allowBlank="1" showDropDown="0" showInputMessage="1" showErrorMessage="1" sqref="CE119 CE121:CE134">
      <formula1>$CE$87:$CE$89</formula1>
    </dataValidation>
    <dataValidation type="list" allowBlank="1" showDropDown="0" showInputMessage="1" showErrorMessage="1" sqref="CF119 CF121:CF134">
      <formula1>$CF$87:$CF$89</formula1>
    </dataValidation>
    <dataValidation type="list" allowBlank="1" showDropDown="0" showInputMessage="1" showErrorMessage="1" sqref="CG119 CG121:CG134">
      <formula1>$CG$87:$CG$89</formula1>
    </dataValidation>
    <dataValidation type="list" allowBlank="1" showDropDown="0" showInputMessage="1" showErrorMessage="1" sqref="CH119:CI119 CH121:CI134">
      <formula1>$CH$87:$CH$89</formula1>
    </dataValidation>
    <dataValidation type="list" allowBlank="1" showDropDown="0" showInputMessage="1" showErrorMessage="1" sqref="CK119 CK121:CK134">
      <formula1>$CK$87:$CK$89</formula1>
    </dataValidation>
    <dataValidation type="list" allowBlank="1" showDropDown="0" showInputMessage="1" showErrorMessage="1" sqref="CL119 CL121:CL134">
      <formula1>$CL$87:$CL$89</formula1>
    </dataValidation>
    <dataValidation type="list" allowBlank="1" showDropDown="0" showInputMessage="1" showErrorMessage="1" sqref="CM119 CM121:CM134">
      <formula1>$CM$87:$CM$89</formula1>
    </dataValidation>
    <dataValidation type="list" allowBlank="1" showDropDown="0" showInputMessage="1" showErrorMessage="1" sqref="CN119 CN121:CN134">
      <formula1>$CN$87:$CN$89</formula1>
    </dataValidation>
    <dataValidation type="list" allowBlank="1" showDropDown="0" showInputMessage="1" showErrorMessage="1" sqref="CO119 CO121:CO134">
      <formula1>$CO$87:$CO$89</formula1>
    </dataValidation>
    <dataValidation type="list" allowBlank="1" showDropDown="0" showInputMessage="1" showErrorMessage="1" sqref="CP119 CP121:CP134">
      <formula1>$CP$87:$CP$89</formula1>
    </dataValidation>
    <dataValidation type="list" allowBlank="1" showDropDown="0" showInputMessage="1" showErrorMessage="1" sqref="CQ119:CR119 CQ121:CQ134">
      <formula1>$CQ$87:$CQ$89</formula1>
    </dataValidation>
    <dataValidation type="list" allowBlank="1" showDropDown="0" showInputMessage="1" showErrorMessage="1" sqref="CT119 CT121:CT134">
      <formula1>$CT$87:$CT$89</formula1>
    </dataValidation>
    <dataValidation type="list" allowBlank="1" showDropDown="0" showInputMessage="1" showErrorMessage="1" sqref="CU119 CU121:CU134">
      <formula1>$CU$87:$CU$89</formula1>
    </dataValidation>
    <dataValidation type="list" allowBlank="1" showDropDown="0" showInputMessage="1" showErrorMessage="1" sqref="CV119 CV121:CV134">
      <formula1>$CV$87:$CV$89</formula1>
    </dataValidation>
    <dataValidation type="list" allowBlank="1" showDropDown="0" showInputMessage="1" showErrorMessage="1" sqref="CW119 CW121:CW134">
      <formula1>$CW$87:$CW$89</formula1>
    </dataValidation>
    <dataValidation type="list" allowBlank="1" showDropDown="0" showInputMessage="1" showErrorMessage="1" sqref="CX119 CX121:CX134">
      <formula1>$CX$87:$CX$89</formula1>
    </dataValidation>
    <dataValidation type="list" allowBlank="1" showDropDown="0" showInputMessage="1" showErrorMessage="1" sqref="CY119:CZ119 CY121:CY134">
      <formula1>$CY$87:$CY$89</formula1>
    </dataValidation>
    <dataValidation type="list" allowBlank="1" showDropDown="0" showInputMessage="1" showErrorMessage="1" sqref="EA119:EF119 EA120:EA134">
      <formula1>$EA$87:$EA$90</formula1>
    </dataValidation>
    <dataValidation type="list" allowBlank="1" showDropDown="0" showInputMessage="1" showErrorMessage="1" sqref="EX119:EX134">
      <formula1>$EX$87:$EX$89</formula1>
    </dataValidation>
    <dataValidation type="list" allowBlank="1" showDropDown="0" showInputMessage="1" showErrorMessage="1" sqref="EY119:EY134">
      <formula1>$EY$87:$EY$89</formula1>
    </dataValidation>
    <dataValidation type="list" allowBlank="1" showDropDown="0" showInputMessage="1" showErrorMessage="1" sqref="EZ119:EZ134">
      <formula1>$EZ$87:$EZ$89</formula1>
    </dataValidation>
    <dataValidation type="list" allowBlank="1" showDropDown="0" showInputMessage="1" showErrorMessage="1" sqref="FE119:FE134">
      <formula1>$FE$87:$FE$89</formula1>
    </dataValidation>
    <dataValidation type="list" allowBlank="1" showDropDown="0" showInputMessage="1" showErrorMessage="1" sqref="DE119 DE121:DE134">
      <formula1>$DE$87:$DE$90</formula1>
    </dataValidation>
    <dataValidation type="list" allowBlank="1" showDropDown="0" showInputMessage="1" showErrorMessage="1" sqref="DF119 DF121:DF134">
      <formula1>$DF$87:$DF$90</formula1>
    </dataValidation>
    <dataValidation type="list" allowBlank="1" showDropDown="0" showInputMessage="1" showErrorMessage="1" sqref="DG119:DI119 DG121:DG134">
      <formula1>$DG$87:$DG$90</formula1>
    </dataValidation>
    <dataValidation type="list" allowBlank="1" showDropDown="0" showInputMessage="1" showErrorMessage="1" sqref="DB119 DB121:DB134">
      <formula1>$DB$87:$DB$89</formula1>
    </dataValidation>
    <dataValidation type="list" allowBlank="1" showDropDown="0" showInputMessage="1" showErrorMessage="1" sqref="DC119 DC121:DC134">
      <formula1>$DC$87:$DC$89</formula1>
    </dataValidation>
    <dataValidation allowBlank="1" showDropDown="0" showInputMessage="1" showErrorMessage="1" prompt="1-2)_x000a_事実確認調査を行った結果で「c)虐待の事実の判断に至らなかった」を選択した場合、その理由を記入してください。" sqref="AN119"/>
    <dataValidation type="date" imeMode="disabled" operator="greaterThan" allowBlank="1" showDropDown="0" showInputMessage="1" showErrorMessage="1" error="日付は、_x000a_2024/4/1_x000a_R6.4.1_x000a_R6/4/1   の形式で入力してください。" sqref="ES120:ES134 AI120:AI134 F120:F134 BJ120:BJ134 DX120:DX134 EN120:EN134 EQ120:EQ134">
      <formula1>38078</formula1>
    </dataValidation>
    <dataValidation type="date" imeMode="disabled" operator="greaterThan" allowBlank="1" showDropDown="0" showInputMessage="1" showErrorMessage="1" error="日付は、_x000a_2024/4/1_x000a_R6.4.1_x000a_R6/4/1   の形式で入力してください。_x000a_" sqref="FF120:FF134 EH120:EH134">
      <formula1>38078</formula1>
    </dataValidation>
    <dataValidation type="list" allowBlank="1" showDropDown="0" showInputMessage="1" showErrorMessage="1" sqref="DH121:DH134">
      <formula1>$DH$87:$DH$90</formula1>
    </dataValidation>
    <dataValidation type="list" allowBlank="1" showDropDown="0" showInputMessage="1" showErrorMessage="1" sqref="DI121:DI134">
      <formula1>$DI$87:$DI$90</formula1>
    </dataValidation>
    <dataValidation type="list" allowBlank="1" showDropDown="0" showInputMessage="1" showErrorMessage="1" sqref="BE120:BE134">
      <formula1>$BE$87:$BE$90</formula1>
    </dataValidation>
    <dataValidation type="list" allowBlank="1" showDropDown="0" showInputMessage="1" showErrorMessage="1" sqref="BF120:BF134">
      <formula1>$BF$87:$BF$90</formula1>
    </dataValidation>
    <dataValidation type="list" allowBlank="1" showDropDown="0" showInputMessage="1" showErrorMessage="1" sqref="BG120:BG134">
      <formula1>$BG$87:$BG$90</formula1>
    </dataValidation>
    <dataValidation type="list" allowBlank="1" showDropDown="0" showInputMessage="1" showErrorMessage="1" sqref="AK121:AL125 AJ120:AL120 AJ121:AJ134">
      <formula1>$AJ$87:$AJ$90</formula1>
    </dataValidation>
    <dataValidation type="list" allowBlank="1" showDropDown="0" showInputMessage="1" showErrorMessage="1" sqref="AK126:AK134">
      <formula1>$AK$87:$AK$90</formula1>
    </dataValidation>
    <dataValidation type="list" allowBlank="1" showDropDown="0" showInputMessage="1" showErrorMessage="1" sqref="AL126:AL134">
      <formula1>$AL$87:$AL$90</formula1>
    </dataValidation>
    <dataValidation allowBlank="1" showDropDown="0" showInputMessage="1" showErrorMessage="1" prompt="1-3)_x000a_事実確認調査を行った結果で「c)虐待の事実の判断に至らなかった」を選択した場合、その理由を記入してください。" sqref="AN120:AN134"/>
    <dataValidation type="list" allowBlank="1" showDropDown="0" showInputMessage="1" showErrorMessage="1" sqref="BV120:BV134">
      <formula1>$BV$87:$BV$89</formula1>
    </dataValidation>
    <dataValidation type="list" allowBlank="1" showDropDown="0" showInputMessage="1" showErrorMessage="1" sqref="CR121:CR134">
      <formula1>$CR$87:$CR$89</formula1>
    </dataValidation>
    <dataValidation type="list" allowBlank="1" showDropDown="0" showInputMessage="1" showErrorMessage="1" sqref="CZ121:CZ134">
      <formula1>$CZ$87:$CZ$89</formula1>
    </dataValidation>
    <dataValidation type="list" allowBlank="1" showDropDown="0" showInputMessage="1" showErrorMessage="1" sqref="DP120:DP134">
      <formula1>$DP$87:$DP$91</formula1>
    </dataValidation>
    <dataValidation type="list" allowBlank="1" showDropDown="0" showInputMessage="1" showErrorMessage="1" sqref="DQ120:DQ134">
      <formula1>$DQ$87:$DQ$91</formula1>
    </dataValidation>
    <dataValidation type="list" allowBlank="1" showDropDown="0" showInputMessage="1" showErrorMessage="1" sqref="DR120:DR134">
      <formula1>$DR$87:$DR$91</formula1>
    </dataValidation>
    <dataValidation type="list" allowBlank="1" showDropDown="0" showInputMessage="1" showErrorMessage="1" sqref="DS120:DS134">
      <formula1>$DS$87:$DS$91</formula1>
    </dataValidation>
    <dataValidation type="list" allowBlank="1" showDropDown="0" showInputMessage="1" showErrorMessage="1" sqref="DT120:DT134">
      <formula1>$DT$87:$DT$91</formula1>
    </dataValidation>
    <dataValidation type="list" allowBlank="1" showDropDown="0" showInputMessage="1" showErrorMessage="1" sqref="DU120:DU134">
      <formula1>$DU$87:$DU$91</formula1>
    </dataValidation>
    <dataValidation type="list" allowBlank="1" showDropDown="0" showInputMessage="1" showErrorMessage="1" sqref="DV120:DV134">
      <formula1>$DV$87:$DV$91</formula1>
    </dataValidation>
    <dataValidation type="list" allowBlank="1" showDropDown="0" showInputMessage="1" showErrorMessage="1" sqref="EB120:EB134">
      <formula1>$EB$87:$EB$90</formula1>
    </dataValidation>
    <dataValidation type="list" allowBlank="1" showDropDown="0" showInputMessage="1" showErrorMessage="1" sqref="EC120:EC134">
      <formula1>$EC$87:$EC$90</formula1>
    </dataValidation>
    <dataValidation type="list" allowBlank="1" showDropDown="0" showInputMessage="1" showErrorMessage="1" sqref="ED120:ED134">
      <formula1>$ED$87:$ED$90</formula1>
    </dataValidation>
    <dataValidation type="list" allowBlank="1" showDropDown="0" showInputMessage="1" showErrorMessage="1" sqref="EE120:EE134">
      <formula1>$EE$87:$EE$90</formula1>
    </dataValidation>
    <dataValidation type="list" allowBlank="1" showDropDown="0" showInputMessage="1" showErrorMessage="1" sqref="EF120:EF134">
      <formula1>$EF$87:$EF$90</formula1>
    </dataValidation>
    <dataValidation type="list" allowBlank="1" showDropDown="0" showInputMessage="1" showErrorMessage="1" sqref="EL120:EL134">
      <formula1>$EL$87:$EL$91</formula1>
    </dataValidation>
    <dataValidation type="list" allowBlank="1" showDropDown="0" showInputMessage="1" showErrorMessage="1" sqref="EM120:EM134">
      <formula1>$EM$87:$EM$91</formula1>
    </dataValidation>
    <dataValidation type="list" allowBlank="1" showDropDown="0" showInputMessage="0" showErrorMessage="1" promptTitle="　★　注意　★" prompt="r)その他　を選択した場合は、_x000a_→右欄に具体的内容を記入します。" sqref="AD120:AD134">
      <formula1>INDIRECT($AC120)</formula1>
    </dataValidation>
    <dataValidation type="list" allowBlank="1" showDropDown="0" showInputMessage="0" showErrorMessage="1" promptTitle="　★　注意　★" prompt="r)その他　を選択した場合は、_x000a_→右欄に具体的内容を記入します。" sqref="AC120:AC134">
      <formula1>$AC$87:$AC$101</formula1>
    </dataValidation>
    <dataValidation type="list" allowBlank="1" showDropDown="0" showInputMessage="0" showErrorMessage="1" promptTitle="　★　注意　★" prompt="r)その他　を選択した場合は、_x000a_→右欄に具体的内容を記入します。" sqref="BL120:BL134">
      <formula1>INDIRECT($BK120)</formula1>
    </dataValidation>
    <dataValidation type="list" allowBlank="1" showDropDown="0" showInputMessage="1" showErrorMessage="1" sqref="FH120:FH134">
      <formula1>$FH$87:$FH$89</formula1>
    </dataValidation>
  </dataValidations>
  <pageMargins left="0.23622047244094488" right="0.23622047244094488" top="0.74803149606299213" bottom="0.74803149606299213" header="0.31496062992125984" footer="0.31496062992125984"/>
  <pageSetup paperSize="8" fitToWidth="1" fitToHeight="1"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5">
    <tabColor rgb="FFFF8080"/>
  </sheetPr>
  <dimension ref="A1:EU132"/>
  <sheetViews>
    <sheetView workbookViewId="0">
      <pane xSplit="4" ySplit="91" topLeftCell="E92" activePane="bottomRight" state="frozen"/>
      <selection pane="topRight"/>
      <selection pane="bottomLeft"/>
      <selection pane="bottomRight" activeCell="G89" sqref="G89"/>
    </sheetView>
  </sheetViews>
  <sheetFormatPr defaultColWidth="0" defaultRowHeight="13" zeroHeight="1"/>
  <cols>
    <col min="1" max="2" width="5.6328125" customWidth="1"/>
    <col min="3" max="3" width="6.26953125" customWidth="1"/>
    <col min="4" max="4" width="5.08984375" customWidth="1"/>
    <col min="5" max="5" width="12.453125" customWidth="1"/>
    <col min="6" max="6" width="29.08984375" customWidth="1"/>
    <col min="7" max="7" width="33.36328125" customWidth="1"/>
    <col min="8" max="8" width="23" customWidth="1"/>
    <col min="9" max="9" width="18" customWidth="1"/>
    <col min="10" max="10" width="14" customWidth="1"/>
    <col min="11" max="11" width="11" customWidth="1"/>
    <col min="12" max="15" width="7.453125" customWidth="1"/>
    <col min="16" max="18" width="8.90625" customWidth="1"/>
    <col min="19" max="20" width="7.453125" customWidth="1"/>
    <col min="21" max="23" width="15.6328125" customWidth="1"/>
    <col min="24" max="24" width="13.36328125" customWidth="1"/>
    <col min="25" max="25" width="19.6328125" customWidth="1"/>
    <col min="26" max="26" width="41.36328125" customWidth="1"/>
    <col min="27" max="27" width="19.6328125" customWidth="1"/>
    <col min="28" max="28" width="33.36328125" customWidth="1"/>
    <col min="29" max="30" width="25.7265625" customWidth="1"/>
    <col min="31" max="31" width="23" customWidth="1"/>
    <col min="32" max="32" width="14.26953125" customWidth="1"/>
    <col min="33" max="33" width="12.08984375" customWidth="1"/>
    <col min="34" max="34" width="13.26953125" customWidth="1"/>
    <col min="35" max="36" width="14.90625" customWidth="1"/>
    <col min="37" max="37" width="21.453125" customWidth="1"/>
    <col min="38" max="40" width="9.6328125" customWidth="1"/>
    <col min="41" max="41" width="18" customWidth="1"/>
    <col min="42" max="53" width="9.26953125" customWidth="1"/>
    <col min="54" max="54" width="7.6328125" customWidth="1"/>
    <col min="55" max="55" width="15.90625" customWidth="1"/>
    <col min="56" max="56" width="9.6328125" customWidth="1"/>
    <col min="57" max="57" width="13.36328125" customWidth="1"/>
    <col min="58" max="61" width="10.36328125" customWidth="1"/>
    <col min="62" max="62" width="11.90625" customWidth="1"/>
    <col min="63" max="63" width="7.7265625" customWidth="1"/>
    <col min="64" max="64" width="16" customWidth="1"/>
    <col min="65" max="66" width="10" customWidth="1"/>
    <col min="67" max="67" width="12.08984375" customWidth="1"/>
    <col min="68" max="68" width="12.1796875" customWidth="1"/>
    <col min="69" max="69" width="7.90625" customWidth="1"/>
    <col min="70" max="70" width="15.90625" customWidth="1"/>
    <col min="71" max="72" width="9.7265625" customWidth="1"/>
    <col min="73" max="73" width="7.6328125" customWidth="1"/>
    <col min="74" max="74" width="17.453125" customWidth="1"/>
    <col min="75" max="75" width="36.90625" customWidth="1"/>
    <col min="76" max="76" width="8.08984375" customWidth="1"/>
    <col min="77" max="80" width="10.36328125" customWidth="1"/>
    <col min="81" max="81" width="10.7265625" customWidth="1"/>
    <col min="82" max="82" width="18.453125" customWidth="1"/>
    <col min="83" max="83" width="15.26953125" customWidth="1"/>
    <col min="84" max="84" width="25.453125" customWidth="1"/>
    <col min="85" max="86" width="10.7265625" customWidth="1"/>
    <col min="87" max="87" width="27.26953125" customWidth="1"/>
    <col min="88" max="88" width="14.08984375" customWidth="1"/>
    <col min="89" max="89" width="18.36328125" customWidth="1"/>
    <col min="90" max="90" width="17.7265625" customWidth="1"/>
    <col min="91" max="91" width="21.453125" customWidth="1"/>
    <col min="92" max="92" width="19.26953125" customWidth="1"/>
    <col min="93" max="93" width="23.6328125" customWidth="1"/>
    <col min="94" max="94" width="21" customWidth="1"/>
    <col min="95" max="95" width="29.7265625" customWidth="1"/>
    <col min="96" max="96" width="35.08984375" customWidth="1"/>
    <col min="97" max="97" width="26.90625" customWidth="1"/>
    <col min="98" max="98" width="16.7265625" customWidth="1"/>
    <col min="99" max="99" width="19.26953125" customWidth="1"/>
    <col min="100" max="100" width="9" customWidth="1"/>
    <col min="101" max="101" width="15.6328125" customWidth="1"/>
    <col min="102" max="102" width="19.90625" customWidth="1"/>
    <col min="103" max="103" width="9" customWidth="1"/>
    <col min="104" max="104" width="15.6328125" customWidth="1"/>
    <col min="105" max="105" width="19.7265625" customWidth="1"/>
    <col min="106" max="106" width="9" customWidth="1"/>
    <col min="107" max="107" width="22.453125" customWidth="1"/>
    <col min="108" max="108" width="19.36328125" customWidth="1"/>
    <col min="109" max="109" width="26.453125" customWidth="1"/>
    <col min="110" max="110" width="34.90625" customWidth="1"/>
    <col min="111" max="111" width="15.6328125" customWidth="1"/>
    <col min="112" max="112" width="18.6328125" customWidth="1"/>
    <col min="113" max="113" width="26" customWidth="1"/>
    <col min="114" max="114" width="14.6328125" customWidth="1"/>
    <col min="115" max="115" width="11.90625" customWidth="1"/>
    <col min="116" max="117" width="29.08984375" customWidth="1"/>
    <col min="118" max="118" width="17.453125" customWidth="1"/>
    <col min="119" max="119" width="13.08984375" customWidth="1"/>
    <col min="120" max="120" width="18.7265625" customWidth="1"/>
    <col min="121" max="121" width="17.08984375" customWidth="1"/>
    <col min="122" max="122" width="23.54296875" customWidth="1"/>
    <col min="123" max="123" width="21.36328125" customWidth="1"/>
    <col min="124" max="124" width="9" customWidth="1"/>
    <col min="125" max="125" width="21.453125" customWidth="1"/>
    <col min="126" max="126" width="41.6328125" customWidth="1"/>
    <col min="127" max="127" width="25.08984375" customWidth="1"/>
    <col min="128" max="128" width="19.90625" customWidth="1"/>
    <col min="129" max="130" width="15.6328125" customWidth="1"/>
    <col min="131" max="131" width="25.6328125" customWidth="1"/>
    <col min="132" max="132" width="13.1796875" customWidth="1"/>
    <col min="133" max="141" width="11.6328125" customWidth="1"/>
    <col min="142" max="142" width="13.7265625" customWidth="1"/>
    <col min="143" max="143" width="15.36328125" customWidth="1"/>
    <col min="144" max="144" width="24.7265625" customWidth="1"/>
    <col min="145" max="145" width="20.36328125" customWidth="1"/>
    <col min="146" max="146" width="16.453125" customWidth="1"/>
    <col min="147" max="147" width="22.6328125" customWidth="1"/>
    <col min="148" max="148" width="20.26953125" customWidth="1"/>
    <col min="149" max="149" width="13.08984375" customWidth="1"/>
    <col min="150" max="150" width="31.7265625" customWidth="1"/>
    <col min="151" max="151" width="22.90625" customWidth="1"/>
    <col min="152" max="156" width="4.26953125" hidden="1" customWidth="1"/>
  </cols>
  <sheetData>
    <row r="1" spans="1:151" s="2" customFormat="1" ht="14">
      <c r="A1" s="511" t="e">
        <f>F85</f>
        <v>#REF!</v>
      </c>
      <c r="B1" s="519"/>
      <c r="C1" s="525" t="s">
        <v>79</v>
      </c>
      <c r="D1" s="530"/>
      <c r="E1" s="530"/>
      <c r="F1" s="544"/>
      <c r="G1" s="530"/>
      <c r="H1" s="544"/>
      <c r="I1" s="530"/>
      <c r="J1" s="544"/>
      <c r="K1" s="544"/>
      <c r="L1" s="544"/>
      <c r="M1" s="544"/>
      <c r="N1" s="544"/>
      <c r="O1" s="544"/>
      <c r="P1" s="544"/>
      <c r="Q1" s="544"/>
      <c r="R1" s="544"/>
      <c r="S1" s="544"/>
      <c r="T1" s="530"/>
      <c r="U1" s="530"/>
      <c r="V1" s="530"/>
      <c r="W1" s="530"/>
      <c r="X1" s="530"/>
      <c r="Y1" s="530"/>
      <c r="Z1" s="530"/>
      <c r="AA1" s="530"/>
      <c r="AB1" s="530"/>
      <c r="AC1" s="530"/>
      <c r="AD1" s="530"/>
      <c r="AE1" s="530"/>
      <c r="AF1" s="530"/>
      <c r="AG1" s="530"/>
      <c r="AH1" s="530"/>
      <c r="AI1" s="530"/>
      <c r="AJ1" s="530"/>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30"/>
      <c r="BX1" s="530"/>
      <c r="BY1" s="530"/>
      <c r="BZ1" s="544"/>
      <c r="CA1" s="530"/>
      <c r="CB1" s="530"/>
      <c r="CC1" s="530"/>
      <c r="CD1" s="530"/>
      <c r="CE1" s="530"/>
      <c r="CF1" s="530"/>
      <c r="CG1" s="530"/>
      <c r="CH1" s="530"/>
      <c r="CI1" s="530"/>
      <c r="CJ1" s="530"/>
      <c r="CK1" s="530"/>
      <c r="CL1" s="530"/>
      <c r="CM1" s="530"/>
      <c r="CN1" s="530"/>
      <c r="CO1" s="530"/>
      <c r="CP1" s="530"/>
      <c r="CQ1" s="530"/>
      <c r="CR1" s="530"/>
      <c r="CS1" s="530"/>
      <c r="CT1" s="530"/>
      <c r="CU1" s="530"/>
      <c r="CV1" s="530"/>
      <c r="CW1" s="530"/>
      <c r="CX1" s="530"/>
      <c r="CY1" s="530"/>
      <c r="CZ1" s="530"/>
      <c r="DA1" s="530"/>
      <c r="DB1" s="530"/>
      <c r="DC1" s="530"/>
      <c r="DD1" s="530"/>
      <c r="DE1" s="530"/>
      <c r="DF1" s="530"/>
      <c r="DG1" s="530"/>
      <c r="DH1" s="530"/>
      <c r="DI1" s="530"/>
      <c r="DJ1" s="530"/>
      <c r="DK1" s="530"/>
      <c r="DL1" s="530"/>
      <c r="DM1" s="530"/>
      <c r="DN1" s="530"/>
      <c r="DO1" s="530"/>
      <c r="DP1" s="530"/>
      <c r="DQ1" s="530"/>
      <c r="DR1" s="530"/>
      <c r="DS1" s="530"/>
      <c r="DT1" s="530"/>
      <c r="DU1" s="530"/>
      <c r="DV1" s="530"/>
      <c r="DW1" s="530"/>
      <c r="DX1" s="530"/>
      <c r="DY1" s="530"/>
      <c r="DZ1" s="530"/>
      <c r="EA1" s="530"/>
      <c r="EB1" s="530"/>
      <c r="EC1" s="530"/>
      <c r="ED1" s="530"/>
      <c r="EE1" s="530"/>
      <c r="EF1" s="530"/>
      <c r="EG1" s="530"/>
      <c r="EH1" s="530"/>
      <c r="EI1" s="530"/>
      <c r="EJ1" s="530"/>
      <c r="EK1" s="530"/>
      <c r="EL1" s="530"/>
      <c r="EM1" s="530"/>
      <c r="EN1" s="530"/>
      <c r="EO1" s="530"/>
      <c r="EP1" s="530"/>
      <c r="EQ1" s="530"/>
      <c r="ER1" s="891" t="s">
        <v>362</v>
      </c>
      <c r="ES1" s="891"/>
      <c r="ET1" s="530"/>
      <c r="EU1" s="530"/>
    </row>
    <row r="2" spans="1:151" s="3" customFormat="1" ht="12" hidden="1">
      <c r="CT2" s="532"/>
      <c r="CW2" s="532"/>
      <c r="CZ2" s="532"/>
    </row>
    <row r="3" spans="1:151" s="3" customFormat="1" ht="12" hidden="1">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545"/>
      <c r="AJ3" s="545"/>
      <c r="AK3" s="545"/>
      <c r="AL3" s="545"/>
      <c r="AM3" s="545"/>
      <c r="AN3" s="545"/>
      <c r="AO3" s="545"/>
      <c r="AP3" s="545"/>
      <c r="AQ3" s="545"/>
      <c r="AR3" s="545"/>
      <c r="AS3" s="545"/>
      <c r="AT3" s="545"/>
      <c r="AU3" s="545"/>
      <c r="AV3" s="545"/>
      <c r="AW3" s="545"/>
      <c r="AX3" s="545"/>
      <c r="AY3" s="545"/>
      <c r="AZ3" s="545"/>
      <c r="BA3" s="545"/>
      <c r="BB3" s="545"/>
      <c r="BC3" s="545"/>
      <c r="BD3" s="545"/>
      <c r="BE3" s="545"/>
      <c r="BF3" s="545"/>
      <c r="BG3" s="545"/>
      <c r="BH3" s="545"/>
      <c r="BI3" s="545"/>
      <c r="BJ3" s="545"/>
      <c r="BK3" s="545"/>
      <c r="BL3" s="545"/>
      <c r="BM3" s="545"/>
      <c r="BN3" s="545"/>
      <c r="BO3" s="545"/>
      <c r="BP3" s="545"/>
      <c r="BQ3" s="545"/>
      <c r="BR3" s="545"/>
      <c r="BS3" s="545"/>
      <c r="BT3" s="545"/>
      <c r="BU3" s="545"/>
      <c r="BV3" s="545"/>
      <c r="BW3" s="545"/>
      <c r="BX3" s="545"/>
      <c r="BY3" s="545"/>
      <c r="BZ3" s="545"/>
      <c r="CA3" s="545"/>
      <c r="CB3" s="545"/>
      <c r="CC3" s="545"/>
      <c r="CD3" s="545"/>
      <c r="CE3" s="545"/>
      <c r="CF3" s="545"/>
      <c r="CG3" s="545"/>
      <c r="CH3" s="545"/>
      <c r="CI3" s="545"/>
      <c r="CJ3" s="545"/>
      <c r="CK3" s="545"/>
      <c r="CL3" s="545"/>
      <c r="CM3" s="545"/>
      <c r="CN3" s="545"/>
      <c r="CO3" s="545"/>
      <c r="CP3" s="545"/>
      <c r="CQ3" s="545"/>
      <c r="CR3" s="545"/>
      <c r="CS3" s="545"/>
      <c r="CT3" s="808"/>
      <c r="CU3" s="545"/>
      <c r="CV3" s="545"/>
      <c r="CW3" s="808"/>
      <c r="CX3" s="545"/>
      <c r="CY3" s="545"/>
      <c r="CZ3" s="808"/>
      <c r="DA3" s="545"/>
      <c r="DB3" s="545"/>
      <c r="DC3" s="545"/>
      <c r="DD3" s="545"/>
      <c r="DE3" s="545"/>
      <c r="DF3" s="545"/>
      <c r="DG3" s="545"/>
      <c r="DH3" s="545"/>
      <c r="DI3" s="545"/>
      <c r="DJ3" s="545"/>
      <c r="DK3" s="545"/>
      <c r="DL3" s="545"/>
      <c r="DM3" s="545"/>
      <c r="DN3" s="545"/>
      <c r="DO3" s="545"/>
      <c r="DP3" s="545"/>
      <c r="DQ3" s="545"/>
      <c r="DR3" s="545"/>
      <c r="DS3" s="545"/>
      <c r="DT3" s="545"/>
      <c r="DU3" s="545"/>
      <c r="DV3" s="545"/>
      <c r="DW3" s="545"/>
      <c r="DX3" s="545"/>
      <c r="DY3" s="545"/>
      <c r="DZ3" s="545"/>
      <c r="EA3" s="545"/>
      <c r="EB3" s="545"/>
      <c r="EC3" s="545"/>
      <c r="ED3" s="545"/>
      <c r="EE3" s="545"/>
      <c r="EF3" s="545"/>
      <c r="EG3" s="545"/>
      <c r="EH3" s="545"/>
      <c r="EI3" s="545"/>
      <c r="EJ3" s="545"/>
      <c r="EK3" s="545"/>
      <c r="EL3" s="545"/>
      <c r="EM3" s="545"/>
      <c r="EN3" s="545"/>
      <c r="EO3" s="545"/>
      <c r="EP3" s="545"/>
      <c r="EQ3" s="545"/>
      <c r="ER3" s="545"/>
      <c r="ET3" s="545"/>
      <c r="EU3" s="545"/>
    </row>
    <row r="4" spans="1:151" s="3" customFormat="1" ht="12" hidden="1">
      <c r="F4" s="546">
        <f t="shared" ref="F4:G6" si="0">COUNTIF(F$91:F$132,F63)</f>
        <v>0</v>
      </c>
      <c r="G4" s="546">
        <f t="shared" si="0"/>
        <v>0</v>
      </c>
      <c r="H4" s="575">
        <f>H19+H20</f>
        <v>0</v>
      </c>
      <c r="I4" s="104"/>
      <c r="J4" s="575">
        <f t="shared" ref="J4:T4" si="1">J19+J20</f>
        <v>0</v>
      </c>
      <c r="K4" s="575">
        <f t="shared" si="1"/>
        <v>0</v>
      </c>
      <c r="L4" s="575">
        <f t="shared" si="1"/>
        <v>0</v>
      </c>
      <c r="M4" s="575">
        <f t="shared" si="1"/>
        <v>0</v>
      </c>
      <c r="N4" s="575">
        <f t="shared" si="1"/>
        <v>0</v>
      </c>
      <c r="O4" s="575">
        <f t="shared" si="1"/>
        <v>0</v>
      </c>
      <c r="P4" s="575">
        <f t="shared" si="1"/>
        <v>0</v>
      </c>
      <c r="Q4" s="575">
        <f t="shared" si="1"/>
        <v>0</v>
      </c>
      <c r="R4" s="575">
        <f t="shared" si="1"/>
        <v>0</v>
      </c>
      <c r="S4" s="575">
        <f t="shared" si="1"/>
        <v>0</v>
      </c>
      <c r="T4" s="575">
        <f t="shared" si="1"/>
        <v>0</v>
      </c>
      <c r="X4" s="575">
        <f>X19+X20</f>
        <v>0</v>
      </c>
      <c r="Y4" s="629"/>
      <c r="Z4" s="575">
        <f>Z19+Z24+Z34+Z39</f>
        <v>0</v>
      </c>
      <c r="AA4" s="629"/>
      <c r="AB4" s="575">
        <f>AB19+AB22+AB34+AB37</f>
        <v>0</v>
      </c>
      <c r="AC4" s="629"/>
      <c r="AD4" s="575">
        <f>AD19+AD22+AD34+AD37</f>
        <v>0</v>
      </c>
      <c r="AE4" s="667"/>
      <c r="AF4" s="629"/>
      <c r="AG4" s="575">
        <f>AG19+AG20+AG34+AG35</f>
        <v>0</v>
      </c>
      <c r="AH4" s="575">
        <f>AH19+AH20+AH34+AH35</f>
        <v>0</v>
      </c>
      <c r="AI4" s="575">
        <f>AI19+AI34</f>
        <v>0</v>
      </c>
      <c r="AJ4" s="691"/>
      <c r="AK4" s="693"/>
      <c r="AL4" s="575">
        <f t="shared" ref="AL4:BB4" si="2">AL19+AL34</f>
        <v>0</v>
      </c>
      <c r="AM4" s="575">
        <f t="shared" si="2"/>
        <v>0</v>
      </c>
      <c r="AN4" s="575">
        <f t="shared" si="2"/>
        <v>0</v>
      </c>
      <c r="AO4" s="575">
        <f t="shared" si="2"/>
        <v>0</v>
      </c>
      <c r="AP4" s="575">
        <f t="shared" si="2"/>
        <v>0</v>
      </c>
      <c r="AQ4" s="575">
        <f t="shared" si="2"/>
        <v>0</v>
      </c>
      <c r="AR4" s="575">
        <f t="shared" si="2"/>
        <v>0</v>
      </c>
      <c r="AS4" s="575">
        <f t="shared" si="2"/>
        <v>0</v>
      </c>
      <c r="AT4" s="575">
        <f t="shared" si="2"/>
        <v>0</v>
      </c>
      <c r="AU4" s="575">
        <f t="shared" si="2"/>
        <v>0</v>
      </c>
      <c r="AV4" s="575">
        <f t="shared" si="2"/>
        <v>0</v>
      </c>
      <c r="AW4" s="575">
        <f t="shared" si="2"/>
        <v>0</v>
      </c>
      <c r="AX4" s="575">
        <f t="shared" si="2"/>
        <v>0</v>
      </c>
      <c r="AY4" s="575">
        <f t="shared" si="2"/>
        <v>0</v>
      </c>
      <c r="AZ4" s="575">
        <f t="shared" si="2"/>
        <v>0</v>
      </c>
      <c r="BA4" s="575">
        <f t="shared" si="2"/>
        <v>0</v>
      </c>
      <c r="BB4" s="575">
        <f t="shared" si="2"/>
        <v>0</v>
      </c>
      <c r="BC4" s="83"/>
      <c r="BD4" s="575">
        <f t="shared" ref="BD4:BK4" si="3">BD19+BD34</f>
        <v>0</v>
      </c>
      <c r="BE4" s="575">
        <f t="shared" si="3"/>
        <v>0</v>
      </c>
      <c r="BF4" s="575">
        <f t="shared" si="3"/>
        <v>0</v>
      </c>
      <c r="BG4" s="575">
        <f t="shared" si="3"/>
        <v>0</v>
      </c>
      <c r="BH4" s="575">
        <f t="shared" si="3"/>
        <v>0</v>
      </c>
      <c r="BI4" s="575">
        <f t="shared" si="3"/>
        <v>0</v>
      </c>
      <c r="BJ4" s="575">
        <f t="shared" si="3"/>
        <v>0</v>
      </c>
      <c r="BK4" s="575">
        <f t="shared" si="3"/>
        <v>0</v>
      </c>
      <c r="BL4" s="83"/>
      <c r="BM4" s="575">
        <f>BM19+BM34</f>
        <v>0</v>
      </c>
      <c r="BN4" s="575">
        <f>BN19+BN34</f>
        <v>0</v>
      </c>
      <c r="BO4" s="575">
        <f>BO19+BO34</f>
        <v>0</v>
      </c>
      <c r="BP4" s="575">
        <f>BP19+BP34</f>
        <v>0</v>
      </c>
      <c r="BQ4" s="575">
        <f>BQ19+BQ34</f>
        <v>0</v>
      </c>
      <c r="BR4" s="83"/>
      <c r="BS4" s="575">
        <f>BS19+BS34</f>
        <v>0</v>
      </c>
      <c r="BT4" s="575">
        <f>BT19+BT34</f>
        <v>0</v>
      </c>
      <c r="BU4" s="575">
        <f>BU19+BU34</f>
        <v>0</v>
      </c>
      <c r="BV4" s="83"/>
      <c r="BX4" s="716"/>
      <c r="BY4" s="575">
        <f>BY19+BY34</f>
        <v>0</v>
      </c>
      <c r="BZ4" s="575">
        <f>BZ19+BZ34</f>
        <v>0</v>
      </c>
      <c r="CA4" s="575">
        <f>CA19+CA34</f>
        <v>0</v>
      </c>
      <c r="CB4" s="575">
        <f>CB19+CB34</f>
        <v>0</v>
      </c>
      <c r="CC4" s="575">
        <f>CC19+CC34</f>
        <v>0</v>
      </c>
      <c r="CD4" s="629"/>
      <c r="CE4" s="575">
        <f>CE19+CE34</f>
        <v>0</v>
      </c>
      <c r="CF4" s="629"/>
      <c r="CG4" s="575">
        <f t="shared" ref="CG4:CM6" si="4">CG19+CG34</f>
        <v>0</v>
      </c>
      <c r="CH4" s="575">
        <f t="shared" si="4"/>
        <v>0</v>
      </c>
      <c r="CI4" s="575">
        <f t="shared" si="4"/>
        <v>0</v>
      </c>
      <c r="CJ4" s="575">
        <f t="shared" si="4"/>
        <v>0</v>
      </c>
      <c r="CK4" s="575">
        <f t="shared" si="4"/>
        <v>0</v>
      </c>
      <c r="CL4" s="575">
        <f t="shared" si="4"/>
        <v>0</v>
      </c>
      <c r="CM4" s="575">
        <f t="shared" si="4"/>
        <v>0</v>
      </c>
      <c r="CN4" s="629"/>
      <c r="CO4" s="575">
        <f t="shared" ref="CO4:CP8" si="5">CO19+CO34</f>
        <v>0</v>
      </c>
      <c r="CP4" s="575">
        <f t="shared" si="5"/>
        <v>0</v>
      </c>
      <c r="CQ4" s="75"/>
      <c r="CR4" s="104"/>
      <c r="CS4" s="104"/>
      <c r="CT4" s="575">
        <f t="shared" ref="CT4:CT13" si="6">CT19+CT34</f>
        <v>0</v>
      </c>
      <c r="CV4" s="575">
        <f t="shared" ref="CV4:CW13" si="7">CV19+CV34</f>
        <v>0</v>
      </c>
      <c r="CW4" s="575">
        <f t="shared" si="7"/>
        <v>0</v>
      </c>
      <c r="CY4" s="575">
        <f t="shared" ref="CY4:CZ13" si="8">CY19+CY34</f>
        <v>0</v>
      </c>
      <c r="CZ4" s="575">
        <f t="shared" si="8"/>
        <v>0</v>
      </c>
      <c r="DB4" s="575">
        <f t="shared" ref="DB4:DB16" si="9">DB19+DB34</f>
        <v>0</v>
      </c>
      <c r="DC4" s="75"/>
      <c r="DD4" s="104"/>
      <c r="DE4" s="104"/>
      <c r="DF4" s="575">
        <f>DF19+DF34+DF49</f>
        <v>0</v>
      </c>
      <c r="DI4" s="575">
        <f t="shared" ref="DI4:DI10" si="10">DI19+DI34+DI49</f>
        <v>0</v>
      </c>
      <c r="DJ4" s="575" cm="1">
        <f t="array" ref="DJ4">SUMPRODUCT((DI$91:DI$132=DI$63)*(DK$91:DK$132=DK$63))</f>
        <v>0</v>
      </c>
      <c r="DK4" s="575">
        <f>DK19+DK34+DK49</f>
        <v>0</v>
      </c>
      <c r="DL4" s="75"/>
      <c r="DM4" s="104"/>
      <c r="DN4" s="575">
        <f t="shared" ref="DN4:DT4" si="11">DN19+DN34+DN49</f>
        <v>0</v>
      </c>
      <c r="DO4" s="575">
        <f t="shared" si="11"/>
        <v>0</v>
      </c>
      <c r="DP4" s="575">
        <f t="shared" si="11"/>
        <v>0</v>
      </c>
      <c r="DQ4" s="575">
        <f t="shared" si="11"/>
        <v>0</v>
      </c>
      <c r="DR4" s="575">
        <f t="shared" si="11"/>
        <v>0</v>
      </c>
      <c r="DS4" s="575">
        <f t="shared" si="11"/>
        <v>0</v>
      </c>
      <c r="DT4" s="575">
        <f t="shared" si="11"/>
        <v>0</v>
      </c>
      <c r="DV4" s="104"/>
      <c r="DW4" s="575">
        <f t="shared" ref="DW4:DY5" si="12">DW19+DW34+DW49</f>
        <v>0</v>
      </c>
      <c r="DX4" s="575">
        <f t="shared" si="12"/>
        <v>0</v>
      </c>
      <c r="DY4" s="575">
        <f t="shared" si="12"/>
        <v>0</v>
      </c>
      <c r="EB4" s="575">
        <f t="shared" ref="EB4:EK5" si="13">EB19+EB34+EB49</f>
        <v>0</v>
      </c>
      <c r="EC4" s="575">
        <f t="shared" si="13"/>
        <v>0</v>
      </c>
      <c r="ED4" s="575">
        <f t="shared" si="13"/>
        <v>0</v>
      </c>
      <c r="EE4" s="575">
        <f t="shared" si="13"/>
        <v>0</v>
      </c>
      <c r="EF4" s="575">
        <f t="shared" si="13"/>
        <v>0</v>
      </c>
      <c r="EG4" s="575">
        <f t="shared" si="13"/>
        <v>0</v>
      </c>
      <c r="EH4" s="575">
        <f t="shared" si="13"/>
        <v>0</v>
      </c>
      <c r="EI4" s="575">
        <f t="shared" si="13"/>
        <v>0</v>
      </c>
      <c r="EJ4" s="575">
        <f t="shared" si="13"/>
        <v>0</v>
      </c>
      <c r="EK4" s="575">
        <f t="shared" si="13"/>
        <v>0</v>
      </c>
      <c r="EL4" s="545"/>
      <c r="EM4" s="545"/>
      <c r="EO4" s="575">
        <f>EO19+EO34+EO49</f>
        <v>0</v>
      </c>
      <c r="ER4" s="892">
        <f>ER19+ER34+ER49</f>
        <v>0</v>
      </c>
      <c r="ET4" s="104"/>
      <c r="EU4" s="104"/>
    </row>
    <row r="5" spans="1:151" s="3" customFormat="1" ht="12" hidden="1">
      <c r="F5" s="546">
        <f t="shared" si="0"/>
        <v>0</v>
      </c>
      <c r="G5" s="546">
        <f t="shared" si="0"/>
        <v>0</v>
      </c>
      <c r="H5" s="575">
        <f>H34+H35</f>
        <v>0</v>
      </c>
      <c r="Z5" s="575">
        <f>Z20+Z25+Z35+Z40</f>
        <v>0</v>
      </c>
      <c r="AA5" s="629"/>
      <c r="AB5" s="575">
        <f>AB20+AB23+AB35+AB38</f>
        <v>0</v>
      </c>
      <c r="AD5" s="575">
        <f>AD20+AD23+AD35+AD38</f>
        <v>0</v>
      </c>
      <c r="AE5" s="545"/>
      <c r="AI5" s="3">
        <f>AI20+AI35</f>
        <v>0</v>
      </c>
      <c r="BX5" s="716"/>
      <c r="CE5" s="575">
        <f>CE20+CE35</f>
        <v>0</v>
      </c>
      <c r="CG5" s="575">
        <f t="shared" si="4"/>
        <v>0</v>
      </c>
      <c r="CH5" s="575">
        <f t="shared" si="4"/>
        <v>0</v>
      </c>
      <c r="CI5" s="575">
        <f t="shared" si="4"/>
        <v>0</v>
      </c>
      <c r="CJ5" s="575">
        <f t="shared" si="4"/>
        <v>0</v>
      </c>
      <c r="CK5" s="575">
        <f t="shared" si="4"/>
        <v>0</v>
      </c>
      <c r="CL5" s="575">
        <f t="shared" si="4"/>
        <v>0</v>
      </c>
      <c r="CM5" s="575">
        <f t="shared" si="4"/>
        <v>0</v>
      </c>
      <c r="CN5" s="629"/>
      <c r="CO5" s="575">
        <f t="shared" si="5"/>
        <v>0</v>
      </c>
      <c r="CP5" s="575">
        <f t="shared" si="5"/>
        <v>0</v>
      </c>
      <c r="CQ5" s="75"/>
      <c r="CT5" s="575">
        <f t="shared" si="6"/>
        <v>0</v>
      </c>
      <c r="CV5" s="575">
        <f t="shared" si="7"/>
        <v>0</v>
      </c>
      <c r="CW5" s="575">
        <f t="shared" si="7"/>
        <v>0</v>
      </c>
      <c r="CY5" s="575">
        <f t="shared" si="8"/>
        <v>0</v>
      </c>
      <c r="CZ5" s="575">
        <f t="shared" si="8"/>
        <v>0</v>
      </c>
      <c r="DB5" s="575">
        <f t="shared" si="9"/>
        <v>0</v>
      </c>
      <c r="DF5" s="575">
        <f>DF20+DF35+DF50</f>
        <v>0</v>
      </c>
      <c r="DI5" s="575">
        <f t="shared" si="10"/>
        <v>0</v>
      </c>
      <c r="DJ5" s="575" cm="1">
        <f t="array" ref="DJ5">SUMPRODUCT((DI$91:DI$132=DI$64)*(DK$91:DK$132=DK$63))</f>
        <v>0</v>
      </c>
      <c r="DK5" s="575">
        <f>DK20+DK35+DK50</f>
        <v>0</v>
      </c>
      <c r="DN5" s="575">
        <f>DN20+DN35+DN50</f>
        <v>0</v>
      </c>
      <c r="DW5" s="575">
        <f t="shared" si="12"/>
        <v>0</v>
      </c>
      <c r="DX5" s="575">
        <f t="shared" si="12"/>
        <v>0</v>
      </c>
      <c r="DY5" s="575">
        <f t="shared" si="12"/>
        <v>0</v>
      </c>
      <c r="EB5" s="575">
        <f t="shared" si="13"/>
        <v>0</v>
      </c>
      <c r="EC5" s="575">
        <f t="shared" si="13"/>
        <v>0</v>
      </c>
      <c r="ED5" s="575">
        <f t="shared" si="13"/>
        <v>0</v>
      </c>
      <c r="EE5" s="575">
        <f t="shared" si="13"/>
        <v>0</v>
      </c>
      <c r="EF5" s="575">
        <f t="shared" si="13"/>
        <v>0</v>
      </c>
      <c r="EG5" s="575">
        <f t="shared" si="13"/>
        <v>0</v>
      </c>
      <c r="EH5" s="575">
        <f t="shared" si="13"/>
        <v>0</v>
      </c>
      <c r="EI5" s="575">
        <f t="shared" si="13"/>
        <v>0</v>
      </c>
      <c r="EJ5" s="575">
        <f t="shared" si="13"/>
        <v>0</v>
      </c>
      <c r="EK5" s="575">
        <f t="shared" si="13"/>
        <v>0</v>
      </c>
      <c r="EL5" s="545"/>
      <c r="EM5" s="545"/>
      <c r="EO5" s="575">
        <f>EO20+EO35+EO50</f>
        <v>0</v>
      </c>
      <c r="ER5" s="63"/>
    </row>
    <row r="6" spans="1:151" s="3" customFormat="1" ht="12" hidden="1">
      <c r="F6" s="546">
        <f t="shared" si="0"/>
        <v>0</v>
      </c>
      <c r="G6" s="546">
        <f t="shared" si="0"/>
        <v>0</v>
      </c>
      <c r="H6" s="575">
        <f>H49+H50</f>
        <v>0</v>
      </c>
      <c r="Z6" s="575">
        <f>Z21+Z26+Z36+Z41</f>
        <v>0</v>
      </c>
      <c r="AB6" s="63"/>
      <c r="AD6" s="575">
        <f>AD21+AD24+AD36+AD39</f>
        <v>0</v>
      </c>
      <c r="AE6" s="545"/>
      <c r="AI6" s="3">
        <f>AI21+AI36</f>
        <v>0</v>
      </c>
      <c r="BX6" s="716"/>
      <c r="CE6" s="575">
        <f>CE21+CE36</f>
        <v>0</v>
      </c>
      <c r="CG6" s="575">
        <f t="shared" si="4"/>
        <v>0</v>
      </c>
      <c r="CH6" s="575">
        <f t="shared" si="4"/>
        <v>0</v>
      </c>
      <c r="CI6" s="575">
        <f t="shared" si="4"/>
        <v>0</v>
      </c>
      <c r="CJ6" s="575">
        <f t="shared" si="4"/>
        <v>0</v>
      </c>
      <c r="CK6" s="575">
        <f t="shared" si="4"/>
        <v>0</v>
      </c>
      <c r="CL6" s="575">
        <f t="shared" si="4"/>
        <v>0</v>
      </c>
      <c r="CM6" s="575">
        <f t="shared" si="4"/>
        <v>0</v>
      </c>
      <c r="CN6" s="629"/>
      <c r="CO6" s="575">
        <f t="shared" si="5"/>
        <v>0</v>
      </c>
      <c r="CP6" s="575">
        <f t="shared" si="5"/>
        <v>0</v>
      </c>
      <c r="CQ6" s="75"/>
      <c r="CT6" s="575">
        <f t="shared" si="6"/>
        <v>0</v>
      </c>
      <c r="CV6" s="575">
        <f t="shared" si="7"/>
        <v>0</v>
      </c>
      <c r="CW6" s="575">
        <f t="shared" si="7"/>
        <v>0</v>
      </c>
      <c r="CY6" s="575">
        <f t="shared" si="8"/>
        <v>0</v>
      </c>
      <c r="CZ6" s="575">
        <f t="shared" si="8"/>
        <v>0</v>
      </c>
      <c r="DB6" s="575">
        <f t="shared" si="9"/>
        <v>0</v>
      </c>
      <c r="DF6" s="575">
        <f>DF21+DF36+DF51</f>
        <v>0</v>
      </c>
      <c r="DI6" s="575">
        <f t="shared" si="10"/>
        <v>0</v>
      </c>
      <c r="DJ6" s="575" cm="1">
        <f t="array" ref="DJ6">SUMPRODUCT((DI$91:DI$132=DI$65)*(DK$91:DK$132=DK$63))</f>
        <v>0</v>
      </c>
      <c r="DK6" s="131"/>
      <c r="DW6" s="575">
        <f>DW21+DW36+DW51</f>
        <v>0</v>
      </c>
      <c r="EO6" s="575">
        <f>EO21+EO36+EO51</f>
        <v>0</v>
      </c>
    </row>
    <row r="7" spans="1:151" s="3" customFormat="1" ht="12" hidden="1">
      <c r="G7" s="423"/>
      <c r="H7" s="3" t="s">
        <v>266</v>
      </c>
      <c r="Z7" s="575">
        <f>Z22+Z27+Z37+Z42</f>
        <v>0</v>
      </c>
      <c r="BX7" s="716"/>
      <c r="CE7" s="575">
        <f>CE22+CE37</f>
        <v>0</v>
      </c>
      <c r="CH7" s="575">
        <f t="shared" ref="CH7:CM7" si="14">CH22+CH37</f>
        <v>0</v>
      </c>
      <c r="CI7" s="575">
        <f t="shared" si="14"/>
        <v>0</v>
      </c>
      <c r="CJ7" s="575">
        <f t="shared" si="14"/>
        <v>0</v>
      </c>
      <c r="CK7" s="575">
        <f t="shared" si="14"/>
        <v>0</v>
      </c>
      <c r="CL7" s="575">
        <f t="shared" si="14"/>
        <v>0</v>
      </c>
      <c r="CM7" s="575">
        <f t="shared" si="14"/>
        <v>0</v>
      </c>
      <c r="CN7" s="629"/>
      <c r="CO7" s="575">
        <f t="shared" si="5"/>
        <v>0</v>
      </c>
      <c r="CP7" s="575">
        <f t="shared" si="5"/>
        <v>0</v>
      </c>
      <c r="CQ7" s="75"/>
      <c r="CT7" s="575">
        <f t="shared" si="6"/>
        <v>0</v>
      </c>
      <c r="CV7" s="575">
        <f t="shared" si="7"/>
        <v>0</v>
      </c>
      <c r="CW7" s="575">
        <f t="shared" si="7"/>
        <v>0</v>
      </c>
      <c r="CY7" s="575">
        <f t="shared" si="8"/>
        <v>0</v>
      </c>
      <c r="CZ7" s="575">
        <f t="shared" si="8"/>
        <v>0</v>
      </c>
      <c r="DB7" s="575">
        <f t="shared" si="9"/>
        <v>0</v>
      </c>
      <c r="DF7" s="575">
        <f>DF22+DF37+DF52</f>
        <v>0</v>
      </c>
      <c r="DI7" s="575">
        <f t="shared" si="10"/>
        <v>0</v>
      </c>
      <c r="DJ7" s="575">
        <f>SUMPRODUCT((DI$91:DI$132=DI$66)*(DK$91:DK$132=DK$63))</f>
        <v>0</v>
      </c>
      <c r="DK7" s="75"/>
      <c r="DW7" s="575">
        <f>DW22+DW37+DW52</f>
        <v>0</v>
      </c>
    </row>
    <row r="8" spans="1:151" s="3" customFormat="1" ht="12" hidden="1">
      <c r="Z8" s="575">
        <f>Z23+Z28+Z38+Z43</f>
        <v>0</v>
      </c>
      <c r="BX8" s="716"/>
      <c r="CE8" s="305"/>
      <c r="CH8" s="575">
        <f t="shared" ref="CH8:CL9" si="15">CH23+CH38</f>
        <v>0</v>
      </c>
      <c r="CI8" s="575">
        <f t="shared" si="15"/>
        <v>0</v>
      </c>
      <c r="CJ8" s="575">
        <f t="shared" si="15"/>
        <v>0</v>
      </c>
      <c r="CK8" s="575">
        <f t="shared" si="15"/>
        <v>0</v>
      </c>
      <c r="CL8" s="575">
        <f t="shared" si="15"/>
        <v>0</v>
      </c>
      <c r="CM8" s="131"/>
      <c r="CN8" s="104"/>
      <c r="CO8" s="575">
        <f t="shared" si="5"/>
        <v>0</v>
      </c>
      <c r="CP8" s="575">
        <f t="shared" si="5"/>
        <v>0</v>
      </c>
      <c r="CQ8" s="75"/>
      <c r="CT8" s="575">
        <f t="shared" si="6"/>
        <v>0</v>
      </c>
      <c r="CV8" s="575">
        <f t="shared" si="7"/>
        <v>0</v>
      </c>
      <c r="CW8" s="575">
        <f t="shared" si="7"/>
        <v>0</v>
      </c>
      <c r="CY8" s="575">
        <f t="shared" si="8"/>
        <v>0</v>
      </c>
      <c r="CZ8" s="575">
        <f t="shared" si="8"/>
        <v>0</v>
      </c>
      <c r="DB8" s="575">
        <f t="shared" si="9"/>
        <v>0</v>
      </c>
      <c r="DF8" s="575">
        <f>DF23+DF38+DF53</f>
        <v>0</v>
      </c>
      <c r="DI8" s="575">
        <f t="shared" si="10"/>
        <v>0</v>
      </c>
      <c r="DJ8" s="575">
        <f>SUMPRODUCT((DI$91:DI$132=DI$67)*(DK$91:DK$132=DK$63))</f>
        <v>0</v>
      </c>
      <c r="DK8" s="75"/>
    </row>
    <row r="9" spans="1:151" s="3" customFormat="1" ht="12" hidden="1">
      <c r="BX9" s="716"/>
      <c r="CH9" s="575">
        <f t="shared" si="15"/>
        <v>0</v>
      </c>
      <c r="CI9" s="575">
        <f t="shared" si="15"/>
        <v>0</v>
      </c>
      <c r="CJ9" s="575">
        <f t="shared" si="15"/>
        <v>0</v>
      </c>
      <c r="CK9" s="575">
        <f t="shared" si="15"/>
        <v>0</v>
      </c>
      <c r="CL9" s="575">
        <f t="shared" si="15"/>
        <v>0</v>
      </c>
      <c r="CM9" s="75"/>
      <c r="CP9" s="575">
        <f>CP24+CP39</f>
        <v>0</v>
      </c>
      <c r="CQ9" s="75"/>
      <c r="CT9" s="575">
        <f t="shared" si="6"/>
        <v>0</v>
      </c>
      <c r="CV9" s="575">
        <f t="shared" si="7"/>
        <v>0</v>
      </c>
      <c r="CW9" s="575">
        <f t="shared" si="7"/>
        <v>0</v>
      </c>
      <c r="CY9" s="575">
        <f t="shared" si="8"/>
        <v>0</v>
      </c>
      <c r="CZ9" s="575">
        <f t="shared" si="8"/>
        <v>0</v>
      </c>
      <c r="DB9" s="575">
        <f t="shared" si="9"/>
        <v>0</v>
      </c>
      <c r="DI9" s="575">
        <f t="shared" si="10"/>
        <v>0</v>
      </c>
      <c r="DJ9" s="575">
        <f>SUMPRODUCT((DI$91:DI$132=DI$68)*(DK$91:DK$132=DK$63))</f>
        <v>0</v>
      </c>
    </row>
    <row r="10" spans="1:151" s="3" customFormat="1" ht="12" hidden="1">
      <c r="BX10" s="716"/>
      <c r="CH10" s="575">
        <f>CH25+CH40</f>
        <v>0</v>
      </c>
      <c r="CJ10" s="575">
        <f>CJ25+CJ40</f>
        <v>0</v>
      </c>
      <c r="CK10" s="575">
        <f>CK25+CK40</f>
        <v>0</v>
      </c>
      <c r="CP10" s="575">
        <f>CP25+CP40</f>
        <v>0</v>
      </c>
      <c r="CQ10" s="75"/>
      <c r="CT10" s="575">
        <f t="shared" si="6"/>
        <v>0</v>
      </c>
      <c r="CV10" s="575">
        <f t="shared" si="7"/>
        <v>0</v>
      </c>
      <c r="CW10" s="575">
        <f t="shared" si="7"/>
        <v>0</v>
      </c>
      <c r="CY10" s="575">
        <f t="shared" si="8"/>
        <v>0</v>
      </c>
      <c r="CZ10" s="575">
        <f t="shared" si="8"/>
        <v>0</v>
      </c>
      <c r="DB10" s="575">
        <f t="shared" si="9"/>
        <v>0</v>
      </c>
      <c r="DI10" s="575">
        <f t="shared" si="10"/>
        <v>0</v>
      </c>
      <c r="DJ10" s="575" cm="1">
        <f t="array" ref="DJ10">SUMPRODUCT((DI$91:DI$132=DI$69)*(DK$91:DK$132=DK$63))</f>
        <v>0</v>
      </c>
    </row>
    <row r="11" spans="1:151" s="3" customFormat="1" ht="12" hidden="1">
      <c r="BX11" s="716"/>
      <c r="CJ11" s="575">
        <f>CJ26+CJ41</f>
        <v>0</v>
      </c>
      <c r="CK11" s="575">
        <f>CK26+CK41</f>
        <v>0</v>
      </c>
      <c r="CP11" s="575">
        <f>CP26+CP41</f>
        <v>0</v>
      </c>
      <c r="CQ11" s="75"/>
      <c r="CT11" s="575">
        <f t="shared" si="6"/>
        <v>0</v>
      </c>
      <c r="CV11" s="575">
        <f t="shared" si="7"/>
        <v>0</v>
      </c>
      <c r="CW11" s="575">
        <f t="shared" si="7"/>
        <v>0</v>
      </c>
      <c r="CY11" s="575">
        <f t="shared" si="8"/>
        <v>0</v>
      </c>
      <c r="CZ11" s="575">
        <f t="shared" si="8"/>
        <v>0</v>
      </c>
      <c r="DB11" s="575">
        <f t="shared" si="9"/>
        <v>0</v>
      </c>
      <c r="DJ11" s="3" t="s">
        <v>69</v>
      </c>
    </row>
    <row r="12" spans="1:151" s="3" customFormat="1" ht="12" hidden="1">
      <c r="BX12" s="716"/>
      <c r="CP12" s="575">
        <f>CP27+CP42</f>
        <v>0</v>
      </c>
      <c r="CT12" s="575">
        <f t="shared" si="6"/>
        <v>0</v>
      </c>
      <c r="CV12" s="575">
        <f t="shared" si="7"/>
        <v>0</v>
      </c>
      <c r="CW12" s="575">
        <f t="shared" si="7"/>
        <v>0</v>
      </c>
      <c r="CY12" s="575">
        <f t="shared" si="8"/>
        <v>0</v>
      </c>
      <c r="CZ12" s="575">
        <f t="shared" si="8"/>
        <v>0</v>
      </c>
      <c r="DB12" s="575">
        <f t="shared" si="9"/>
        <v>0</v>
      </c>
    </row>
    <row r="13" spans="1:151" s="3" customFormat="1" ht="12" hidden="1">
      <c r="BX13" s="716"/>
      <c r="CT13" s="575">
        <f t="shared" si="6"/>
        <v>0</v>
      </c>
      <c r="CV13" s="575">
        <f t="shared" si="7"/>
        <v>0</v>
      </c>
      <c r="CW13" s="575">
        <f t="shared" si="7"/>
        <v>0</v>
      </c>
      <c r="CY13" s="575">
        <f t="shared" si="8"/>
        <v>0</v>
      </c>
      <c r="CZ13" s="575">
        <f t="shared" si="8"/>
        <v>0</v>
      </c>
      <c r="DB13" s="575">
        <f t="shared" si="9"/>
        <v>0</v>
      </c>
    </row>
    <row r="14" spans="1:151" s="3" customFormat="1" ht="12" hidden="1">
      <c r="BX14" s="716"/>
      <c r="CV14" s="575">
        <f>CV29+CV44</f>
        <v>0</v>
      </c>
      <c r="CY14" s="575">
        <f>CY29+CY44</f>
        <v>0</v>
      </c>
      <c r="DB14" s="575">
        <f t="shared" si="9"/>
        <v>0</v>
      </c>
    </row>
    <row r="15" spans="1:151" s="3" customFormat="1" ht="12" hidden="1">
      <c r="BX15" s="716"/>
      <c r="CV15" s="575">
        <f>CV30+CV45</f>
        <v>0</v>
      </c>
      <c r="CY15" s="575">
        <f>CY30+CY45</f>
        <v>0</v>
      </c>
      <c r="DB15" s="575">
        <f t="shared" si="9"/>
        <v>0</v>
      </c>
    </row>
    <row r="16" spans="1:151" s="3" customFormat="1" ht="12" hidden="1">
      <c r="BX16" s="716"/>
      <c r="CV16" s="575">
        <f>CV31+CV46</f>
        <v>0</v>
      </c>
      <c r="CY16" s="575">
        <f>CY31+CY46</f>
        <v>0</v>
      </c>
      <c r="DB16" s="575">
        <f t="shared" si="9"/>
        <v>0</v>
      </c>
    </row>
    <row r="17" spans="6:151" s="3" customFormat="1" ht="12" hidden="1">
      <c r="BX17" s="716"/>
      <c r="CY17" s="305"/>
      <c r="DB17" s="305"/>
      <c r="DN17" s="128"/>
      <c r="DO17" s="128"/>
      <c r="DP17" s="128"/>
      <c r="DQ17" s="639"/>
      <c r="DR17" s="639"/>
      <c r="DS17" s="639"/>
      <c r="DT17" s="639"/>
      <c r="DU17" s="639"/>
      <c r="DV17" s="639"/>
    </row>
    <row r="18" spans="6:151" s="3" customFormat="1" ht="12" hidden="1">
      <c r="F18" s="20" t="s">
        <v>7</v>
      </c>
      <c r="G18" s="20" t="s">
        <v>11</v>
      </c>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c r="BT18" s="20"/>
      <c r="BU18" s="20"/>
      <c r="BV18" s="20"/>
      <c r="BW18" s="20"/>
      <c r="BX18" s="20"/>
      <c r="BY18" s="20"/>
      <c r="BZ18" s="20"/>
      <c r="CA18" s="20"/>
      <c r="CB18" s="20"/>
      <c r="CC18" s="20"/>
      <c r="CD18" s="20"/>
      <c r="CE18" s="20"/>
      <c r="CF18" s="20"/>
      <c r="CG18" s="20"/>
      <c r="CH18" s="20"/>
      <c r="CI18" s="20"/>
      <c r="CJ18" s="20"/>
      <c r="CK18" s="20"/>
      <c r="CL18" s="20"/>
      <c r="CM18" s="20"/>
      <c r="CN18" s="20"/>
      <c r="CO18" s="20"/>
      <c r="CP18" s="20"/>
      <c r="CQ18" s="20"/>
      <c r="CR18" s="20"/>
      <c r="CS18" s="20"/>
      <c r="CT18" s="809"/>
      <c r="CU18" s="20"/>
      <c r="CV18" s="20"/>
      <c r="CW18" s="809"/>
      <c r="CX18" s="20"/>
      <c r="CY18" s="20"/>
      <c r="CZ18" s="809"/>
      <c r="DA18" s="20"/>
      <c r="DB18" s="20"/>
      <c r="DC18" s="20"/>
      <c r="DD18" s="20"/>
      <c r="DE18" s="20"/>
      <c r="DF18" s="20"/>
      <c r="DG18" s="20"/>
      <c r="DH18" s="20"/>
      <c r="DI18" s="20"/>
      <c r="DJ18" s="20"/>
      <c r="DK18" s="20"/>
      <c r="DL18" s="20"/>
      <c r="DM18" s="20"/>
      <c r="DN18" s="20"/>
      <c r="DO18" s="20"/>
      <c r="DP18" s="20"/>
      <c r="DQ18" s="20"/>
      <c r="DR18" s="20"/>
      <c r="DS18" s="20"/>
      <c r="DT18" s="20"/>
      <c r="DU18" s="20"/>
      <c r="DV18" s="20"/>
      <c r="DW18" s="20"/>
      <c r="DX18" s="20"/>
      <c r="DY18" s="20"/>
      <c r="DZ18" s="20"/>
      <c r="EA18" s="20"/>
      <c r="EB18" s="20"/>
      <c r="EC18" s="20"/>
      <c r="ED18" s="20"/>
      <c r="EE18" s="20"/>
      <c r="EF18" s="20"/>
      <c r="EG18" s="20"/>
      <c r="EH18" s="20"/>
      <c r="EI18" s="20"/>
      <c r="EJ18" s="20"/>
      <c r="EK18" s="20"/>
      <c r="EL18" s="20"/>
      <c r="EM18" s="20"/>
      <c r="EN18" s="20"/>
      <c r="EO18" s="20"/>
      <c r="EP18" s="20"/>
      <c r="EQ18" s="20"/>
      <c r="ER18" s="20"/>
      <c r="ET18" s="20"/>
      <c r="EU18" s="20"/>
    </row>
    <row r="19" spans="6:151" s="3" customFormat="1" ht="12" hidden="1">
      <c r="F19" s="547">
        <f t="shared" ref="F19:G21" si="16">COUNTIF(F$91:F$132,F63)</f>
        <v>0</v>
      </c>
      <c r="G19" s="547">
        <f t="shared" si="16"/>
        <v>0</v>
      </c>
      <c r="H19" s="74">
        <f>SUMPRODUCT(($F$91:$F$132=$F$63)*($G$91:$G$132=$G$63))</f>
        <v>0</v>
      </c>
      <c r="I19" s="104"/>
      <c r="J19" s="74">
        <f t="shared" ref="J19:T19" si="17">SUMPRODUCT(($F$91:$F$132=$F$63)*($G$91:$G$132=$G$63)*(J$91:J$132))</f>
        <v>0</v>
      </c>
      <c r="K19" s="74">
        <f t="shared" si="17"/>
        <v>0</v>
      </c>
      <c r="L19" s="74">
        <f t="shared" si="17"/>
        <v>0</v>
      </c>
      <c r="M19" s="74">
        <f t="shared" si="17"/>
        <v>0</v>
      </c>
      <c r="N19" s="74">
        <f t="shared" si="17"/>
        <v>0</v>
      </c>
      <c r="O19" s="74">
        <f t="shared" si="17"/>
        <v>0</v>
      </c>
      <c r="P19" s="74">
        <f t="shared" si="17"/>
        <v>0</v>
      </c>
      <c r="Q19" s="74">
        <f t="shared" si="17"/>
        <v>0</v>
      </c>
      <c r="R19" s="74">
        <f t="shared" si="17"/>
        <v>0</v>
      </c>
      <c r="S19" s="74">
        <f t="shared" si="17"/>
        <v>0</v>
      </c>
      <c r="T19" s="74">
        <f t="shared" si="17"/>
        <v>0</v>
      </c>
      <c r="X19" s="74">
        <f>SUMPRODUCT(($F$91:$F$132=$F$63)*($G$91:$G$132=$G$63)*(X$91:X$132))</f>
        <v>0</v>
      </c>
      <c r="Y19" s="629"/>
      <c r="Z19" s="74">
        <f>SUMPRODUCT(($F$91:$F$132=$F$63)*($G$91:$G$132=$G$63)*(Z$91:Z$132=Z63))</f>
        <v>0</v>
      </c>
      <c r="AA19" s="652"/>
      <c r="AB19" s="74">
        <f>SUMPRODUCT(($F$91:$F$132=$F$63)*($G$91:$G$132=$G$63)*(AB$91:AB$132=AB63))</f>
        <v>0</v>
      </c>
      <c r="AC19" s="629"/>
      <c r="AD19" s="74">
        <f>SUMPRODUCT(($F$91:$F$132=$F$63)*($G$91:$G$132=$G$63)*(AD$91:AD$132=AD63))</f>
        <v>0</v>
      </c>
      <c r="AE19" s="668"/>
      <c r="AF19" s="629"/>
      <c r="AG19" s="74">
        <f>SUMPRODUCT(($F$91:$F$132=$F$63)*($G$91:$G$132=$G$63)*(AG$91:AG$132))</f>
        <v>0</v>
      </c>
      <c r="AH19" s="74">
        <f>SUMPRODUCT(($F$91:$F$132=$F$63)*($G$91:$G$132=$G$63)*(AH$91:AH$132))</f>
        <v>0</v>
      </c>
      <c r="AI19" s="686">
        <f>SUMPRODUCT(($G$91:$G$132=$G$63)*(AI$91:AI$132=AI63))</f>
        <v>0</v>
      </c>
      <c r="AJ19" s="692"/>
      <c r="AK19" s="694"/>
      <c r="AL19" s="686">
        <f t="shared" ref="AL19:BB19" si="18">SUMPRODUCT(($G$91:$G$132=$G$63)*(AL$91:AL$132=AL63))</f>
        <v>0</v>
      </c>
      <c r="AM19" s="686">
        <f t="shared" si="18"/>
        <v>0</v>
      </c>
      <c r="AN19" s="686">
        <f t="shared" si="18"/>
        <v>0</v>
      </c>
      <c r="AO19" s="686">
        <f t="shared" si="18"/>
        <v>0</v>
      </c>
      <c r="AP19" s="686">
        <f t="shared" si="18"/>
        <v>0</v>
      </c>
      <c r="AQ19" s="686">
        <f t="shared" si="18"/>
        <v>0</v>
      </c>
      <c r="AR19" s="686">
        <f t="shared" si="18"/>
        <v>0</v>
      </c>
      <c r="AS19" s="686">
        <f t="shared" si="18"/>
        <v>0</v>
      </c>
      <c r="AT19" s="686">
        <f t="shared" si="18"/>
        <v>0</v>
      </c>
      <c r="AU19" s="686">
        <f t="shared" si="18"/>
        <v>0</v>
      </c>
      <c r="AV19" s="686">
        <f t="shared" si="18"/>
        <v>0</v>
      </c>
      <c r="AW19" s="686">
        <f t="shared" si="18"/>
        <v>0</v>
      </c>
      <c r="AX19" s="686">
        <f t="shared" si="18"/>
        <v>0</v>
      </c>
      <c r="AY19" s="686">
        <f t="shared" si="18"/>
        <v>0</v>
      </c>
      <c r="AZ19" s="686">
        <f t="shared" si="18"/>
        <v>0</v>
      </c>
      <c r="BA19" s="686">
        <f t="shared" si="18"/>
        <v>0</v>
      </c>
      <c r="BB19" s="686">
        <f t="shared" si="18"/>
        <v>0</v>
      </c>
      <c r="BC19" s="592"/>
      <c r="BD19" s="686">
        <f t="shared" ref="BD19:BK19" si="19">SUMPRODUCT(($G$91:$G$132=$G$63)*(BD$91:BD$132=BD63))</f>
        <v>0</v>
      </c>
      <c r="BE19" s="686">
        <f t="shared" si="19"/>
        <v>0</v>
      </c>
      <c r="BF19" s="686">
        <f t="shared" si="19"/>
        <v>0</v>
      </c>
      <c r="BG19" s="686">
        <f t="shared" si="19"/>
        <v>0</v>
      </c>
      <c r="BH19" s="686">
        <f t="shared" si="19"/>
        <v>0</v>
      </c>
      <c r="BI19" s="686">
        <f t="shared" si="19"/>
        <v>0</v>
      </c>
      <c r="BJ19" s="686">
        <f t="shared" si="19"/>
        <v>0</v>
      </c>
      <c r="BK19" s="686">
        <f t="shared" si="19"/>
        <v>0</v>
      </c>
      <c r="BL19" s="592"/>
      <c r="BM19" s="686">
        <f>SUMPRODUCT(($G$91:$G$132=$G$63)*(BM$91:BM$132=BM63))</f>
        <v>0</v>
      </c>
      <c r="BN19" s="686">
        <f>SUMPRODUCT(($G$91:$G$132=$G$63)*(BN$91:BN$132=BN63))</f>
        <v>0</v>
      </c>
      <c r="BO19" s="686">
        <f>SUMPRODUCT(($G$91:$G$132=$G$63)*(BO$91:BO$132=BO63))</f>
        <v>0</v>
      </c>
      <c r="BP19" s="686">
        <f>SUMPRODUCT(($G$91:$G$132=$G$63)*(BP$91:BP$132=BP63))</f>
        <v>0</v>
      </c>
      <c r="BQ19" s="686">
        <f>SUMPRODUCT(($G$91:$G$132=$G$63)*(BQ$91:BQ$132=BQ63))</f>
        <v>0</v>
      </c>
      <c r="BR19" s="592"/>
      <c r="BS19" s="686">
        <f>SUMPRODUCT(($G$91:$G$132=$G$63)*(BS$91:BS$132=BS63))</f>
        <v>0</v>
      </c>
      <c r="BT19" s="686">
        <f>SUMPRODUCT(($G$91:$G$132=$G$63)*(BT$91:BT$132=BT63))</f>
        <v>0</v>
      </c>
      <c r="BU19" s="686">
        <f>SUMPRODUCT(($G$91:$G$132=$G$63)*(BU$91:BU$132=BU63))</f>
        <v>0</v>
      </c>
      <c r="BV19" s="592"/>
      <c r="BX19" s="716"/>
      <c r="BY19" s="686">
        <f>SUMPRODUCT(($G$91:$G$132=$G$63)*(BY$91:BY$132=BY63))</f>
        <v>0</v>
      </c>
      <c r="BZ19" s="686">
        <f>SUMPRODUCT(($G$91:$G$132=$G$63)*(BZ$91:BZ$132=BZ63))</f>
        <v>0</v>
      </c>
      <c r="CA19" s="686">
        <f>SUMPRODUCT(($G$91:$G$132=$G$63)*(CA$91:CA$132=CA63))</f>
        <v>0</v>
      </c>
      <c r="CB19" s="686">
        <f>SUMPRODUCT(($G$91:$G$132=$G$63)*(CB$91:CB$132=CB63))</f>
        <v>0</v>
      </c>
      <c r="CC19" s="686">
        <f>SUMPRODUCT(($G$91:$G$132=$G$63)*(CC$91:CC$132=CC63))</f>
        <v>0</v>
      </c>
      <c r="CD19" s="629"/>
      <c r="CE19" s="686">
        <f>SUMPRODUCT(($G$91:$G$132=$G$63)*(CE$91:CE$132=CE63))</f>
        <v>0</v>
      </c>
      <c r="CF19" s="629"/>
      <c r="CG19" s="686">
        <f t="shared" ref="CG19:CM21" si="20">SUMPRODUCT(($G$91:$G$132=$G$63)*(CG$91:CG$132=CG63))</f>
        <v>0</v>
      </c>
      <c r="CH19" s="686">
        <f t="shared" si="20"/>
        <v>0</v>
      </c>
      <c r="CI19" s="686">
        <f t="shared" si="20"/>
        <v>0</v>
      </c>
      <c r="CJ19" s="686">
        <f t="shared" si="20"/>
        <v>0</v>
      </c>
      <c r="CK19" s="686">
        <f t="shared" si="20"/>
        <v>0</v>
      </c>
      <c r="CL19" s="686">
        <f t="shared" si="20"/>
        <v>0</v>
      </c>
      <c r="CM19" s="686">
        <f t="shared" si="20"/>
        <v>0</v>
      </c>
      <c r="CN19" s="652"/>
      <c r="CO19" s="686">
        <f t="shared" ref="CO19:CP23" si="21">SUMPRODUCT(($G$91:$G$132=$G$63)*(CO$91:CO$132=CO63))</f>
        <v>0</v>
      </c>
      <c r="CP19" s="686">
        <f t="shared" si="21"/>
        <v>0</v>
      </c>
      <c r="CQ19" s="798"/>
      <c r="CR19" s="104"/>
      <c r="CS19" s="104"/>
      <c r="CT19" s="686">
        <f t="shared" ref="CT19:CT28" si="22">SUMPRODUCT(($G$91:$G$132=$G$63)*(CT$91:CT$132=CT63))</f>
        <v>0</v>
      </c>
      <c r="CV19" s="686">
        <f t="shared" ref="CV19:CW28" si="23">SUMPRODUCT(($G$91:$G$132=$G$63)*(CV$91:CV$132=CV63))</f>
        <v>0</v>
      </c>
      <c r="CW19" s="686">
        <f t="shared" si="23"/>
        <v>0</v>
      </c>
      <c r="CY19" s="686">
        <f t="shared" ref="CY19:CZ28" si="24">SUMPRODUCT(($G$91:$G$132=$G$63)*(CY$91:CY$132=CY63))</f>
        <v>0</v>
      </c>
      <c r="CZ19" s="686">
        <f t="shared" si="24"/>
        <v>0</v>
      </c>
      <c r="DB19" s="686">
        <f t="shared" ref="DB19:DB31" si="25">SUMPRODUCT(($G$91:$G$132=$G$63)*(DB$91:DB$132=DB63))</f>
        <v>0</v>
      </c>
      <c r="DC19" s="75"/>
      <c r="DD19" s="104"/>
      <c r="DE19" s="104"/>
      <c r="DF19" s="686">
        <f>SUMPRODUCT(($G$91:$G$132=$G$63)*(DF$91:DF$132=DF63))</f>
        <v>0</v>
      </c>
      <c r="DI19" s="686">
        <f t="shared" ref="DI19:DI25" si="26">SUMPRODUCT(($G$91:$G$132=$G$63)*(DI$91:DI$132=DI63))</f>
        <v>0</v>
      </c>
      <c r="DK19" s="686" cm="1">
        <f t="array" ref="DK19">SUMPRODUCT(($G$91:$G$132=$G$63)*(DK$91:DK$132=DK63))</f>
        <v>0</v>
      </c>
      <c r="DL19" s="75"/>
      <c r="DM19" s="104"/>
      <c r="DN19" s="686">
        <f t="shared" ref="DN19:DT19" si="27">SUMPRODUCT(($G$91:$G$132=$G$63)*(DN$91:DN$132=DN63))</f>
        <v>0</v>
      </c>
      <c r="DO19" s="686">
        <f t="shared" si="27"/>
        <v>0</v>
      </c>
      <c r="DP19" s="686">
        <f t="shared" si="27"/>
        <v>0</v>
      </c>
      <c r="DQ19" s="686">
        <f t="shared" si="27"/>
        <v>0</v>
      </c>
      <c r="DR19" s="686">
        <f t="shared" si="27"/>
        <v>0</v>
      </c>
      <c r="DS19" s="686">
        <f t="shared" si="27"/>
        <v>0</v>
      </c>
      <c r="DT19" s="686">
        <f t="shared" si="27"/>
        <v>0</v>
      </c>
      <c r="DV19" s="104"/>
      <c r="DW19" s="686">
        <f t="shared" ref="DW19:DY20" si="28">SUMPRODUCT(($G$91:$G$132=$G$63)*(DW$91:DW$132=DW63))</f>
        <v>0</v>
      </c>
      <c r="DX19" s="686">
        <f t="shared" si="28"/>
        <v>0</v>
      </c>
      <c r="DY19" s="686">
        <f t="shared" si="28"/>
        <v>0</v>
      </c>
      <c r="EB19" s="686">
        <f t="shared" ref="EB19:EK20" si="29">SUMPRODUCT(($G$91:$G$132=$G$63)*(EB$91:EB$132=EB63))</f>
        <v>0</v>
      </c>
      <c r="EC19" s="686">
        <f t="shared" si="29"/>
        <v>0</v>
      </c>
      <c r="ED19" s="686">
        <f t="shared" si="29"/>
        <v>0</v>
      </c>
      <c r="EE19" s="686">
        <f t="shared" si="29"/>
        <v>0</v>
      </c>
      <c r="EF19" s="686">
        <f t="shared" si="29"/>
        <v>0</v>
      </c>
      <c r="EG19" s="686">
        <f t="shared" si="29"/>
        <v>0</v>
      </c>
      <c r="EH19" s="686">
        <f t="shared" si="29"/>
        <v>0</v>
      </c>
      <c r="EI19" s="686">
        <f t="shared" si="29"/>
        <v>0</v>
      </c>
      <c r="EJ19" s="686">
        <f t="shared" si="29"/>
        <v>0</v>
      </c>
      <c r="EK19" s="686">
        <f t="shared" si="29"/>
        <v>0</v>
      </c>
      <c r="EL19" s="878"/>
      <c r="EM19" s="878"/>
      <c r="EO19" s="686">
        <f>SUMPRODUCT(($G$91:$G$132=$G$63)*(EO$91:EO$132=EO63))</f>
        <v>0</v>
      </c>
      <c r="ER19" s="893" cm="1">
        <f t="array" ref="ER19">SUMPRODUCT(($G$91:$G$132=$G$63)*(ER$91:ER$132=ER63))</f>
        <v>0</v>
      </c>
      <c r="ET19" s="104"/>
      <c r="EU19" s="104"/>
    </row>
    <row r="20" spans="6:151" s="3" customFormat="1" ht="12" hidden="1">
      <c r="F20" s="548">
        <f t="shared" si="16"/>
        <v>0</v>
      </c>
      <c r="G20" s="68">
        <f t="shared" si="16"/>
        <v>0</v>
      </c>
      <c r="H20" s="576">
        <f>SUMPRODUCT(($F$91:$F$132=$F$64)*($G$91:$G$132=$G$63))</f>
        <v>0</v>
      </c>
      <c r="J20" s="576">
        <f t="shared" ref="J20:T20" si="30">SUMPRODUCT(($F$91:$F$132=$F$64)*($G$91:$G$132=$G$63)*(J$91:J$132))</f>
        <v>0</v>
      </c>
      <c r="K20" s="576">
        <f t="shared" si="30"/>
        <v>0</v>
      </c>
      <c r="L20" s="576">
        <f t="shared" si="30"/>
        <v>0</v>
      </c>
      <c r="M20" s="576">
        <f t="shared" si="30"/>
        <v>0</v>
      </c>
      <c r="N20" s="576">
        <f t="shared" si="30"/>
        <v>0</v>
      </c>
      <c r="O20" s="576">
        <f t="shared" si="30"/>
        <v>0</v>
      </c>
      <c r="P20" s="576">
        <f t="shared" si="30"/>
        <v>0</v>
      </c>
      <c r="Q20" s="576">
        <f t="shared" si="30"/>
        <v>0</v>
      </c>
      <c r="R20" s="576">
        <f t="shared" si="30"/>
        <v>0</v>
      </c>
      <c r="S20" s="576">
        <f t="shared" si="30"/>
        <v>0</v>
      </c>
      <c r="T20" s="576">
        <f t="shared" si="30"/>
        <v>0</v>
      </c>
      <c r="X20" s="618">
        <f>SUMPRODUCT(($F$91:$F$132=$F$64)*($G$91:$G$132=$G$63)*(X$91:X$132))</f>
        <v>0</v>
      </c>
      <c r="Z20" s="74">
        <f>SUMPRODUCT(($F$91:$F$132=$F$63)*($G$91:$G$132=$G$63)*(Z$91:Z$132=Z64))</f>
        <v>0</v>
      </c>
      <c r="AA20" s="652"/>
      <c r="AB20" s="74">
        <f>SUMPRODUCT(($F$91:$F$132=$F$63)*($G$91:$G$132=$G$63)*(AB$91:AB$132=AB64))</f>
        <v>0</v>
      </c>
      <c r="AD20" s="74">
        <f>SUMPRODUCT(($F$91:$F$132=$F$63)*($G$91:$G$132=$G$63)*(AD$91:AD$132=AD64))</f>
        <v>0</v>
      </c>
      <c r="AE20" s="669"/>
      <c r="AG20" s="618">
        <f>SUMPRODUCT(($F$91:$F$132=$F$64)*($G$91:$G$132=$G$63)*(AG$91:AG$132))</f>
        <v>0</v>
      </c>
      <c r="AH20" s="618">
        <f>SUMPRODUCT(($F$91:$F$132=$F$64)*($G$91:$G$132=$G$63)*(AH$91:AH$132))</f>
        <v>0</v>
      </c>
      <c r="AI20" s="670">
        <f>SUMPRODUCT(($G$91:$G$132=$G$63)*(AI$91:AI$132=AI64))</f>
        <v>0</v>
      </c>
      <c r="AJ20" s="670"/>
      <c r="BX20" s="716"/>
      <c r="CE20" s="686">
        <f>SUMPRODUCT(($G$91:$G$132=$G$63)*(CE$91:CE$132=CE64))</f>
        <v>0</v>
      </c>
      <c r="CG20" s="686">
        <f t="shared" si="20"/>
        <v>0</v>
      </c>
      <c r="CH20" s="686">
        <f t="shared" si="20"/>
        <v>0</v>
      </c>
      <c r="CI20" s="686">
        <f t="shared" si="20"/>
        <v>0</v>
      </c>
      <c r="CJ20" s="686">
        <f t="shared" si="20"/>
        <v>0</v>
      </c>
      <c r="CK20" s="686">
        <f t="shared" si="20"/>
        <v>0</v>
      </c>
      <c r="CL20" s="686">
        <f t="shared" si="20"/>
        <v>0</v>
      </c>
      <c r="CM20" s="686">
        <f t="shared" si="20"/>
        <v>0</v>
      </c>
      <c r="CN20" s="652"/>
      <c r="CO20" s="686">
        <f t="shared" si="21"/>
        <v>0</v>
      </c>
      <c r="CP20" s="686">
        <f t="shared" si="21"/>
        <v>0</v>
      </c>
      <c r="CQ20" s="798"/>
      <c r="CT20" s="686">
        <f t="shared" si="22"/>
        <v>0</v>
      </c>
      <c r="CV20" s="686">
        <f t="shared" si="23"/>
        <v>0</v>
      </c>
      <c r="CW20" s="686">
        <f t="shared" si="23"/>
        <v>0</v>
      </c>
      <c r="CY20" s="686">
        <f t="shared" si="24"/>
        <v>0</v>
      </c>
      <c r="CZ20" s="686">
        <f t="shared" si="24"/>
        <v>0</v>
      </c>
      <c r="DB20" s="686">
        <f t="shared" si="25"/>
        <v>0</v>
      </c>
      <c r="DF20" s="686">
        <f>SUMPRODUCT(($G$91:$G$132=$G$63)*(DF$91:DF$132=DF64))</f>
        <v>0</v>
      </c>
      <c r="DI20" s="686">
        <f t="shared" si="26"/>
        <v>0</v>
      </c>
      <c r="DK20" s="686">
        <f>SUMPRODUCT(($G$91:$G$132=$G$63)*(DK$91:DK$132=DK64))</f>
        <v>0</v>
      </c>
      <c r="DN20" s="686">
        <f>SUMPRODUCT(($G$91:$G$132=$G$63)*(DN$91:DN$132=DN64))</f>
        <v>0</v>
      </c>
      <c r="DW20" s="686">
        <f t="shared" si="28"/>
        <v>0</v>
      </c>
      <c r="DX20" s="686">
        <f t="shared" si="28"/>
        <v>0</v>
      </c>
      <c r="DY20" s="686">
        <f t="shared" si="28"/>
        <v>0</v>
      </c>
      <c r="EB20" s="686">
        <f t="shared" si="29"/>
        <v>0</v>
      </c>
      <c r="EC20" s="686">
        <f t="shared" si="29"/>
        <v>0</v>
      </c>
      <c r="ED20" s="686">
        <f t="shared" si="29"/>
        <v>0</v>
      </c>
      <c r="EE20" s="686">
        <f t="shared" si="29"/>
        <v>0</v>
      </c>
      <c r="EF20" s="686">
        <f t="shared" si="29"/>
        <v>0</v>
      </c>
      <c r="EG20" s="686">
        <f t="shared" si="29"/>
        <v>0</v>
      </c>
      <c r="EH20" s="686">
        <f t="shared" si="29"/>
        <v>0</v>
      </c>
      <c r="EI20" s="686">
        <f t="shared" si="29"/>
        <v>0</v>
      </c>
      <c r="EJ20" s="686">
        <f t="shared" si="29"/>
        <v>0</v>
      </c>
      <c r="EK20" s="686">
        <f t="shared" si="29"/>
        <v>0</v>
      </c>
      <c r="EL20" s="878"/>
      <c r="EM20" s="878"/>
      <c r="EO20" s="686">
        <f>SUMPRODUCT(($G$91:$G$132=$G$63)*(EO$91:EO$132=EO64))</f>
        <v>0</v>
      </c>
      <c r="ER20" s="894"/>
    </row>
    <row r="21" spans="6:151" s="3" customFormat="1" ht="24" hidden="1">
      <c r="F21" s="68">
        <f t="shared" si="16"/>
        <v>0</v>
      </c>
      <c r="G21" s="68">
        <f t="shared" si="16"/>
        <v>0</v>
      </c>
      <c r="H21" s="577" t="s">
        <v>266</v>
      </c>
      <c r="J21" s="592"/>
      <c r="K21" s="592"/>
      <c r="L21" s="592"/>
      <c r="M21" s="592"/>
      <c r="N21" s="592"/>
      <c r="O21" s="592"/>
      <c r="P21" s="592"/>
      <c r="Q21" s="592"/>
      <c r="R21" s="592"/>
      <c r="S21" s="592"/>
      <c r="T21" s="592"/>
      <c r="X21" s="592"/>
      <c r="Z21" s="74">
        <f>SUMPRODUCT(($F$91:$F$132=$F$63)*($G$91:$G$132=$G$63)*(Z$91:Z$132=Z65))</f>
        <v>0</v>
      </c>
      <c r="AA21" s="76"/>
      <c r="AB21" s="63"/>
      <c r="AD21" s="74">
        <f>SUMPRODUCT(($F$91:$F$132=$F$63)*($G$91:$G$132=$G$63)*(AD$91:AD$132=AD65))</f>
        <v>0</v>
      </c>
      <c r="AE21" s="669"/>
      <c r="AI21" s="3">
        <f>SUMPRODUCT(($G$91:$G$132=$G$63)*(AI$91:AI$132=AI65))</f>
        <v>0</v>
      </c>
      <c r="BX21" s="716"/>
      <c r="CE21" s="686">
        <f>SUMPRODUCT(($G$91:$G$132=$G$63)*(CE$91:CE$132=CE65))</f>
        <v>0</v>
      </c>
      <c r="CG21" s="686">
        <f t="shared" si="20"/>
        <v>0</v>
      </c>
      <c r="CH21" s="686">
        <f t="shared" si="20"/>
        <v>0</v>
      </c>
      <c r="CI21" s="686">
        <f t="shared" si="20"/>
        <v>0</v>
      </c>
      <c r="CJ21" s="686">
        <f t="shared" si="20"/>
        <v>0</v>
      </c>
      <c r="CK21" s="686">
        <f t="shared" si="20"/>
        <v>0</v>
      </c>
      <c r="CL21" s="686">
        <f t="shared" si="20"/>
        <v>0</v>
      </c>
      <c r="CM21" s="686">
        <f t="shared" si="20"/>
        <v>0</v>
      </c>
      <c r="CN21" s="652"/>
      <c r="CO21" s="686">
        <f t="shared" si="21"/>
        <v>0</v>
      </c>
      <c r="CP21" s="686">
        <f t="shared" si="21"/>
        <v>0</v>
      </c>
      <c r="CQ21" s="798"/>
      <c r="CT21" s="686">
        <f t="shared" si="22"/>
        <v>0</v>
      </c>
      <c r="CV21" s="686">
        <f t="shared" si="23"/>
        <v>0</v>
      </c>
      <c r="CW21" s="686">
        <f t="shared" si="23"/>
        <v>0</v>
      </c>
      <c r="CY21" s="686">
        <f t="shared" si="24"/>
        <v>0</v>
      </c>
      <c r="CZ21" s="686">
        <f t="shared" si="24"/>
        <v>0</v>
      </c>
      <c r="DB21" s="686">
        <f t="shared" si="25"/>
        <v>0</v>
      </c>
      <c r="DF21" s="686">
        <f>SUMPRODUCT(($G$91:$G$132=$G$63)*(DF$91:DF$132=DF65))</f>
        <v>0</v>
      </c>
      <c r="DI21" s="686">
        <f t="shared" si="26"/>
        <v>0</v>
      </c>
      <c r="DW21" s="686">
        <f>SUMPRODUCT(($G$91:$G$132=$G$63)*(DW$91:DW$132=DW65))</f>
        <v>0</v>
      </c>
      <c r="EO21" s="686">
        <f>SUMPRODUCT(($G$91:$G$132=$G$63)*(EO$91:EO$132=EO65))</f>
        <v>0</v>
      </c>
    </row>
    <row r="22" spans="6:151" s="3" customFormat="1" ht="12" hidden="1">
      <c r="G22" s="423"/>
      <c r="J22" s="592"/>
      <c r="K22" s="592"/>
      <c r="L22" s="592"/>
      <c r="M22" s="592"/>
      <c r="N22" s="592"/>
      <c r="O22" s="592"/>
      <c r="P22" s="592"/>
      <c r="Q22" s="592"/>
      <c r="R22" s="592"/>
      <c r="S22" s="592"/>
      <c r="T22" s="592"/>
      <c r="X22" s="592"/>
      <c r="Z22" s="74">
        <f>SUMPRODUCT(($F$91:$F$132=$F$63)*($G$91:$G$132=$G$63)*(Z$91:Z$132=Z66))</f>
        <v>0</v>
      </c>
      <c r="AA22" s="76"/>
      <c r="AB22" s="618">
        <f>SUMPRODUCT(($F$91:$F$132=$F$64)*($G$91:$G$132=$G$63)*(AB$91:AB$132=AB63))</f>
        <v>0</v>
      </c>
      <c r="AD22" s="618">
        <f>SUMPRODUCT(($F$91:$F$132=$F$64)*($G$91:$G$132=$G$63)*(AD$91:AD$132=AD63))</f>
        <v>0</v>
      </c>
      <c r="AE22" s="670"/>
      <c r="BX22" s="716"/>
      <c r="CE22" s="686">
        <f>SUMPRODUCT(($G$91:$G$132=$G$63)*(CE$91:CE$132=CE66))</f>
        <v>0</v>
      </c>
      <c r="CH22" s="686">
        <f t="shared" ref="CH22:CM22" si="31">SUMPRODUCT(($G$91:$G$132=$G$63)*(CH$91:CH$132=CH66))</f>
        <v>0</v>
      </c>
      <c r="CI22" s="686" cm="1">
        <f t="array" ref="CI22">SUMPRODUCT(($G$91:$G$132=$G$63)*(CI$91:CI$132=CI66))</f>
        <v>0</v>
      </c>
      <c r="CJ22" s="686">
        <f t="shared" si="31"/>
        <v>0</v>
      </c>
      <c r="CK22" s="686">
        <f t="shared" si="31"/>
        <v>0</v>
      </c>
      <c r="CL22" s="686">
        <f t="shared" si="31"/>
        <v>0</v>
      </c>
      <c r="CM22" s="686">
        <f t="shared" si="31"/>
        <v>0</v>
      </c>
      <c r="CN22" s="652"/>
      <c r="CO22" s="686">
        <f t="shared" si="21"/>
        <v>0</v>
      </c>
      <c r="CP22" s="686">
        <f t="shared" si="21"/>
        <v>0</v>
      </c>
      <c r="CQ22" s="798"/>
      <c r="CT22" s="686">
        <f t="shared" si="22"/>
        <v>0</v>
      </c>
      <c r="CV22" s="686">
        <f t="shared" si="23"/>
        <v>0</v>
      </c>
      <c r="CW22" s="686">
        <f t="shared" si="23"/>
        <v>0</v>
      </c>
      <c r="CY22" s="686">
        <f t="shared" si="24"/>
        <v>0</v>
      </c>
      <c r="CZ22" s="686">
        <f t="shared" si="24"/>
        <v>0</v>
      </c>
      <c r="DB22" s="686">
        <f t="shared" si="25"/>
        <v>0</v>
      </c>
      <c r="DF22" s="686">
        <f>SUMPRODUCT(($G$91:$G$132=$G$63)*(DF$91:DF$132=DF66))</f>
        <v>0</v>
      </c>
      <c r="DI22" s="686">
        <f t="shared" si="26"/>
        <v>0</v>
      </c>
      <c r="DW22" s="686">
        <f>SUMPRODUCT(($G$91:$G$132=$G$63)*(DW$91:DW$132=DW66))</f>
        <v>0</v>
      </c>
    </row>
    <row r="23" spans="6:151" s="3" customFormat="1" ht="12" hidden="1">
      <c r="Z23" s="74">
        <f>SUMPRODUCT(($F$91:$F$132=$F$63)*($G$91:$G$132=$G$63)*(Z$91:Z$132=Z67))</f>
        <v>0</v>
      </c>
      <c r="AA23" s="76"/>
      <c r="AB23" s="618">
        <f>SUMPRODUCT(($F$91:$F$132=$F$64)*($G$91:$G$132=$G$63)*(AB$91:AB$132=AB64))</f>
        <v>0</v>
      </c>
      <c r="AD23" s="618">
        <f>SUMPRODUCT(($F$91:$F$132=$F$64)*($G$91:$G$132=$G$63)*(AD$91:AD$132=AD64))</f>
        <v>0</v>
      </c>
      <c r="AE23" s="670"/>
      <c r="BX23" s="716"/>
      <c r="CE23" s="748"/>
      <c r="CH23" s="686">
        <f t="shared" ref="CH23:CL24" si="32">SUMPRODUCT(($G$91:$G$132=$G$63)*(CH$91:CH$132=CH67))</f>
        <v>0</v>
      </c>
      <c r="CI23" s="686" cm="1">
        <f t="array" ref="CI23">SUMPRODUCT(($G$91:$G$132=$G$63)*(CI$91:CI$132=CI67))</f>
        <v>0</v>
      </c>
      <c r="CJ23" s="686">
        <f t="shared" si="32"/>
        <v>0</v>
      </c>
      <c r="CK23" s="686">
        <f t="shared" si="32"/>
        <v>0</v>
      </c>
      <c r="CL23" s="686">
        <f t="shared" si="32"/>
        <v>0</v>
      </c>
      <c r="CM23" s="773"/>
      <c r="CN23" s="779"/>
      <c r="CO23" s="686">
        <f t="shared" si="21"/>
        <v>0</v>
      </c>
      <c r="CP23" s="686">
        <f t="shared" si="21"/>
        <v>0</v>
      </c>
      <c r="CQ23" s="798"/>
      <c r="CT23" s="686">
        <f t="shared" si="22"/>
        <v>0</v>
      </c>
      <c r="CV23" s="686">
        <f t="shared" si="23"/>
        <v>0</v>
      </c>
      <c r="CW23" s="686">
        <f t="shared" si="23"/>
        <v>0</v>
      </c>
      <c r="CY23" s="686">
        <f t="shared" si="24"/>
        <v>0</v>
      </c>
      <c r="CZ23" s="686">
        <f t="shared" si="24"/>
        <v>0</v>
      </c>
      <c r="DB23" s="686">
        <f t="shared" si="25"/>
        <v>0</v>
      </c>
      <c r="DF23" s="686">
        <f>SUMPRODUCT(($G$91:$G$132=$G$63)*(DF$91:DF$132=DF67))</f>
        <v>0</v>
      </c>
      <c r="DI23" s="686">
        <f t="shared" si="26"/>
        <v>0</v>
      </c>
    </row>
    <row r="24" spans="6:151" s="3" customFormat="1" ht="12" hidden="1">
      <c r="Z24" s="618">
        <f>SUMPRODUCT(($F$91:$F$132=$F$64)*($G$91:$G$132=$G$63)*(Z$91:Z$132=Z63))</f>
        <v>0</v>
      </c>
      <c r="AB24" s="63"/>
      <c r="AD24" s="618">
        <f>SUMPRODUCT(($F$91:$F$132=$F$64)*($G$91:$G$132=$G$63)*(AD$91:AD$132=AD65))</f>
        <v>0</v>
      </c>
      <c r="AE24" s="670"/>
      <c r="BX24" s="716"/>
      <c r="CH24" s="686">
        <f t="shared" si="32"/>
        <v>0</v>
      </c>
      <c r="CI24" s="686" cm="1">
        <f t="array" ref="CI24">SUMPRODUCT(($G$91:$G$132=$G$63)*(CI$91:CI$132=CI68))</f>
        <v>0</v>
      </c>
      <c r="CJ24" s="686">
        <f t="shared" si="32"/>
        <v>0</v>
      </c>
      <c r="CK24" s="686">
        <f t="shared" si="32"/>
        <v>0</v>
      </c>
      <c r="CL24" s="686">
        <f t="shared" si="32"/>
        <v>0</v>
      </c>
      <c r="CM24" s="75"/>
      <c r="CN24" s="76"/>
      <c r="CP24" s="686">
        <f>SUMPRODUCT(($G$91:$G$132=$G$63)*(CP$91:CP$132=CP68))</f>
        <v>0</v>
      </c>
      <c r="CQ24" s="798"/>
      <c r="CT24" s="686">
        <f t="shared" si="22"/>
        <v>0</v>
      </c>
      <c r="CV24" s="686">
        <f t="shared" si="23"/>
        <v>0</v>
      </c>
      <c r="CW24" s="686">
        <f t="shared" si="23"/>
        <v>0</v>
      </c>
      <c r="CY24" s="686">
        <f t="shared" si="24"/>
        <v>0</v>
      </c>
      <c r="CZ24" s="686">
        <f t="shared" si="24"/>
        <v>0</v>
      </c>
      <c r="DB24" s="686">
        <f t="shared" si="25"/>
        <v>0</v>
      </c>
      <c r="DI24" s="686">
        <f t="shared" si="26"/>
        <v>0</v>
      </c>
    </row>
    <row r="25" spans="6:151" s="3" customFormat="1" ht="12" hidden="1">
      <c r="Z25" s="618">
        <f>SUMPRODUCT(($F$91:$F$132=$F$64)*($G$91:$G$132=$G$63)*(Z$91:Z$132=Z64))</f>
        <v>0</v>
      </c>
      <c r="BX25" s="716"/>
      <c r="CH25" s="686">
        <f>SUMPRODUCT(($G$91:$G$132=$G$63)*(CH$91:CH$132=CH69))</f>
        <v>0</v>
      </c>
      <c r="CJ25" s="686">
        <f>SUMPRODUCT(($G$91:$G$132=$G$63)*(CJ$91:CJ$132=CJ69))</f>
        <v>0</v>
      </c>
      <c r="CK25" s="686">
        <f>SUMPRODUCT(($G$91:$G$132=$G$63)*(CK$91:CK$132=CK69))</f>
        <v>0</v>
      </c>
      <c r="CL25" s="76"/>
      <c r="CM25" s="76"/>
      <c r="CN25" s="76"/>
      <c r="CP25" s="686">
        <f>SUMPRODUCT(($G$91:$G$132=$G$63)*(CP$91:CP$132=CP69))</f>
        <v>0</v>
      </c>
      <c r="CQ25" s="798"/>
      <c r="CT25" s="686">
        <f t="shared" si="22"/>
        <v>0</v>
      </c>
      <c r="CV25" s="686">
        <f t="shared" si="23"/>
        <v>0</v>
      </c>
      <c r="CW25" s="686">
        <f t="shared" si="23"/>
        <v>0</v>
      </c>
      <c r="CY25" s="686">
        <f t="shared" si="24"/>
        <v>0</v>
      </c>
      <c r="CZ25" s="686">
        <f t="shared" si="24"/>
        <v>0</v>
      </c>
      <c r="DB25" s="686">
        <f t="shared" si="25"/>
        <v>0</v>
      </c>
      <c r="DI25" s="686">
        <f t="shared" si="26"/>
        <v>0</v>
      </c>
    </row>
    <row r="26" spans="6:151" s="3" customFormat="1" ht="12" hidden="1">
      <c r="Z26" s="618">
        <f>SUMPRODUCT(($F$91:$F$132=$F$64)*($G$91:$G$132=$G$63)*(Z$91:Z$132=Z65))</f>
        <v>0</v>
      </c>
      <c r="BX26" s="716"/>
      <c r="CJ26" s="686">
        <f>SUMPRODUCT(($G$91:$G$132=$G$63)*(CJ$91:CJ$132=CJ70))</f>
        <v>0</v>
      </c>
      <c r="CK26" s="686">
        <f>SUMPRODUCT(($G$91:$G$132=$G$63)*(CK$91:CK$132=CK70))</f>
        <v>0</v>
      </c>
      <c r="CL26" s="76"/>
      <c r="CM26" s="76"/>
      <c r="CN26" s="76"/>
      <c r="CP26" s="686">
        <f>SUMPRODUCT(($G$91:$G$132=$G$63)*(CP$91:CP$132=CP70))</f>
        <v>0</v>
      </c>
      <c r="CQ26" s="798"/>
      <c r="CT26" s="686">
        <f t="shared" si="22"/>
        <v>0</v>
      </c>
      <c r="CV26" s="686">
        <f t="shared" si="23"/>
        <v>0</v>
      </c>
      <c r="CW26" s="686">
        <f t="shared" si="23"/>
        <v>0</v>
      </c>
      <c r="CY26" s="686">
        <f t="shared" si="24"/>
        <v>0</v>
      </c>
      <c r="CZ26" s="686">
        <f t="shared" si="24"/>
        <v>0</v>
      </c>
      <c r="DB26" s="686">
        <f t="shared" si="25"/>
        <v>0</v>
      </c>
    </row>
    <row r="27" spans="6:151" s="3" customFormat="1" ht="12" hidden="1">
      <c r="Z27" s="618">
        <f>SUMPRODUCT(($F$91:$F$132=$F$64)*($G$91:$G$132=$G$63)*(Z$91:Z$132=Z66))</f>
        <v>0</v>
      </c>
      <c r="BX27" s="716"/>
      <c r="CP27" s="686">
        <f>SUMPRODUCT(($G$91:$G$132=$G$63)*(CP$91:CP$132=CP71))</f>
        <v>0</v>
      </c>
      <c r="CT27" s="686">
        <f t="shared" si="22"/>
        <v>0</v>
      </c>
      <c r="CV27" s="686">
        <f t="shared" si="23"/>
        <v>0</v>
      </c>
      <c r="CW27" s="686">
        <f t="shared" si="23"/>
        <v>0</v>
      </c>
      <c r="CY27" s="686">
        <f t="shared" si="24"/>
        <v>0</v>
      </c>
      <c r="CZ27" s="686">
        <f t="shared" si="24"/>
        <v>0</v>
      </c>
      <c r="DB27" s="686">
        <f t="shared" si="25"/>
        <v>0</v>
      </c>
    </row>
    <row r="28" spans="6:151" s="3" customFormat="1" ht="12" hidden="1">
      <c r="Z28" s="618">
        <f>SUMPRODUCT(($F$91:$F$132=$F$64)*($G$91:$G$132=$G$63)*(Z$91:Z$132=Z67))</f>
        <v>0</v>
      </c>
      <c r="BX28" s="716"/>
      <c r="CT28" s="686">
        <f t="shared" si="22"/>
        <v>0</v>
      </c>
      <c r="CV28" s="686">
        <f t="shared" si="23"/>
        <v>0</v>
      </c>
      <c r="CW28" s="686">
        <f t="shared" si="23"/>
        <v>0</v>
      </c>
      <c r="CY28" s="686">
        <f t="shared" si="24"/>
        <v>0</v>
      </c>
      <c r="CZ28" s="686">
        <f t="shared" si="24"/>
        <v>0</v>
      </c>
      <c r="DB28" s="686">
        <f t="shared" si="25"/>
        <v>0</v>
      </c>
    </row>
    <row r="29" spans="6:151" s="3" customFormat="1" ht="12" hidden="1">
      <c r="BX29" s="716"/>
      <c r="CT29" s="76"/>
      <c r="CV29" s="686">
        <f>SUMPRODUCT(($G$91:$G$132=$G$63)*(CV$91:CV$132=CV73))</f>
        <v>0</v>
      </c>
      <c r="CW29" s="76"/>
      <c r="CY29" s="686">
        <f>SUMPRODUCT(($G$91:$G$132=$G$63)*(CY$91:CY$132=CY73))</f>
        <v>0</v>
      </c>
      <c r="CZ29" s="76"/>
      <c r="DB29" s="686">
        <f t="shared" si="25"/>
        <v>0</v>
      </c>
    </row>
    <row r="30" spans="6:151" s="3" customFormat="1" ht="12" hidden="1">
      <c r="BX30" s="716"/>
      <c r="CT30" s="76"/>
      <c r="CV30" s="686">
        <f>SUMPRODUCT(($G$91:$G$132=$G$63)*(CV$91:CV$132=CV74))</f>
        <v>0</v>
      </c>
      <c r="CW30" s="76"/>
      <c r="CY30" s="686">
        <f>SUMPRODUCT(($G$91:$G$132=$G$63)*(CY$91:CY$132=CY74))</f>
        <v>0</v>
      </c>
      <c r="CZ30" s="76"/>
      <c r="DB30" s="686">
        <f t="shared" si="25"/>
        <v>0</v>
      </c>
    </row>
    <row r="31" spans="6:151" s="3" customFormat="1" ht="12" hidden="1">
      <c r="BX31" s="716"/>
      <c r="CT31" s="76"/>
      <c r="CV31" s="686">
        <f>SUMPRODUCT(($G$91:$G$132=$G$63)*(CV$91:CV$132=CV75))</f>
        <v>0</v>
      </c>
      <c r="CW31" s="76"/>
      <c r="CY31" s="686">
        <f>SUMPRODUCT(($G$91:$G$132=$G$63)*(CY$91:CY$132=CY75))</f>
        <v>0</v>
      </c>
      <c r="CZ31" s="76"/>
      <c r="DB31" s="686">
        <f t="shared" si="25"/>
        <v>0</v>
      </c>
    </row>
    <row r="32" spans="6:151" s="3" customFormat="1" ht="12" hidden="1">
      <c r="BX32" s="716"/>
      <c r="DN32" s="128"/>
      <c r="DO32" s="128"/>
      <c r="DP32" s="128"/>
      <c r="DQ32" s="639"/>
      <c r="DR32" s="639"/>
      <c r="DS32" s="639"/>
      <c r="DT32" s="639"/>
      <c r="DU32" s="639"/>
      <c r="DV32" s="639"/>
    </row>
    <row r="33" spans="6:151" s="3" customFormat="1" ht="12" hidden="1">
      <c r="F33" s="22" t="s">
        <v>7</v>
      </c>
      <c r="G33" s="22" t="s">
        <v>12</v>
      </c>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2"/>
      <c r="BJ33" s="22"/>
      <c r="BK33" s="22"/>
      <c r="BL33" s="22"/>
      <c r="BM33" s="22"/>
      <c r="BN33" s="22"/>
      <c r="BO33" s="22"/>
      <c r="BP33" s="22"/>
      <c r="BQ33" s="22"/>
      <c r="BR33" s="22"/>
      <c r="BS33" s="22"/>
      <c r="BT33" s="22"/>
      <c r="BU33" s="22"/>
      <c r="BV33" s="22"/>
      <c r="BW33" s="22"/>
      <c r="BX33" s="22"/>
      <c r="BY33" s="22"/>
      <c r="BZ33" s="22"/>
      <c r="CA33" s="22"/>
      <c r="CB33" s="22"/>
      <c r="CC33" s="22"/>
      <c r="CD33" s="22"/>
      <c r="CE33" s="22"/>
      <c r="CF33" s="22"/>
      <c r="CG33" s="22"/>
      <c r="CH33" s="22"/>
      <c r="CI33" s="22"/>
      <c r="CJ33" s="22"/>
      <c r="CK33" s="22"/>
      <c r="CL33" s="22"/>
      <c r="CM33" s="22"/>
      <c r="CN33" s="22"/>
      <c r="CO33" s="22"/>
      <c r="CP33" s="22"/>
      <c r="CQ33" s="22"/>
      <c r="CR33" s="22"/>
      <c r="CS33" s="22"/>
      <c r="CT33" s="810"/>
      <c r="CU33" s="22"/>
      <c r="CV33" s="22"/>
      <c r="CW33" s="810"/>
      <c r="CX33" s="22"/>
      <c r="CY33" s="22"/>
      <c r="CZ33" s="810"/>
      <c r="DA33" s="22"/>
      <c r="DB33" s="22"/>
      <c r="DC33" s="22"/>
      <c r="DD33" s="22"/>
      <c r="DE33" s="22"/>
      <c r="DF33" s="22"/>
      <c r="DG33" s="22"/>
      <c r="DH33" s="22"/>
      <c r="DI33" s="22"/>
      <c r="DJ33" s="22"/>
      <c r="DK33" s="22"/>
      <c r="DL33" s="22"/>
      <c r="DM33" s="22"/>
      <c r="DN33" s="22"/>
      <c r="DO33" s="22"/>
      <c r="DP33" s="22"/>
      <c r="DQ33" s="22"/>
      <c r="DR33" s="22"/>
      <c r="DS33" s="22"/>
      <c r="DT33" s="22"/>
      <c r="DU33" s="22"/>
      <c r="DV33" s="22"/>
      <c r="DW33" s="22"/>
      <c r="DX33" s="22"/>
      <c r="DY33" s="22"/>
      <c r="DZ33" s="22"/>
      <c r="EA33" s="22"/>
      <c r="EB33" s="22"/>
      <c r="EC33" s="22"/>
      <c r="ED33" s="22"/>
      <c r="EE33" s="22"/>
      <c r="EF33" s="22"/>
      <c r="EG33" s="22"/>
      <c r="EH33" s="22"/>
      <c r="EI33" s="22"/>
      <c r="EJ33" s="22"/>
      <c r="EK33" s="22"/>
      <c r="EL33" s="22"/>
      <c r="EM33" s="22"/>
      <c r="EN33" s="22"/>
      <c r="EO33" s="22"/>
      <c r="EP33" s="22"/>
      <c r="EQ33" s="22"/>
      <c r="ER33" s="22"/>
      <c r="ET33" s="22"/>
      <c r="EU33" s="22"/>
    </row>
    <row r="34" spans="6:151" s="3" customFormat="1" ht="12" hidden="1">
      <c r="F34" s="549">
        <f t="shared" ref="F34:G36" si="33">COUNTIF(F$91:F$132,F63)</f>
        <v>0</v>
      </c>
      <c r="G34" s="68">
        <f t="shared" si="33"/>
        <v>0</v>
      </c>
      <c r="H34" s="23">
        <f>SUMPRODUCT(($F$91:$F$132=$F$63)*($G$91:$G$132=$G$64))</f>
        <v>0</v>
      </c>
      <c r="J34" s="592"/>
      <c r="K34" s="592"/>
      <c r="L34" s="592"/>
      <c r="M34" s="592"/>
      <c r="N34" s="592"/>
      <c r="O34" s="592"/>
      <c r="P34" s="592"/>
      <c r="Q34" s="592"/>
      <c r="R34" s="592"/>
      <c r="S34" s="592"/>
      <c r="T34" s="592"/>
      <c r="X34" s="592"/>
      <c r="Y34" s="104"/>
      <c r="Z34" s="23">
        <f>SUMPRODUCT(($F$91:$F$132=$F$63)*($G$91:$G$132=$G$64)*(Z$91:Z$132=Z63))</f>
        <v>0</v>
      </c>
      <c r="AA34" s="629"/>
      <c r="AB34" s="23">
        <f>SUMPRODUCT(($F$91:$F$132=$F$63)*($G$91:$G$132=$G$64)*(AB$91:AB$132=AB63))</f>
        <v>0</v>
      </c>
      <c r="AC34" s="629"/>
      <c r="AD34" s="23">
        <f>SUMPRODUCT(($F$91:$F$132=$F$63)*($G$91:$G$132=$G$64)*(AD$91:AD$132=AD63))</f>
        <v>0</v>
      </c>
      <c r="AE34" s="671"/>
      <c r="AF34" s="629"/>
      <c r="AG34" s="23">
        <f>SUMPRODUCT(($F$91:$F$132=$F$63)*($G$91:$G$132=$G$64)*(AG$91:AG$132))</f>
        <v>0</v>
      </c>
      <c r="AH34" s="23">
        <f>SUMPRODUCT(($F$91:$F$132=$F$63)*($G$91:$G$132=$G$64)*(AH$91:AH$132))</f>
        <v>0</v>
      </c>
      <c r="AI34" s="687">
        <f>SUMPRODUCT(($G$91:$G$132=$G$64)*(AI$91:AI$132=AI63))</f>
        <v>0</v>
      </c>
      <c r="AJ34" s="687"/>
      <c r="AK34" s="75"/>
      <c r="AL34" s="23">
        <f t="shared" ref="AL34:BB34" si="34">SUMPRODUCT(($G$91:$G$132=$G$64)*(AL$91:AL$132=AL63))</f>
        <v>0</v>
      </c>
      <c r="AM34" s="23">
        <f t="shared" si="34"/>
        <v>0</v>
      </c>
      <c r="AN34" s="23">
        <f t="shared" si="34"/>
        <v>0</v>
      </c>
      <c r="AO34" s="23">
        <f t="shared" si="34"/>
        <v>0</v>
      </c>
      <c r="AP34" s="23">
        <f t="shared" si="34"/>
        <v>0</v>
      </c>
      <c r="AQ34" s="23">
        <f t="shared" si="34"/>
        <v>0</v>
      </c>
      <c r="AR34" s="23">
        <f t="shared" si="34"/>
        <v>0</v>
      </c>
      <c r="AS34" s="23">
        <f t="shared" si="34"/>
        <v>0</v>
      </c>
      <c r="AT34" s="23">
        <f t="shared" si="34"/>
        <v>0</v>
      </c>
      <c r="AU34" s="23">
        <f t="shared" si="34"/>
        <v>0</v>
      </c>
      <c r="AV34" s="23">
        <f t="shared" si="34"/>
        <v>0</v>
      </c>
      <c r="AW34" s="23">
        <f t="shared" si="34"/>
        <v>0</v>
      </c>
      <c r="AX34" s="23">
        <f t="shared" si="34"/>
        <v>0</v>
      </c>
      <c r="AY34" s="23">
        <f t="shared" si="34"/>
        <v>0</v>
      </c>
      <c r="AZ34" s="23">
        <f t="shared" si="34"/>
        <v>0</v>
      </c>
      <c r="BA34" s="23">
        <f t="shared" si="34"/>
        <v>0</v>
      </c>
      <c r="BB34" s="23">
        <f t="shared" si="34"/>
        <v>0</v>
      </c>
      <c r="BD34" s="23">
        <f t="shared" ref="BD34:BK34" si="35">SUMPRODUCT(($G$91:$G$132=$G$64)*(BD$91:BD$132=BD63))</f>
        <v>0</v>
      </c>
      <c r="BE34" s="23">
        <f t="shared" si="35"/>
        <v>0</v>
      </c>
      <c r="BF34" s="23">
        <f t="shared" si="35"/>
        <v>0</v>
      </c>
      <c r="BG34" s="23">
        <f t="shared" si="35"/>
        <v>0</v>
      </c>
      <c r="BH34" s="23">
        <f t="shared" si="35"/>
        <v>0</v>
      </c>
      <c r="BI34" s="23">
        <f t="shared" si="35"/>
        <v>0</v>
      </c>
      <c r="BJ34" s="23">
        <f t="shared" si="35"/>
        <v>0</v>
      </c>
      <c r="BK34" s="23">
        <f t="shared" si="35"/>
        <v>0</v>
      </c>
      <c r="BM34" s="23">
        <f>SUMPRODUCT(($G$91:$G$132=$G$64)*(BM$91:BM$132=BM63))</f>
        <v>0</v>
      </c>
      <c r="BN34" s="23">
        <f>SUMPRODUCT(($G$91:$G$132=$G$64)*(BN$91:BN$132=BN63))</f>
        <v>0</v>
      </c>
      <c r="BO34" s="23">
        <f>SUMPRODUCT(($G$91:$G$132=$G$64)*(BO$91:BO$132=BO63))</f>
        <v>0</v>
      </c>
      <c r="BP34" s="23">
        <f>SUMPRODUCT(($G$91:$G$132=$G$64)*(BP$91:BP$132=BP63))</f>
        <v>0</v>
      </c>
      <c r="BQ34" s="23">
        <f>SUMPRODUCT(($G$91:$G$132=$G$64)*(BQ$91:BQ$132=BQ63))</f>
        <v>0</v>
      </c>
      <c r="BS34" s="23">
        <f>SUMPRODUCT(($G$91:$G$132=$G$64)*(BS$91:BS$132=BS63))</f>
        <v>0</v>
      </c>
      <c r="BT34" s="23">
        <f>SUMPRODUCT(($G$91:$G$132=$G$64)*(BT$91:BT$132=BT63))</f>
        <v>0</v>
      </c>
      <c r="BU34" s="23">
        <f>SUMPRODUCT(($G$91:$G$132=$G$64)*(BU$91:BU$132=BU63))</f>
        <v>0</v>
      </c>
      <c r="BX34" s="716"/>
      <c r="BY34" s="23">
        <f>SUMPRODUCT(($G$91:$G$132=$G$64)*(BY$91:BY$132=BY63))</f>
        <v>0</v>
      </c>
      <c r="BZ34" s="23">
        <f>SUMPRODUCT(($G$91:$G$132=$G$64)*(BZ$91:BZ$132=BZ63))</f>
        <v>0</v>
      </c>
      <c r="CA34" s="23">
        <f>SUMPRODUCT(($G$91:$G$132=$G$64)*(CA$91:CA$132=CA63))</f>
        <v>0</v>
      </c>
      <c r="CB34" s="23">
        <f>SUMPRODUCT(($G$91:$G$132=$G$64)*(CB$91:CB$132=CB63))</f>
        <v>0</v>
      </c>
      <c r="CC34" s="23">
        <f>SUMPRODUCT(($G$91:$G$132=$G$64)*(CC$91:CC$132=CC63))</f>
        <v>0</v>
      </c>
      <c r="CD34" s="629"/>
      <c r="CE34" s="23">
        <f>SUMPRODUCT(($G$91:$G$132=$G$64)*(CE$91:CE$132=CE63))</f>
        <v>0</v>
      </c>
      <c r="CF34" s="629"/>
      <c r="CG34" s="23">
        <f t="shared" ref="CG34:CM36" si="36">SUMPRODUCT(($G$91:$G$132=$G$64)*(CG$91:CG$132=CG63))</f>
        <v>0</v>
      </c>
      <c r="CH34" s="23">
        <f t="shared" si="36"/>
        <v>0</v>
      </c>
      <c r="CI34" s="23">
        <f t="shared" si="36"/>
        <v>0</v>
      </c>
      <c r="CJ34" s="23">
        <f t="shared" si="36"/>
        <v>0</v>
      </c>
      <c r="CK34" s="23">
        <f t="shared" si="36"/>
        <v>0</v>
      </c>
      <c r="CL34" s="23">
        <f t="shared" si="36"/>
        <v>0</v>
      </c>
      <c r="CM34" s="23">
        <f t="shared" si="36"/>
        <v>0</v>
      </c>
      <c r="CN34" s="629"/>
      <c r="CO34" s="23">
        <f t="shared" ref="CO34:CP38" si="37">SUMPRODUCT(($G$91:$G$132=$G$64)*(CO$91:CO$132=CO63))</f>
        <v>0</v>
      </c>
      <c r="CP34" s="23">
        <f t="shared" si="37"/>
        <v>0</v>
      </c>
      <c r="CQ34" s="75"/>
      <c r="CR34" s="104"/>
      <c r="CS34" s="104"/>
      <c r="CT34" s="23">
        <f t="shared" ref="CT34:CT43" si="38">SUMPRODUCT(($G$91:$G$132=$G$64)*(CT$91:CT$132=CT63))</f>
        <v>0</v>
      </c>
      <c r="CV34" s="23">
        <f t="shared" ref="CV34:CW43" si="39">SUMPRODUCT(($G$91:$G$132=$G$64)*(CV$91:CV$132=CV63))</f>
        <v>0</v>
      </c>
      <c r="CW34" s="23">
        <f t="shared" si="39"/>
        <v>0</v>
      </c>
      <c r="CY34" s="23">
        <f t="shared" ref="CY34:CZ43" si="40">SUMPRODUCT(($G$91:$G$132=$G$64)*(CY$91:CY$132=CY63))</f>
        <v>0</v>
      </c>
      <c r="CZ34" s="23">
        <f t="shared" si="40"/>
        <v>0</v>
      </c>
      <c r="DB34" s="23">
        <f t="shared" ref="DB34:DB46" si="41">SUMPRODUCT(($G$91:$G$132=$G$64)*(DB$91:DB$132=DB63))</f>
        <v>0</v>
      </c>
      <c r="DC34" s="75"/>
      <c r="DD34" s="104"/>
      <c r="DE34" s="104"/>
      <c r="DF34" s="23">
        <f>SUMPRODUCT(($G$91:$G$132=$G$64)*(DF$91:DF$132=DF63))</f>
        <v>0</v>
      </c>
      <c r="DI34" s="23">
        <f t="shared" ref="DI34:DI40" si="42">SUMPRODUCT(($G$91:$G$132=$G$64)*(DI$91:DI$132=DI63))</f>
        <v>0</v>
      </c>
      <c r="DK34" s="23">
        <f>SUMPRODUCT(($G$91:$G$132=$G$64)*(DK$91:DK$132=DK63))</f>
        <v>0</v>
      </c>
      <c r="DL34" s="75"/>
      <c r="DM34" s="104"/>
      <c r="DN34" s="23">
        <f t="shared" ref="DN34:DT34" si="43">SUMPRODUCT(($G$91:$G$132=$G$64)*(DN$91:DN$132=DN63))</f>
        <v>0</v>
      </c>
      <c r="DO34" s="23">
        <f t="shared" si="43"/>
        <v>0</v>
      </c>
      <c r="DP34" s="23">
        <f t="shared" si="43"/>
        <v>0</v>
      </c>
      <c r="DQ34" s="23">
        <f t="shared" si="43"/>
        <v>0</v>
      </c>
      <c r="DR34" s="23">
        <f t="shared" si="43"/>
        <v>0</v>
      </c>
      <c r="DS34" s="23">
        <f t="shared" si="43"/>
        <v>0</v>
      </c>
      <c r="DT34" s="23">
        <f t="shared" si="43"/>
        <v>0</v>
      </c>
      <c r="DV34" s="104"/>
      <c r="DW34" s="23">
        <f t="shared" ref="DW34:DY35" si="44">SUMPRODUCT(($G$91:$G$132=$G$64)*(DW$91:DW$132=DW63))</f>
        <v>0</v>
      </c>
      <c r="DX34" s="23">
        <f t="shared" si="44"/>
        <v>0</v>
      </c>
      <c r="DY34" s="23">
        <f t="shared" si="44"/>
        <v>0</v>
      </c>
      <c r="EB34" s="23">
        <f t="shared" ref="EB34:EK35" si="45">SUMPRODUCT(($G$91:$G$132=$G$64)*(EB$91:EB$132=EB63))</f>
        <v>0</v>
      </c>
      <c r="EC34" s="23">
        <f t="shared" si="45"/>
        <v>0</v>
      </c>
      <c r="ED34" s="23">
        <f t="shared" si="45"/>
        <v>0</v>
      </c>
      <c r="EE34" s="23">
        <f t="shared" si="45"/>
        <v>0</v>
      </c>
      <c r="EF34" s="23">
        <f t="shared" si="45"/>
        <v>0</v>
      </c>
      <c r="EG34" s="23">
        <f t="shared" si="45"/>
        <v>0</v>
      </c>
      <c r="EH34" s="23">
        <f t="shared" si="45"/>
        <v>0</v>
      </c>
      <c r="EI34" s="23">
        <f t="shared" si="45"/>
        <v>0</v>
      </c>
      <c r="EJ34" s="23">
        <f t="shared" si="45"/>
        <v>0</v>
      </c>
      <c r="EK34" s="23">
        <f t="shared" si="45"/>
        <v>0</v>
      </c>
      <c r="EL34" s="672"/>
      <c r="EM34" s="672"/>
      <c r="EO34" s="23">
        <f>SUMPRODUCT(($G$91:$G$132=$G$64)*(EO$91:EO$132=EO63))</f>
        <v>0</v>
      </c>
      <c r="ER34" s="892">
        <f>SUMPRODUCT(($G$91:$G$132=$G$64)*(ER$91:ER$132=ER63))</f>
        <v>0</v>
      </c>
      <c r="ET34" s="104"/>
      <c r="EU34" s="104"/>
    </row>
    <row r="35" spans="6:151" s="3" customFormat="1" ht="12" hidden="1">
      <c r="F35" s="550">
        <f t="shared" si="33"/>
        <v>0</v>
      </c>
      <c r="G35" s="549">
        <f t="shared" si="33"/>
        <v>0</v>
      </c>
      <c r="H35" s="578" cm="1">
        <f t="array" ref="H35">SUMPRODUCT(($F$91:$F$132=$F$64)*($G$91:$G$132=$G$64))</f>
        <v>0</v>
      </c>
      <c r="J35" s="592"/>
      <c r="K35" s="592"/>
      <c r="L35" s="592"/>
      <c r="M35" s="592"/>
      <c r="N35" s="592"/>
      <c r="O35" s="592"/>
      <c r="P35" s="592"/>
      <c r="Q35" s="592"/>
      <c r="R35" s="592"/>
      <c r="S35" s="592"/>
      <c r="T35" s="592"/>
      <c r="X35" s="592"/>
      <c r="Z35" s="23">
        <f>SUMPRODUCT(($F$91:$F$132=$F$63)*($G$91:$G$132=$G$64)*(Z$91:Z$132=Z64))</f>
        <v>0</v>
      </c>
      <c r="AA35" s="629"/>
      <c r="AB35" s="23">
        <f>SUMPRODUCT(($F$91:$F$132=$F$63)*($G$91:$G$132=$G$64)*(AB$91:AB$132=AB64))</f>
        <v>0</v>
      </c>
      <c r="AD35" s="23">
        <f>SUMPRODUCT(($F$91:$F$132=$F$63)*($G$91:$G$132=$G$64)*(AD$91:AD$132=AD64))</f>
        <v>0</v>
      </c>
      <c r="AE35" s="672"/>
      <c r="AG35" s="578">
        <f>SUMPRODUCT(($F$91:$F$132=$F$64)*($G$91:$G$132=$G$64)*(AG$91:AG$132))</f>
        <v>0</v>
      </c>
      <c r="AH35" s="578">
        <f>SUMPRODUCT(($F$91:$F$132=$F$64)*($G$91:$G$132=$G$64)*(AH$91:AH$132))</f>
        <v>0</v>
      </c>
      <c r="AI35" s="673">
        <f>SUMPRODUCT(($G$91:$G$132=$G$64)*(AI$91:AI$132=AI64))</f>
        <v>0</v>
      </c>
      <c r="AJ35" s="673"/>
      <c r="BX35" s="716"/>
      <c r="CE35" s="23">
        <f>SUMPRODUCT(($G$91:$G$132=$G$64)*(CE$91:CE$132=CE64))</f>
        <v>0</v>
      </c>
      <c r="CG35" s="23">
        <f t="shared" si="36"/>
        <v>0</v>
      </c>
      <c r="CH35" s="23">
        <f t="shared" si="36"/>
        <v>0</v>
      </c>
      <c r="CI35" s="23">
        <f t="shared" si="36"/>
        <v>0</v>
      </c>
      <c r="CJ35" s="23">
        <f t="shared" si="36"/>
        <v>0</v>
      </c>
      <c r="CK35" s="23">
        <f t="shared" si="36"/>
        <v>0</v>
      </c>
      <c r="CL35" s="23">
        <f t="shared" si="36"/>
        <v>0</v>
      </c>
      <c r="CM35" s="23">
        <f t="shared" si="36"/>
        <v>0</v>
      </c>
      <c r="CN35" s="629"/>
      <c r="CO35" s="23">
        <f t="shared" si="37"/>
        <v>0</v>
      </c>
      <c r="CP35" s="23">
        <f t="shared" si="37"/>
        <v>0</v>
      </c>
      <c r="CQ35" s="75"/>
      <c r="CT35" s="23">
        <f t="shared" si="38"/>
        <v>0</v>
      </c>
      <c r="CV35" s="23">
        <f t="shared" si="39"/>
        <v>0</v>
      </c>
      <c r="CW35" s="23">
        <f t="shared" si="39"/>
        <v>0</v>
      </c>
      <c r="CY35" s="23">
        <f t="shared" si="40"/>
        <v>0</v>
      </c>
      <c r="CZ35" s="23">
        <f t="shared" si="40"/>
        <v>0</v>
      </c>
      <c r="DB35" s="23">
        <f t="shared" si="41"/>
        <v>0</v>
      </c>
      <c r="DF35" s="23">
        <f>SUMPRODUCT(($G$91:$G$132=$G$64)*(DF$91:DF$132=DF64))</f>
        <v>0</v>
      </c>
      <c r="DI35" s="23">
        <f t="shared" si="42"/>
        <v>0</v>
      </c>
      <c r="DK35" s="23">
        <f>SUMPRODUCT(($G$91:$G$132=$G$64)*(DK$91:DK$132=DK64))</f>
        <v>0</v>
      </c>
      <c r="DN35" s="23">
        <f>SUMPRODUCT(($G$91:$G$132=$G$64)*(DN$91:DN$132=DN64))</f>
        <v>0</v>
      </c>
      <c r="DW35" s="23">
        <f t="shared" si="44"/>
        <v>0</v>
      </c>
      <c r="DX35" s="23">
        <f t="shared" si="44"/>
        <v>0</v>
      </c>
      <c r="DY35" s="23">
        <f t="shared" si="44"/>
        <v>0</v>
      </c>
      <c r="EB35" s="23">
        <f t="shared" si="45"/>
        <v>0</v>
      </c>
      <c r="EC35" s="23">
        <f t="shared" si="45"/>
        <v>0</v>
      </c>
      <c r="ED35" s="23">
        <f t="shared" si="45"/>
        <v>0</v>
      </c>
      <c r="EE35" s="23">
        <f t="shared" si="45"/>
        <v>0</v>
      </c>
      <c r="EF35" s="23">
        <f t="shared" si="45"/>
        <v>0</v>
      </c>
      <c r="EG35" s="23">
        <f t="shared" si="45"/>
        <v>0</v>
      </c>
      <c r="EH35" s="23">
        <f t="shared" si="45"/>
        <v>0</v>
      </c>
      <c r="EI35" s="23">
        <f t="shared" si="45"/>
        <v>0</v>
      </c>
      <c r="EJ35" s="23">
        <f t="shared" si="45"/>
        <v>0</v>
      </c>
      <c r="EK35" s="23">
        <f t="shared" si="45"/>
        <v>0</v>
      </c>
      <c r="EL35" s="672"/>
      <c r="EM35" s="672"/>
      <c r="EO35" s="23">
        <f>SUMPRODUCT(($G$91:$G$132=$G$64)*(EO$91:EO$132=EO64))</f>
        <v>0</v>
      </c>
      <c r="ER35" s="63"/>
    </row>
    <row r="36" spans="6:151" s="3" customFormat="1" ht="12" hidden="1">
      <c r="F36" s="68">
        <f t="shared" si="33"/>
        <v>0</v>
      </c>
      <c r="G36" s="68">
        <f t="shared" si="33"/>
        <v>0</v>
      </c>
      <c r="H36" s="75" t="s">
        <v>266</v>
      </c>
      <c r="J36" s="592"/>
      <c r="K36" s="592"/>
      <c r="L36" s="592"/>
      <c r="M36" s="592"/>
      <c r="N36" s="592"/>
      <c r="O36" s="592"/>
      <c r="P36" s="592"/>
      <c r="Q36" s="592"/>
      <c r="R36" s="592"/>
      <c r="S36" s="592"/>
      <c r="T36" s="592"/>
      <c r="X36" s="592"/>
      <c r="Z36" s="23">
        <f>SUMPRODUCT(($F$91:$F$132=$F$63)*($G$91:$G$132=$G$64)*(Z$91:Z$132=Z65))</f>
        <v>0</v>
      </c>
      <c r="AB36" s="63"/>
      <c r="AD36" s="23">
        <f>SUMPRODUCT(($F$91:$F$132=$F$63)*($G$91:$G$132=$G$64)*(AD$91:AD$132=AD65))</f>
        <v>0</v>
      </c>
      <c r="AE36" s="672"/>
      <c r="AI36" s="3">
        <f>SUMPRODUCT(($G$91:$G$132=$G$64)*(AI$91:AI$132=AI65))</f>
        <v>0</v>
      </c>
      <c r="BX36" s="716"/>
      <c r="CE36" s="23">
        <f>SUMPRODUCT(($G$91:$G$132=$G$64)*(CE$91:CE$132=CE65))</f>
        <v>0</v>
      </c>
      <c r="CG36" s="23">
        <f t="shared" si="36"/>
        <v>0</v>
      </c>
      <c r="CH36" s="23">
        <f t="shared" si="36"/>
        <v>0</v>
      </c>
      <c r="CI36" s="23">
        <f t="shared" si="36"/>
        <v>0</v>
      </c>
      <c r="CJ36" s="23">
        <f t="shared" si="36"/>
        <v>0</v>
      </c>
      <c r="CK36" s="23">
        <f t="shared" si="36"/>
        <v>0</v>
      </c>
      <c r="CL36" s="23">
        <f t="shared" si="36"/>
        <v>0</v>
      </c>
      <c r="CM36" s="23">
        <f t="shared" si="36"/>
        <v>0</v>
      </c>
      <c r="CN36" s="629"/>
      <c r="CO36" s="23">
        <f t="shared" si="37"/>
        <v>0</v>
      </c>
      <c r="CP36" s="23">
        <f t="shared" si="37"/>
        <v>0</v>
      </c>
      <c r="CQ36" s="75"/>
      <c r="CT36" s="23">
        <f t="shared" si="38"/>
        <v>0</v>
      </c>
      <c r="CV36" s="23">
        <f t="shared" si="39"/>
        <v>0</v>
      </c>
      <c r="CW36" s="23">
        <f t="shared" si="39"/>
        <v>0</v>
      </c>
      <c r="CY36" s="23">
        <f t="shared" si="40"/>
        <v>0</v>
      </c>
      <c r="CZ36" s="23">
        <f t="shared" si="40"/>
        <v>0</v>
      </c>
      <c r="DB36" s="23">
        <f t="shared" si="41"/>
        <v>0</v>
      </c>
      <c r="DF36" s="23">
        <f>SUMPRODUCT(($G$91:$G$132=$G$64)*(DF$91:DF$132=DF65))</f>
        <v>0</v>
      </c>
      <c r="DI36" s="23">
        <f t="shared" si="42"/>
        <v>0</v>
      </c>
      <c r="DW36" s="23">
        <f>SUMPRODUCT(($G$91:$G$132=$G$64)*(DW$91:DW$132=DW65))</f>
        <v>0</v>
      </c>
      <c r="EO36" s="23">
        <f>SUMPRODUCT(($G$91:$G$132=$G$64)*(EO$91:EO$132=EO65))</f>
        <v>0</v>
      </c>
    </row>
    <row r="37" spans="6:151" s="3" customFormat="1" ht="12" hidden="1">
      <c r="G37" s="423"/>
      <c r="J37" s="592"/>
      <c r="K37" s="592"/>
      <c r="L37" s="592"/>
      <c r="M37" s="592"/>
      <c r="N37" s="592"/>
      <c r="O37" s="592"/>
      <c r="P37" s="592"/>
      <c r="Q37" s="592"/>
      <c r="R37" s="592"/>
      <c r="S37" s="592"/>
      <c r="T37" s="592"/>
      <c r="X37" s="592"/>
      <c r="Z37" s="23">
        <f>SUMPRODUCT(($F$91:$F$132=$F$63)*($G$91:$G$132=$G$64)*(Z$91:Z$132=Z66))</f>
        <v>0</v>
      </c>
      <c r="AB37" s="578">
        <f>SUMPRODUCT(($F$91:$F$132=$F$64)*($G$91:$G$132=$G$64)*(AB$91:AB$132=AB63))</f>
        <v>0</v>
      </c>
      <c r="AD37" s="578">
        <f>SUMPRODUCT(($F$91:$F$132=$F$64)*($G$91:$G$132=$G$64)*(AD$91:AD$132=AD63))</f>
        <v>0</v>
      </c>
      <c r="AE37" s="673"/>
      <c r="BX37" s="716"/>
      <c r="CE37" s="23">
        <f>SUMPRODUCT(($G$91:$G$132=$G$64)*(CE$91:CE$132=CE66))</f>
        <v>0</v>
      </c>
      <c r="CH37" s="23">
        <f t="shared" ref="CH37:CM37" si="46">SUMPRODUCT(($G$91:$G$132=$G$64)*(CH$91:CH$132=CH66))</f>
        <v>0</v>
      </c>
      <c r="CI37" s="23" cm="1">
        <f t="array" ref="CI37">SUMPRODUCT(($G$91:$G$132=$G$64)*(CI$91:CI$132=CI66))</f>
        <v>0</v>
      </c>
      <c r="CJ37" s="23">
        <f t="shared" si="46"/>
        <v>0</v>
      </c>
      <c r="CK37" s="23">
        <f t="shared" si="46"/>
        <v>0</v>
      </c>
      <c r="CL37" s="23">
        <f t="shared" si="46"/>
        <v>0</v>
      </c>
      <c r="CM37" s="23">
        <f t="shared" si="46"/>
        <v>0</v>
      </c>
      <c r="CN37" s="629"/>
      <c r="CO37" s="23">
        <f t="shared" si="37"/>
        <v>0</v>
      </c>
      <c r="CP37" s="23">
        <f t="shared" si="37"/>
        <v>0</v>
      </c>
      <c r="CQ37" s="75"/>
      <c r="CT37" s="23">
        <f t="shared" si="38"/>
        <v>0</v>
      </c>
      <c r="CV37" s="23">
        <f t="shared" si="39"/>
        <v>0</v>
      </c>
      <c r="CW37" s="23">
        <f t="shared" si="39"/>
        <v>0</v>
      </c>
      <c r="CY37" s="23">
        <f t="shared" si="40"/>
        <v>0</v>
      </c>
      <c r="CZ37" s="23">
        <f t="shared" si="40"/>
        <v>0</v>
      </c>
      <c r="DB37" s="23">
        <f t="shared" si="41"/>
        <v>0</v>
      </c>
      <c r="DF37" s="23">
        <f>SUMPRODUCT(($G$91:$G$132=$G$64)*(DF$91:DF$132=DF66))</f>
        <v>0</v>
      </c>
      <c r="DI37" s="23">
        <f t="shared" si="42"/>
        <v>0</v>
      </c>
      <c r="DW37" s="23">
        <f>SUMPRODUCT(($G$91:$G$132=$G$64)*(DW$91:DW$132=DW66))</f>
        <v>0</v>
      </c>
    </row>
    <row r="38" spans="6:151" s="3" customFormat="1" ht="12" hidden="1">
      <c r="Z38" s="23">
        <f>SUMPRODUCT(($F$91:$F$132=$F$63)*($G$91:$G$132=$G$64)*(Z$91:Z$132=Z67))</f>
        <v>0</v>
      </c>
      <c r="AB38" s="578">
        <f>SUMPRODUCT(($F$91:$F$132=$F$64)*($G$91:$G$132=$G$64)*(AB$91:AB$132=AB64))</f>
        <v>0</v>
      </c>
      <c r="AD38" s="578">
        <f>SUMPRODUCT(($F$91:$F$132=$F$64)*($G$91:$G$132=$G$64)*(AD$91:AD$132=AD64))</f>
        <v>0</v>
      </c>
      <c r="AE38" s="673"/>
      <c r="BX38" s="716"/>
      <c r="CE38" s="305"/>
      <c r="CH38" s="23">
        <f t="shared" ref="CH38:CL39" si="47">SUMPRODUCT(($G$91:$G$132=$G$64)*(CH$91:CH$132=CH67))</f>
        <v>0</v>
      </c>
      <c r="CI38" s="23" cm="1">
        <f t="array" ref="CI38">SUMPRODUCT(($G$91:$G$132=$G$64)*(CI$91:CI$132=CI67))</f>
        <v>0</v>
      </c>
      <c r="CJ38" s="23">
        <f t="shared" si="47"/>
        <v>0</v>
      </c>
      <c r="CK38" s="23">
        <f t="shared" si="47"/>
        <v>0</v>
      </c>
      <c r="CL38" s="23">
        <f t="shared" si="47"/>
        <v>0</v>
      </c>
      <c r="CM38" s="131"/>
      <c r="CN38" s="104"/>
      <c r="CO38" s="23">
        <f t="shared" si="37"/>
        <v>0</v>
      </c>
      <c r="CP38" s="23">
        <f t="shared" si="37"/>
        <v>0</v>
      </c>
      <c r="CQ38" s="75"/>
      <c r="CT38" s="23">
        <f t="shared" si="38"/>
        <v>0</v>
      </c>
      <c r="CV38" s="23">
        <f t="shared" si="39"/>
        <v>0</v>
      </c>
      <c r="CW38" s="23">
        <f t="shared" si="39"/>
        <v>0</v>
      </c>
      <c r="CY38" s="23">
        <f t="shared" si="40"/>
        <v>0</v>
      </c>
      <c r="CZ38" s="23">
        <f t="shared" si="40"/>
        <v>0</v>
      </c>
      <c r="DB38" s="23">
        <f t="shared" si="41"/>
        <v>0</v>
      </c>
      <c r="DF38" s="23">
        <f>SUMPRODUCT(($G$91:$G$132=$G$64)*(DF$91:DF$132=DF67))</f>
        <v>0</v>
      </c>
      <c r="DI38" s="23">
        <f t="shared" si="42"/>
        <v>0</v>
      </c>
    </row>
    <row r="39" spans="6:151" s="3" customFormat="1" ht="12" hidden="1">
      <c r="Z39" s="578">
        <f>SUMPRODUCT(($F$91:$F$132=$F$64)*($G$91:$G$132=$G$64)*(Z$91:Z$132=Z63))</f>
        <v>0</v>
      </c>
      <c r="AB39" s="63"/>
      <c r="AD39" s="578">
        <f>SUMPRODUCT(($F$91:$F$132=$F$64)*($G$91:$G$132=$G$64)*(AD$91:AD$132=AD65))</f>
        <v>0</v>
      </c>
      <c r="AE39" s="673"/>
      <c r="BX39" s="716"/>
      <c r="CH39" s="23">
        <f t="shared" si="47"/>
        <v>0</v>
      </c>
      <c r="CI39" s="23" cm="1">
        <f t="array" ref="CI39">SUMPRODUCT(($G$91:$G$132=$G$64)*(CI$91:CI$132=CI68))</f>
        <v>0</v>
      </c>
      <c r="CJ39" s="23">
        <f t="shared" si="47"/>
        <v>0</v>
      </c>
      <c r="CK39" s="23">
        <f t="shared" si="47"/>
        <v>0</v>
      </c>
      <c r="CL39" s="23">
        <f t="shared" si="47"/>
        <v>0</v>
      </c>
      <c r="CM39" s="75"/>
      <c r="CP39" s="23">
        <f>SUMPRODUCT(($G$91:$G$132=$G$64)*(CP$91:CP$132=CP68))</f>
        <v>0</v>
      </c>
      <c r="CQ39" s="75"/>
      <c r="CT39" s="23">
        <f t="shared" si="38"/>
        <v>0</v>
      </c>
      <c r="CV39" s="23">
        <f t="shared" si="39"/>
        <v>0</v>
      </c>
      <c r="CW39" s="23">
        <f t="shared" si="39"/>
        <v>0</v>
      </c>
      <c r="CY39" s="23">
        <f t="shared" si="40"/>
        <v>0</v>
      </c>
      <c r="CZ39" s="23">
        <f t="shared" si="40"/>
        <v>0</v>
      </c>
      <c r="DB39" s="23">
        <f t="shared" si="41"/>
        <v>0</v>
      </c>
      <c r="DI39" s="23">
        <f t="shared" si="42"/>
        <v>0</v>
      </c>
    </row>
    <row r="40" spans="6:151" s="3" customFormat="1" ht="12" hidden="1">
      <c r="Z40" s="578">
        <f>SUMPRODUCT(($F$91:$F$132=$F$64)*($G$91:$G$132=$G$64)*(Z$91:Z$132=Z64))</f>
        <v>0</v>
      </c>
      <c r="BX40" s="716"/>
      <c r="CH40" s="23">
        <f>SUMPRODUCT(($G$91:$G$132=$G$64)*(CH$91:CH$132=CH69))</f>
        <v>0</v>
      </c>
      <c r="CJ40" s="23">
        <f>SUMPRODUCT(($G$91:$G$132=$G$64)*(CJ$91:CJ$132=CJ69))</f>
        <v>0</v>
      </c>
      <c r="CK40" s="23">
        <f>SUMPRODUCT(($G$91:$G$132=$G$64)*(CK$91:CK$132=CK69))</f>
        <v>0</v>
      </c>
      <c r="CP40" s="23">
        <f>SUMPRODUCT(($G$91:$G$132=$G$64)*(CP$91:CP$132=CP69))</f>
        <v>0</v>
      </c>
      <c r="CQ40" s="75"/>
      <c r="CT40" s="23">
        <f t="shared" si="38"/>
        <v>0</v>
      </c>
      <c r="CV40" s="23">
        <f t="shared" si="39"/>
        <v>0</v>
      </c>
      <c r="CW40" s="23">
        <f t="shared" si="39"/>
        <v>0</v>
      </c>
      <c r="CY40" s="23">
        <f t="shared" si="40"/>
        <v>0</v>
      </c>
      <c r="CZ40" s="23">
        <f t="shared" si="40"/>
        <v>0</v>
      </c>
      <c r="DB40" s="23">
        <f t="shared" si="41"/>
        <v>0</v>
      </c>
      <c r="DI40" s="23">
        <f t="shared" si="42"/>
        <v>0</v>
      </c>
    </row>
    <row r="41" spans="6:151" s="3" customFormat="1" ht="12" hidden="1">
      <c r="Z41" s="578">
        <f>SUMPRODUCT(($F$91:$F$132=$F$64)*($G$91:$G$132=$G$64)*(Z$91:Z$132=Z65))</f>
        <v>0</v>
      </c>
      <c r="BX41" s="716"/>
      <c r="CJ41" s="23">
        <f>SUMPRODUCT(($G$91:$G$132=$G$64)*(CJ$91:CJ$132=CJ70))</f>
        <v>0</v>
      </c>
      <c r="CK41" s="23">
        <f>SUMPRODUCT(($G$91:$G$132=$G$64)*(CK$91:CK$132=CK70))</f>
        <v>0</v>
      </c>
      <c r="CP41" s="23">
        <f>SUMPRODUCT(($G$91:$G$132=$G$64)*(CP$91:CP$132=CP70))</f>
        <v>0</v>
      </c>
      <c r="CQ41" s="75"/>
      <c r="CT41" s="23">
        <f t="shared" si="38"/>
        <v>0</v>
      </c>
      <c r="CV41" s="23">
        <f t="shared" si="39"/>
        <v>0</v>
      </c>
      <c r="CW41" s="23">
        <f t="shared" si="39"/>
        <v>0</v>
      </c>
      <c r="CY41" s="23">
        <f t="shared" si="40"/>
        <v>0</v>
      </c>
      <c r="CZ41" s="23">
        <f t="shared" si="40"/>
        <v>0</v>
      </c>
      <c r="DB41" s="23">
        <f t="shared" si="41"/>
        <v>0</v>
      </c>
    </row>
    <row r="42" spans="6:151" s="3" customFormat="1" ht="12" hidden="1">
      <c r="Z42" s="578">
        <f>SUMPRODUCT(($F$91:$F$132=$F$64)*($G$91:$G$132=$G$64)*(Z$91:Z$132=Z66))</f>
        <v>0</v>
      </c>
      <c r="BX42" s="716"/>
      <c r="CP42" s="23">
        <f>SUMPRODUCT(($G$91:$G$132=$G$64)*(CP$91:CP$132=CP71))</f>
        <v>0</v>
      </c>
      <c r="CT42" s="23">
        <f t="shared" si="38"/>
        <v>0</v>
      </c>
      <c r="CV42" s="23">
        <f t="shared" si="39"/>
        <v>0</v>
      </c>
      <c r="CW42" s="23">
        <f t="shared" si="39"/>
        <v>0</v>
      </c>
      <c r="CY42" s="23">
        <f t="shared" si="40"/>
        <v>0</v>
      </c>
      <c r="CZ42" s="23">
        <f t="shared" si="40"/>
        <v>0</v>
      </c>
      <c r="DB42" s="23">
        <f t="shared" si="41"/>
        <v>0</v>
      </c>
    </row>
    <row r="43" spans="6:151" s="3" customFormat="1" ht="12" hidden="1">
      <c r="Z43" s="578">
        <f>SUMPRODUCT(($F$91:$F$132=$F$64)*($G$91:$G$132=$G$64)*(Z$91:Z$132=Z67))</f>
        <v>0</v>
      </c>
      <c r="BX43" s="716"/>
      <c r="CT43" s="23">
        <f t="shared" si="38"/>
        <v>0</v>
      </c>
      <c r="CV43" s="23">
        <f t="shared" si="39"/>
        <v>0</v>
      </c>
      <c r="CW43" s="23">
        <f t="shared" si="39"/>
        <v>0</v>
      </c>
      <c r="CY43" s="23">
        <f t="shared" si="40"/>
        <v>0</v>
      </c>
      <c r="CZ43" s="23">
        <f t="shared" si="40"/>
        <v>0</v>
      </c>
      <c r="DB43" s="23">
        <f t="shared" si="41"/>
        <v>0</v>
      </c>
    </row>
    <row r="44" spans="6:151" s="3" customFormat="1" ht="12" hidden="1">
      <c r="BX44" s="716"/>
      <c r="CV44" s="23">
        <f>SUMPRODUCT(($G$91:$G$132=$G$64)*(CV$91:CV$132=CV73))</f>
        <v>0</v>
      </c>
      <c r="CY44" s="23">
        <f>SUMPRODUCT(($G$91:$G$132=$G$64)*(CY$91:CY$132=CY73))</f>
        <v>0</v>
      </c>
      <c r="DB44" s="23">
        <f t="shared" si="41"/>
        <v>0</v>
      </c>
    </row>
    <row r="45" spans="6:151" s="3" customFormat="1" ht="12" hidden="1">
      <c r="BX45" s="716"/>
      <c r="CV45" s="23">
        <f>SUMPRODUCT(($G$91:$G$132=$G$64)*(CV$91:CV$132=CV74))</f>
        <v>0</v>
      </c>
      <c r="CY45" s="23">
        <f>SUMPRODUCT(($G$91:$G$132=$G$64)*(CY$91:CY$132=CY74))</f>
        <v>0</v>
      </c>
      <c r="DB45" s="23">
        <f t="shared" si="41"/>
        <v>0</v>
      </c>
    </row>
    <row r="46" spans="6:151" s="3" customFormat="1" ht="12" hidden="1">
      <c r="BX46" s="716"/>
      <c r="CV46" s="23">
        <f>SUMPRODUCT(($G$91:$G$132=$G$64)*(CV$91:CV$132=CV75))</f>
        <v>0</v>
      </c>
      <c r="CY46" s="23">
        <f>SUMPRODUCT(($G$91:$G$132=$G$64)*(CY$91:CY$132=CY75))</f>
        <v>0</v>
      </c>
      <c r="DB46" s="23">
        <f t="shared" si="41"/>
        <v>0</v>
      </c>
    </row>
    <row r="47" spans="6:151" s="3" customFormat="1" ht="12" hidden="1">
      <c r="BX47" s="716"/>
      <c r="DN47" s="128"/>
      <c r="DO47" s="128"/>
      <c r="DP47" s="128"/>
      <c r="DQ47" s="639"/>
      <c r="DR47" s="639"/>
      <c r="DS47" s="639"/>
      <c r="DT47" s="639"/>
      <c r="DU47" s="639"/>
      <c r="DV47" s="639"/>
    </row>
    <row r="48" spans="6:151" s="3" customFormat="1" ht="12" hidden="1">
      <c r="F48" s="67" t="s">
        <v>26</v>
      </c>
      <c r="G48" s="66" t="s">
        <v>3</v>
      </c>
      <c r="H48" s="67" t="s">
        <v>266</v>
      </c>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BZ48" s="66"/>
      <c r="CA48" s="66"/>
      <c r="CB48" s="66"/>
      <c r="CC48" s="66"/>
      <c r="CD48" s="66"/>
      <c r="CE48" s="66"/>
      <c r="CF48" s="66"/>
      <c r="CG48" s="66"/>
      <c r="CH48" s="66"/>
      <c r="CI48" s="66"/>
      <c r="CJ48" s="66"/>
      <c r="CK48" s="66"/>
      <c r="CL48" s="66"/>
      <c r="CM48" s="66"/>
      <c r="CN48" s="66"/>
      <c r="CO48" s="66"/>
      <c r="CP48" s="66"/>
      <c r="CQ48" s="66"/>
      <c r="CR48" s="66"/>
      <c r="CS48" s="66"/>
      <c r="CT48" s="811"/>
      <c r="CU48" s="66"/>
      <c r="CV48" s="66"/>
      <c r="CW48" s="811"/>
      <c r="CX48" s="66"/>
      <c r="CY48" s="66"/>
      <c r="CZ48" s="811"/>
      <c r="DA48" s="66"/>
      <c r="DB48" s="66"/>
      <c r="DC48" s="66"/>
      <c r="DD48" s="66"/>
      <c r="DE48" s="66"/>
      <c r="DF48" s="66"/>
      <c r="DG48" s="66"/>
      <c r="DH48" s="66"/>
      <c r="DI48" s="66"/>
      <c r="DJ48" s="66"/>
      <c r="DK48" s="66"/>
      <c r="DL48" s="66"/>
      <c r="DM48" s="66"/>
      <c r="DN48" s="66"/>
      <c r="DO48" s="66"/>
      <c r="DP48" s="66"/>
      <c r="DQ48" s="66"/>
      <c r="DR48" s="66"/>
      <c r="DS48" s="66"/>
      <c r="DT48" s="66"/>
      <c r="DU48" s="66"/>
      <c r="DV48" s="66"/>
      <c r="DW48" s="66"/>
      <c r="DX48" s="66"/>
      <c r="DY48" s="66"/>
      <c r="DZ48" s="66"/>
      <c r="EA48" s="66"/>
      <c r="EB48" s="66"/>
      <c r="EC48" s="66"/>
      <c r="ED48" s="66"/>
      <c r="EE48" s="66"/>
      <c r="EF48" s="66"/>
      <c r="EG48" s="66"/>
      <c r="EH48" s="66"/>
      <c r="EI48" s="66"/>
      <c r="EJ48" s="66"/>
      <c r="EK48" s="66"/>
      <c r="EL48" s="66"/>
      <c r="EM48" s="66"/>
      <c r="EN48" s="66"/>
      <c r="EO48" s="66"/>
      <c r="EP48" s="66"/>
      <c r="EQ48" s="66"/>
      <c r="ER48" s="66"/>
      <c r="ET48" s="66"/>
      <c r="EU48" s="66"/>
    </row>
    <row r="49" spans="4:151" s="3" customFormat="1" ht="12" hidden="1">
      <c r="F49" s="551">
        <f t="shared" ref="F49:G51" si="48">COUNTIF(F$91:F$132,F63)</f>
        <v>0</v>
      </c>
      <c r="G49" s="562">
        <f t="shared" si="48"/>
        <v>0</v>
      </c>
      <c r="H49" s="551">
        <f>SUMPRODUCT(($F$91:$F$132=$F$63)*($G$91:$G$132=$G$65))</f>
        <v>0</v>
      </c>
      <c r="J49" s="592"/>
      <c r="K49" s="592"/>
      <c r="L49" s="592"/>
      <c r="M49" s="592"/>
      <c r="N49" s="592"/>
      <c r="O49" s="592"/>
      <c r="P49" s="592"/>
      <c r="Q49" s="592"/>
      <c r="R49" s="592"/>
      <c r="S49" s="592"/>
      <c r="T49" s="592"/>
      <c r="X49" s="592"/>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X49" s="716"/>
      <c r="CE49" s="4"/>
      <c r="DD49" s="104"/>
      <c r="DE49" s="104"/>
      <c r="DF49" s="25">
        <f>SUMPRODUCT(($G$91:$G$132=$G$65)*(DF$91:DF$132=DF63))</f>
        <v>0</v>
      </c>
      <c r="DI49" s="25">
        <f t="shared" ref="DI49:DI55" si="49">SUMPRODUCT(($G$91:$G$132=$G$65)*(DI$91:DI$132=DI63))</f>
        <v>0</v>
      </c>
      <c r="DK49" s="25">
        <f>SUMPRODUCT(($G$91:$G$132=$G$65)*(DK$91:DK$132=DK63))</f>
        <v>0</v>
      </c>
      <c r="DL49" s="75"/>
      <c r="DM49" s="104"/>
      <c r="DN49" s="25">
        <f t="shared" ref="DN49:DT49" si="50">SUMPRODUCT(($G$91:$G$132=$G$65)*(DN$91:DN$132=DN63))</f>
        <v>0</v>
      </c>
      <c r="DO49" s="25">
        <f t="shared" si="50"/>
        <v>0</v>
      </c>
      <c r="DP49" s="25">
        <f t="shared" si="50"/>
        <v>0</v>
      </c>
      <c r="DQ49" s="25">
        <f t="shared" si="50"/>
        <v>0</v>
      </c>
      <c r="DR49" s="25">
        <f t="shared" si="50"/>
        <v>0</v>
      </c>
      <c r="DS49" s="25">
        <f t="shared" si="50"/>
        <v>0</v>
      </c>
      <c r="DT49" s="25">
        <f t="shared" si="50"/>
        <v>0</v>
      </c>
      <c r="DV49" s="104"/>
      <c r="DW49" s="25">
        <f t="shared" ref="DW49:DY50" si="51">SUMPRODUCT(($G$91:$G$132=$G$65)*(DW$91:DW$132=DW63))</f>
        <v>0</v>
      </c>
      <c r="DX49" s="25">
        <f t="shared" si="51"/>
        <v>0</v>
      </c>
      <c r="DY49" s="25">
        <f t="shared" si="51"/>
        <v>0</v>
      </c>
      <c r="EB49" s="25">
        <f t="shared" ref="EB49:EK50" si="52">SUMPRODUCT(($G$91:$G$132=$G$65)*(EB$91:EB$132=EB63))</f>
        <v>0</v>
      </c>
      <c r="EC49" s="25">
        <f t="shared" si="52"/>
        <v>0</v>
      </c>
      <c r="ED49" s="25">
        <f t="shared" si="52"/>
        <v>0</v>
      </c>
      <c r="EE49" s="25">
        <f t="shared" si="52"/>
        <v>0</v>
      </c>
      <c r="EF49" s="25">
        <f t="shared" si="52"/>
        <v>0</v>
      </c>
      <c r="EG49" s="25">
        <f t="shared" si="52"/>
        <v>0</v>
      </c>
      <c r="EH49" s="25">
        <f t="shared" si="52"/>
        <v>0</v>
      </c>
      <c r="EI49" s="25">
        <f t="shared" si="52"/>
        <v>0</v>
      </c>
      <c r="EJ49" s="25">
        <f t="shared" si="52"/>
        <v>0</v>
      </c>
      <c r="EK49" s="25">
        <f t="shared" si="52"/>
        <v>0</v>
      </c>
      <c r="EL49" s="879"/>
      <c r="EM49" s="879"/>
      <c r="EO49" s="25">
        <f>SUMPRODUCT(($G$91:$G$132=$G$65)*(EO$91:EO$132=EO63))</f>
        <v>0</v>
      </c>
      <c r="ER49" s="892">
        <f>SUMPRODUCT(($G$91:$G$132=$G$65)*(ER$91:ER$132=ER63))</f>
        <v>0</v>
      </c>
      <c r="ET49" s="104"/>
      <c r="EU49" s="104"/>
    </row>
    <row r="50" spans="4:151" s="3" customFormat="1" ht="12" hidden="1">
      <c r="F50" s="397">
        <f t="shared" si="48"/>
        <v>0</v>
      </c>
      <c r="G50" s="68">
        <f t="shared" si="48"/>
        <v>0</v>
      </c>
      <c r="H50" s="579">
        <f>SUMPRODUCT(($F$91:$F$132=$F$64)*($G$91:$G$132=$G$65))</f>
        <v>0</v>
      </c>
      <c r="J50" s="592"/>
      <c r="K50" s="592"/>
      <c r="L50" s="592"/>
      <c r="M50" s="592"/>
      <c r="N50" s="592"/>
      <c r="O50" s="592"/>
      <c r="P50" s="592"/>
      <c r="Q50" s="592"/>
      <c r="R50" s="592"/>
      <c r="S50" s="592"/>
      <c r="T50" s="592"/>
      <c r="X50" s="592"/>
      <c r="BX50" s="716"/>
      <c r="CE50" s="4"/>
      <c r="DF50" s="25">
        <f>SUMPRODUCT(($G$91:$G$132=$G$65)*(DF$91:DF$132=DF64))</f>
        <v>0</v>
      </c>
      <c r="DI50" s="25">
        <f t="shared" si="49"/>
        <v>0</v>
      </c>
      <c r="DK50" s="25">
        <f>SUMPRODUCT(($G$91:$G$132=$G$65)*(DK$91:DK$132=DK64))</f>
        <v>0</v>
      </c>
      <c r="DN50" s="25">
        <f>SUMPRODUCT(($G$91:$G$132=$G$65)*(DN$91:DN$132=DN64))</f>
        <v>0</v>
      </c>
      <c r="DW50" s="25">
        <f t="shared" si="51"/>
        <v>0</v>
      </c>
      <c r="DX50" s="25">
        <f t="shared" si="51"/>
        <v>0</v>
      </c>
      <c r="DY50" s="25">
        <f t="shared" si="51"/>
        <v>0</v>
      </c>
      <c r="EB50" s="25">
        <f t="shared" si="52"/>
        <v>0</v>
      </c>
      <c r="EC50" s="25">
        <f t="shared" si="52"/>
        <v>0</v>
      </c>
      <c r="ED50" s="25">
        <f t="shared" si="52"/>
        <v>0</v>
      </c>
      <c r="EE50" s="25">
        <f t="shared" si="52"/>
        <v>0</v>
      </c>
      <c r="EF50" s="25">
        <f t="shared" si="52"/>
        <v>0</v>
      </c>
      <c r="EG50" s="25">
        <f t="shared" si="52"/>
        <v>0</v>
      </c>
      <c r="EH50" s="25">
        <f t="shared" si="52"/>
        <v>0</v>
      </c>
      <c r="EI50" s="25">
        <f t="shared" si="52"/>
        <v>0</v>
      </c>
      <c r="EJ50" s="25">
        <f t="shared" si="52"/>
        <v>0</v>
      </c>
      <c r="EK50" s="25">
        <f t="shared" si="52"/>
        <v>0</v>
      </c>
      <c r="EL50" s="879"/>
      <c r="EM50" s="879"/>
      <c r="EO50" s="25">
        <f>SUMPRODUCT(($G$91:$G$132=$G$65)*(EO$91:EO$132=EO64))</f>
        <v>0</v>
      </c>
      <c r="ER50" s="63"/>
    </row>
    <row r="51" spans="4:151" s="3" customFormat="1" ht="12" hidden="1">
      <c r="F51" s="63">
        <f t="shared" si="48"/>
        <v>0</v>
      </c>
      <c r="G51" s="563">
        <f t="shared" si="48"/>
        <v>0</v>
      </c>
      <c r="H51" s="131" t="s">
        <v>266</v>
      </c>
      <c r="J51" s="592"/>
      <c r="K51" s="592"/>
      <c r="L51" s="592"/>
      <c r="M51" s="592"/>
      <c r="N51" s="592"/>
      <c r="O51" s="592"/>
      <c r="P51" s="592"/>
      <c r="Q51" s="592"/>
      <c r="R51" s="592"/>
      <c r="S51" s="592"/>
      <c r="T51" s="592"/>
      <c r="X51" s="592"/>
      <c r="BX51" s="716"/>
      <c r="CE51" s="4"/>
      <c r="DF51" s="25">
        <f>SUMPRODUCT(($G$91:$G$132=$G$65)*(DF$91:DF$132=DF65))</f>
        <v>0</v>
      </c>
      <c r="DI51" s="25">
        <f t="shared" si="49"/>
        <v>0</v>
      </c>
      <c r="DW51" s="25">
        <f>SUMPRODUCT(($G$91:$G$132=$G$65)*(DW$91:DW$132=DW65))</f>
        <v>0</v>
      </c>
      <c r="EO51" s="25">
        <f>SUMPRODUCT(($G$91:$G$132=$G$65)*(EO$91:EO$132=EO65))</f>
        <v>0</v>
      </c>
    </row>
    <row r="52" spans="4:151" s="3" customFormat="1" ht="12" hidden="1">
      <c r="G52" s="423"/>
      <c r="J52" s="592"/>
      <c r="K52" s="592"/>
      <c r="L52" s="592"/>
      <c r="M52" s="592"/>
      <c r="N52" s="592"/>
      <c r="O52" s="592"/>
      <c r="P52" s="592"/>
      <c r="Q52" s="592"/>
      <c r="R52" s="592"/>
      <c r="S52" s="592"/>
      <c r="T52" s="592"/>
      <c r="X52" s="592"/>
      <c r="BX52" s="716"/>
      <c r="CE52" s="4"/>
      <c r="DF52" s="25">
        <f>SUMPRODUCT(($G$91:$G$132=$G$65)*(DF$91:DF$132=DF66))</f>
        <v>0</v>
      </c>
      <c r="DI52" s="25">
        <f t="shared" si="49"/>
        <v>0</v>
      </c>
      <c r="DW52" s="25">
        <f>SUMPRODUCT(($G$91:$G$132=$G$65)*(DW$91:DW$132=DW66))</f>
        <v>0</v>
      </c>
    </row>
    <row r="53" spans="4:151" s="3" customFormat="1" ht="12" hidden="1">
      <c r="BX53" s="716"/>
      <c r="CE53" s="4"/>
      <c r="DF53" s="25">
        <f>SUMPRODUCT(($G$91:$G$132=$G$65)*(DF$91:DF$132=DF67))</f>
        <v>0</v>
      </c>
      <c r="DI53" s="25">
        <f t="shared" si="49"/>
        <v>0</v>
      </c>
    </row>
    <row r="54" spans="4:151" s="3" customFormat="1" ht="12" hidden="1">
      <c r="BX54" s="716"/>
      <c r="CE54" s="4"/>
      <c r="DI54" s="25">
        <f t="shared" si="49"/>
        <v>0</v>
      </c>
    </row>
    <row r="55" spans="4:151" s="3" customFormat="1" ht="12" hidden="1">
      <c r="BX55" s="716"/>
      <c r="CE55" s="4"/>
      <c r="DI55" s="25">
        <f t="shared" si="49"/>
        <v>0</v>
      </c>
    </row>
    <row r="56" spans="4:151" s="3" customFormat="1" ht="12" hidden="1">
      <c r="BX56" s="716"/>
      <c r="CE56" s="4"/>
    </row>
    <row r="57" spans="4:151" s="3" customFormat="1" ht="12" hidden="1">
      <c r="BX57" s="716"/>
    </row>
    <row r="58" spans="4:151" s="3" customFormat="1" ht="12" hidden="1">
      <c r="BX58" s="716"/>
    </row>
    <row r="59" spans="4:151" s="3" customFormat="1" ht="12" hidden="1">
      <c r="BX59" s="716"/>
    </row>
    <row r="60" spans="4:151" s="3" customFormat="1" ht="12" hidden="1">
      <c r="BX60" s="716"/>
    </row>
    <row r="61" spans="4:151" s="3" customFormat="1" ht="12" hidden="1">
      <c r="BX61" s="716"/>
    </row>
    <row r="62" spans="4:151" s="3" customFormat="1" ht="12" hidden="1">
      <c r="BX62" s="716"/>
      <c r="DN62" s="128"/>
      <c r="DO62" s="128"/>
      <c r="DP62" s="128"/>
      <c r="DQ62" s="639"/>
      <c r="DR62" s="639"/>
      <c r="DS62" s="639"/>
      <c r="DT62" s="639"/>
      <c r="DU62" s="639"/>
      <c r="DV62" s="639"/>
    </row>
    <row r="63" spans="4:151" s="3" customFormat="1" ht="24" hidden="1">
      <c r="D63" s="531"/>
      <c r="E63" s="531"/>
      <c r="F63" s="552" t="s">
        <v>134</v>
      </c>
      <c r="G63" s="564" t="s">
        <v>166</v>
      </c>
      <c r="H63" s="580"/>
      <c r="J63" s="63">
        <v>1</v>
      </c>
      <c r="K63" s="63">
        <v>1</v>
      </c>
      <c r="L63" s="63">
        <v>1</v>
      </c>
      <c r="M63" s="63">
        <v>1</v>
      </c>
      <c r="N63" s="63">
        <v>1</v>
      </c>
      <c r="O63" s="63">
        <v>1</v>
      </c>
      <c r="P63" s="63">
        <v>1</v>
      </c>
      <c r="Q63" s="63">
        <v>1</v>
      </c>
      <c r="R63" s="63">
        <v>1</v>
      </c>
      <c r="S63" s="63">
        <v>1</v>
      </c>
      <c r="T63" s="63">
        <v>1</v>
      </c>
      <c r="X63" s="63">
        <v>1</v>
      </c>
      <c r="Z63" s="638" t="s">
        <v>490</v>
      </c>
      <c r="AA63" s="653"/>
      <c r="AB63" s="63" t="s">
        <v>156</v>
      </c>
      <c r="AC63" s="75"/>
      <c r="AD63" s="63" t="s">
        <v>119</v>
      </c>
      <c r="AE63" s="629"/>
      <c r="AF63" s="629"/>
      <c r="AG63" s="130">
        <v>1</v>
      </c>
      <c r="AH63" s="63">
        <v>1</v>
      </c>
      <c r="AI63" s="68" t="s">
        <v>496</v>
      </c>
      <c r="AL63" s="63" t="s">
        <v>263</v>
      </c>
      <c r="AM63" s="63" t="s">
        <v>263</v>
      </c>
      <c r="AN63" s="63" t="s">
        <v>263</v>
      </c>
      <c r="AO63" s="63" t="s">
        <v>263</v>
      </c>
      <c r="AP63" s="63" t="s">
        <v>263</v>
      </c>
      <c r="AQ63" s="63" t="s">
        <v>263</v>
      </c>
      <c r="AR63" s="63" t="s">
        <v>263</v>
      </c>
      <c r="AS63" s="63" t="s">
        <v>263</v>
      </c>
      <c r="AT63" s="63" t="s">
        <v>263</v>
      </c>
      <c r="AU63" s="63" t="s">
        <v>263</v>
      </c>
      <c r="AV63" s="63" t="s">
        <v>263</v>
      </c>
      <c r="AW63" s="63" t="s">
        <v>263</v>
      </c>
      <c r="AX63" s="63" t="s">
        <v>263</v>
      </c>
      <c r="AY63" s="63" t="s">
        <v>263</v>
      </c>
      <c r="AZ63" s="63" t="s">
        <v>263</v>
      </c>
      <c r="BA63" s="63" t="s">
        <v>263</v>
      </c>
      <c r="BB63" s="63" t="s">
        <v>263</v>
      </c>
      <c r="BD63" s="63" t="s">
        <v>263</v>
      </c>
      <c r="BE63" s="63" t="s">
        <v>263</v>
      </c>
      <c r="BF63" s="63" t="s">
        <v>263</v>
      </c>
      <c r="BG63" s="63" t="s">
        <v>263</v>
      </c>
      <c r="BH63" s="63" t="s">
        <v>263</v>
      </c>
      <c r="BI63" s="63" t="s">
        <v>263</v>
      </c>
      <c r="BJ63" s="63" t="s">
        <v>263</v>
      </c>
      <c r="BK63" s="63" t="s">
        <v>263</v>
      </c>
      <c r="BM63" s="63" t="s">
        <v>263</v>
      </c>
      <c r="BN63" s="63" t="s">
        <v>263</v>
      </c>
      <c r="BO63" s="63" t="s">
        <v>263</v>
      </c>
      <c r="BP63" s="63" t="s">
        <v>263</v>
      </c>
      <c r="BQ63" s="63" t="s">
        <v>263</v>
      </c>
      <c r="BS63" s="63" t="s">
        <v>263</v>
      </c>
      <c r="BT63" s="63" t="s">
        <v>263</v>
      </c>
      <c r="BU63" s="63" t="s">
        <v>263</v>
      </c>
      <c r="BX63" s="716"/>
      <c r="BY63" s="725" t="s">
        <v>263</v>
      </c>
      <c r="BZ63" s="725" t="s">
        <v>263</v>
      </c>
      <c r="CA63" s="725" t="s">
        <v>263</v>
      </c>
      <c r="CB63" s="725" t="s">
        <v>263</v>
      </c>
      <c r="CC63" s="740" t="s">
        <v>263</v>
      </c>
      <c r="CD63" s="742"/>
      <c r="CE63" s="749" t="s">
        <v>733</v>
      </c>
      <c r="CF63" s="742"/>
      <c r="CG63" s="552" t="s">
        <v>357</v>
      </c>
      <c r="CH63" s="726" t="s">
        <v>559</v>
      </c>
      <c r="CI63" s="726" t="s">
        <v>446</v>
      </c>
      <c r="CJ63" s="726" t="s">
        <v>432</v>
      </c>
      <c r="CK63" s="726" t="s">
        <v>447</v>
      </c>
      <c r="CL63" s="726" t="s">
        <v>40</v>
      </c>
      <c r="CM63" s="726" t="s">
        <v>581</v>
      </c>
      <c r="CN63" s="780"/>
      <c r="CO63" s="63" t="s">
        <v>204</v>
      </c>
      <c r="CP63" s="726" t="s">
        <v>196</v>
      </c>
      <c r="CQ63" s="532"/>
      <c r="CT63" s="564" t="s">
        <v>481</v>
      </c>
      <c r="CV63" s="564" t="s">
        <v>430</v>
      </c>
      <c r="CW63" s="564" t="s">
        <v>481</v>
      </c>
      <c r="CY63" s="564" t="s">
        <v>430</v>
      </c>
      <c r="CZ63" s="564" t="s">
        <v>481</v>
      </c>
      <c r="DB63" s="564" t="s">
        <v>430</v>
      </c>
      <c r="DC63" s="75"/>
      <c r="DD63" s="104"/>
      <c r="DE63" s="104"/>
      <c r="DF63" s="726" t="s">
        <v>76</v>
      </c>
      <c r="DI63" s="726" t="s">
        <v>77</v>
      </c>
      <c r="DK63" s="726" t="s">
        <v>368</v>
      </c>
      <c r="DL63" s="847"/>
      <c r="DM63" s="781"/>
      <c r="DN63" s="63" t="s">
        <v>449</v>
      </c>
      <c r="DO63" s="63" t="s">
        <v>263</v>
      </c>
      <c r="DP63" s="63" t="s">
        <v>263</v>
      </c>
      <c r="DQ63" s="63" t="s">
        <v>263</v>
      </c>
      <c r="DR63" s="63" t="s">
        <v>263</v>
      </c>
      <c r="DS63" s="63" t="s">
        <v>263</v>
      </c>
      <c r="DT63" s="63" t="s">
        <v>263</v>
      </c>
      <c r="DU63" s="639"/>
      <c r="DV63" s="639"/>
      <c r="DW63" s="726" t="s">
        <v>385</v>
      </c>
      <c r="DX63" s="63" t="s">
        <v>368</v>
      </c>
      <c r="DY63" s="63" t="s">
        <v>368</v>
      </c>
      <c r="EB63" s="63" t="s">
        <v>368</v>
      </c>
      <c r="EC63" s="63" t="s">
        <v>368</v>
      </c>
      <c r="ED63" s="63" t="s">
        <v>368</v>
      </c>
      <c r="EE63" s="63" t="s">
        <v>368</v>
      </c>
      <c r="EF63" s="63" t="s">
        <v>368</v>
      </c>
      <c r="EG63" s="63" t="s">
        <v>368</v>
      </c>
      <c r="EH63" s="63" t="s">
        <v>368</v>
      </c>
      <c r="EI63" s="63" t="s">
        <v>368</v>
      </c>
      <c r="EJ63" s="63" t="s">
        <v>368</v>
      </c>
      <c r="EK63" s="63" t="s">
        <v>368</v>
      </c>
      <c r="EO63" s="63" t="s">
        <v>391</v>
      </c>
      <c r="ER63" s="63" t="s">
        <v>434</v>
      </c>
      <c r="ET63" s="104"/>
      <c r="EU63" s="104"/>
    </row>
    <row r="64" spans="4:151" s="3" customFormat="1" ht="24" hidden="1">
      <c r="D64" s="531"/>
      <c r="E64" s="531"/>
      <c r="F64" s="552" t="s">
        <v>501</v>
      </c>
      <c r="G64" s="564" t="s">
        <v>184</v>
      </c>
      <c r="H64" s="580"/>
      <c r="J64" s="63">
        <v>2</v>
      </c>
      <c r="K64" s="63">
        <v>2</v>
      </c>
      <c r="L64" s="63">
        <v>2</v>
      </c>
      <c r="M64" s="63">
        <v>2</v>
      </c>
      <c r="N64" s="63">
        <v>2</v>
      </c>
      <c r="O64" s="63">
        <v>2</v>
      </c>
      <c r="P64" s="63">
        <v>2</v>
      </c>
      <c r="Q64" s="63">
        <v>2</v>
      </c>
      <c r="R64" s="63">
        <v>2</v>
      </c>
      <c r="S64" s="63">
        <v>2</v>
      </c>
      <c r="T64" s="63">
        <v>2</v>
      </c>
      <c r="X64" s="63">
        <v>2</v>
      </c>
      <c r="Z64" s="638" t="s">
        <v>353</v>
      </c>
      <c r="AA64" s="653"/>
      <c r="AB64" s="63" t="s">
        <v>732</v>
      </c>
      <c r="AC64" s="75"/>
      <c r="AD64" s="63" t="s">
        <v>19</v>
      </c>
      <c r="AE64" s="629"/>
      <c r="AF64" s="629"/>
      <c r="AG64" s="130">
        <v>2</v>
      </c>
      <c r="AH64" s="63">
        <v>2</v>
      </c>
      <c r="AI64" s="68" t="s">
        <v>421</v>
      </c>
      <c r="AL64" s="63" t="s">
        <v>718</v>
      </c>
      <c r="AM64" s="63" t="s">
        <v>718</v>
      </c>
      <c r="AN64" s="63" t="s">
        <v>718</v>
      </c>
      <c r="AO64" s="63" t="s">
        <v>718</v>
      </c>
      <c r="AP64" s="63" t="s">
        <v>718</v>
      </c>
      <c r="AQ64" s="63" t="s">
        <v>718</v>
      </c>
      <c r="AR64" s="63" t="s">
        <v>718</v>
      </c>
      <c r="AS64" s="63" t="s">
        <v>718</v>
      </c>
      <c r="AT64" s="63" t="s">
        <v>718</v>
      </c>
      <c r="AU64" s="63" t="s">
        <v>718</v>
      </c>
      <c r="AV64" s="63" t="s">
        <v>718</v>
      </c>
      <c r="AW64" s="63" t="s">
        <v>718</v>
      </c>
      <c r="AX64" s="63" t="s">
        <v>718</v>
      </c>
      <c r="AY64" s="63" t="s">
        <v>718</v>
      </c>
      <c r="AZ64" s="63" t="s">
        <v>718</v>
      </c>
      <c r="BA64" s="63" t="s">
        <v>718</v>
      </c>
      <c r="BB64" s="63" t="s">
        <v>718</v>
      </c>
      <c r="BD64" s="63" t="s">
        <v>718</v>
      </c>
      <c r="BE64" s="63" t="s">
        <v>718</v>
      </c>
      <c r="BF64" s="63" t="s">
        <v>718</v>
      </c>
      <c r="BG64" s="63" t="s">
        <v>718</v>
      </c>
      <c r="BH64" s="63" t="s">
        <v>718</v>
      </c>
      <c r="BI64" s="63" t="s">
        <v>718</v>
      </c>
      <c r="BJ64" s="63" t="s">
        <v>718</v>
      </c>
      <c r="BK64" s="63" t="s">
        <v>718</v>
      </c>
      <c r="BM64" s="63" t="s">
        <v>718</v>
      </c>
      <c r="BN64" s="63" t="s">
        <v>718</v>
      </c>
      <c r="BO64" s="63" t="s">
        <v>718</v>
      </c>
      <c r="BP64" s="63" t="s">
        <v>718</v>
      </c>
      <c r="BQ64" s="63" t="s">
        <v>718</v>
      </c>
      <c r="BS64" s="63" t="s">
        <v>718</v>
      </c>
      <c r="BT64" s="63" t="s">
        <v>718</v>
      </c>
      <c r="BU64" s="63" t="s">
        <v>718</v>
      </c>
      <c r="BX64" s="716"/>
      <c r="BY64" s="726"/>
      <c r="BZ64" s="63"/>
      <c r="CA64" s="63"/>
      <c r="CB64" s="63"/>
      <c r="CC64" s="63"/>
      <c r="CE64" s="749" t="s">
        <v>734</v>
      </c>
      <c r="CG64" s="552" t="s">
        <v>55</v>
      </c>
      <c r="CH64" s="726" t="s">
        <v>560</v>
      </c>
      <c r="CI64" s="726" t="s">
        <v>106</v>
      </c>
      <c r="CJ64" s="726" t="s">
        <v>448</v>
      </c>
      <c r="CK64" s="726" t="s">
        <v>450</v>
      </c>
      <c r="CL64" s="726" t="s">
        <v>273</v>
      </c>
      <c r="CM64" s="726" t="s">
        <v>400</v>
      </c>
      <c r="CN64" s="780"/>
      <c r="CO64" s="63" t="s">
        <v>50</v>
      </c>
      <c r="CP64" s="726" t="s">
        <v>197</v>
      </c>
      <c r="CQ64" s="532"/>
      <c r="CT64" s="564" t="s">
        <v>482</v>
      </c>
      <c r="CV64" s="564" t="s">
        <v>372</v>
      </c>
      <c r="CW64" s="564" t="s">
        <v>482</v>
      </c>
      <c r="CY64" s="564" t="s">
        <v>372</v>
      </c>
      <c r="CZ64" s="564" t="s">
        <v>482</v>
      </c>
      <c r="DB64" s="564" t="s">
        <v>372</v>
      </c>
      <c r="DC64" s="75"/>
      <c r="DD64" s="104"/>
      <c r="DE64" s="104"/>
      <c r="DF64" s="726" t="s">
        <v>13</v>
      </c>
      <c r="DI64" s="726" t="s">
        <v>155</v>
      </c>
      <c r="DK64" s="726" t="s">
        <v>444</v>
      </c>
      <c r="DL64" s="847"/>
      <c r="DM64" s="781"/>
      <c r="DN64" s="63" t="s">
        <v>415</v>
      </c>
      <c r="DO64" s="63"/>
      <c r="DP64" s="63"/>
      <c r="DQ64" s="63"/>
      <c r="DR64" s="63"/>
      <c r="DS64" s="63"/>
      <c r="DT64" s="63"/>
      <c r="DU64" s="75"/>
      <c r="DV64" s="104"/>
      <c r="DW64" s="726" t="s">
        <v>557</v>
      </c>
      <c r="DX64" s="63" t="s">
        <v>444</v>
      </c>
      <c r="DY64" s="63" t="s">
        <v>444</v>
      </c>
      <c r="EB64" s="63" t="s">
        <v>444</v>
      </c>
      <c r="EC64" s="63" t="s">
        <v>444</v>
      </c>
      <c r="ED64" s="63" t="s">
        <v>444</v>
      </c>
      <c r="EE64" s="63" t="s">
        <v>444</v>
      </c>
      <c r="EF64" s="63" t="s">
        <v>444</v>
      </c>
      <c r="EG64" s="63" t="s">
        <v>444</v>
      </c>
      <c r="EH64" s="63" t="s">
        <v>444</v>
      </c>
      <c r="EI64" s="63" t="s">
        <v>444</v>
      </c>
      <c r="EJ64" s="63" t="s">
        <v>444</v>
      </c>
      <c r="EK64" s="63" t="s">
        <v>444</v>
      </c>
      <c r="EO64" s="63" t="s">
        <v>416</v>
      </c>
      <c r="ER64" s="63"/>
      <c r="ET64" s="104"/>
      <c r="EU64" s="104"/>
    </row>
    <row r="65" spans="1:151" s="3" customFormat="1" ht="12" hidden="1">
      <c r="D65" s="532"/>
      <c r="E65" s="532"/>
      <c r="F65" s="552" t="s">
        <v>137</v>
      </c>
      <c r="G65" s="564" t="s">
        <v>3</v>
      </c>
      <c r="H65" s="580"/>
      <c r="J65" s="63">
        <v>3</v>
      </c>
      <c r="K65" s="63">
        <v>3</v>
      </c>
      <c r="L65" s="63">
        <v>3</v>
      </c>
      <c r="M65" s="63">
        <v>3</v>
      </c>
      <c r="N65" s="63">
        <v>3</v>
      </c>
      <c r="O65" s="63">
        <v>3</v>
      </c>
      <c r="P65" s="63">
        <v>3</v>
      </c>
      <c r="Q65" s="63">
        <v>3</v>
      </c>
      <c r="R65" s="63">
        <v>3</v>
      </c>
      <c r="S65" s="63">
        <v>3</v>
      </c>
      <c r="T65" s="63">
        <v>3</v>
      </c>
      <c r="X65" s="63">
        <v>3</v>
      </c>
      <c r="Z65" s="638" t="s">
        <v>794</v>
      </c>
      <c r="AA65" s="653"/>
      <c r="AB65" s="63"/>
      <c r="AD65" s="63" t="s">
        <v>46</v>
      </c>
      <c r="AE65" s="629"/>
      <c r="AF65" s="629"/>
      <c r="AG65" s="130">
        <v>3</v>
      </c>
      <c r="AH65" s="63">
        <v>3</v>
      </c>
      <c r="AI65" s="68" t="s">
        <v>626</v>
      </c>
      <c r="AL65" s="63"/>
      <c r="AM65" s="63"/>
      <c r="AN65" s="63"/>
      <c r="AO65" s="63"/>
      <c r="AP65" s="63"/>
      <c r="AQ65" s="63"/>
      <c r="AR65" s="63"/>
      <c r="AS65" s="63"/>
      <c r="AT65" s="63"/>
      <c r="AU65" s="63"/>
      <c r="AV65" s="63"/>
      <c r="AW65" s="63"/>
      <c r="AX65" s="63"/>
      <c r="AY65" s="63"/>
      <c r="AZ65" s="63"/>
      <c r="BA65" s="63"/>
      <c r="BB65" s="63"/>
      <c r="BD65" s="63"/>
      <c r="BE65" s="63"/>
      <c r="BF65" s="63"/>
      <c r="BG65" s="63"/>
      <c r="BH65" s="63"/>
      <c r="BI65" s="63"/>
      <c r="BJ65" s="63"/>
      <c r="BK65" s="63"/>
      <c r="BM65" s="63"/>
      <c r="BN65" s="63"/>
      <c r="BO65" s="63"/>
      <c r="BP65" s="63"/>
      <c r="BQ65" s="63"/>
      <c r="BS65" s="63"/>
      <c r="BT65" s="63"/>
      <c r="BU65" s="63"/>
      <c r="BX65" s="716"/>
      <c r="CE65" s="749" t="s">
        <v>735</v>
      </c>
      <c r="CG65" s="130" t="s">
        <v>887</v>
      </c>
      <c r="CH65" s="726" t="s">
        <v>165</v>
      </c>
      <c r="CI65" s="726" t="s">
        <v>453</v>
      </c>
      <c r="CJ65" s="726" t="s">
        <v>84</v>
      </c>
      <c r="CK65" s="726" t="s">
        <v>455</v>
      </c>
      <c r="CL65" s="726" t="s">
        <v>463</v>
      </c>
      <c r="CM65" s="726" t="s">
        <v>582</v>
      </c>
      <c r="CN65" s="780"/>
      <c r="CO65" s="63" t="s">
        <v>232</v>
      </c>
      <c r="CP65" s="726" t="s">
        <v>199</v>
      </c>
      <c r="CQ65" s="532"/>
      <c r="CT65" s="564" t="s">
        <v>104</v>
      </c>
      <c r="CV65" s="564" t="s">
        <v>587</v>
      </c>
      <c r="CW65" s="564" t="s">
        <v>104</v>
      </c>
      <c r="CY65" s="564" t="s">
        <v>587</v>
      </c>
      <c r="CZ65" s="564" t="s">
        <v>104</v>
      </c>
      <c r="DB65" s="564" t="s">
        <v>587</v>
      </c>
      <c r="DC65" s="75"/>
      <c r="DD65" s="104"/>
      <c r="DE65" s="104"/>
      <c r="DF65" s="726" t="s">
        <v>190</v>
      </c>
      <c r="DI65" s="726" t="s">
        <v>495</v>
      </c>
      <c r="DK65" s="63"/>
      <c r="DN65" s="63"/>
      <c r="DW65" s="726" t="s">
        <v>452</v>
      </c>
      <c r="DX65" s="63"/>
      <c r="DY65" s="63"/>
      <c r="EB65" s="63"/>
      <c r="EC65" s="63"/>
      <c r="ED65" s="63"/>
      <c r="EE65" s="63"/>
      <c r="EF65" s="63"/>
      <c r="EG65" s="63"/>
      <c r="EH65" s="63"/>
      <c r="EI65" s="63"/>
      <c r="EJ65" s="63"/>
      <c r="EK65" s="63"/>
      <c r="EO65" s="63"/>
      <c r="ER65" s="305"/>
    </row>
    <row r="66" spans="1:151" s="3" customFormat="1" ht="24" hidden="1">
      <c r="D66" s="104"/>
      <c r="E66" s="104"/>
      <c r="F66" s="63"/>
      <c r="G66" s="565"/>
      <c r="J66" s="63">
        <v>4</v>
      </c>
      <c r="K66" s="63">
        <v>4</v>
      </c>
      <c r="L66" s="63">
        <v>4</v>
      </c>
      <c r="M66" s="63">
        <v>4</v>
      </c>
      <c r="N66" s="63">
        <v>4</v>
      </c>
      <c r="O66" s="63">
        <v>4</v>
      </c>
      <c r="P66" s="63">
        <v>4</v>
      </c>
      <c r="Q66" s="63">
        <v>4</v>
      </c>
      <c r="R66" s="63">
        <v>4</v>
      </c>
      <c r="S66" s="63">
        <v>4</v>
      </c>
      <c r="T66" s="63">
        <v>4</v>
      </c>
      <c r="X66" s="63">
        <v>4</v>
      </c>
      <c r="Z66" s="68" t="s">
        <v>795</v>
      </c>
      <c r="AA66" s="654"/>
      <c r="AB66" s="63"/>
      <c r="AD66" s="63"/>
      <c r="AE66" s="629"/>
      <c r="AF66" s="629"/>
      <c r="AG66" s="130">
        <v>4</v>
      </c>
      <c r="AH66" s="63">
        <v>4</v>
      </c>
      <c r="AI66" s="68"/>
      <c r="BX66" s="716"/>
      <c r="CE66" s="749" t="s">
        <v>736</v>
      </c>
      <c r="CG66" s="63"/>
      <c r="CH66" s="726" t="s">
        <v>562</v>
      </c>
      <c r="CI66" s="726" t="s">
        <v>309</v>
      </c>
      <c r="CJ66" s="726" t="s">
        <v>457</v>
      </c>
      <c r="CK66" s="726" t="s">
        <v>458</v>
      </c>
      <c r="CL66" s="726" t="s">
        <v>341</v>
      </c>
      <c r="CM66" s="726" t="s">
        <v>209</v>
      </c>
      <c r="CN66" s="780"/>
      <c r="CO66" s="63" t="s">
        <v>16</v>
      </c>
      <c r="CP66" s="726" t="s">
        <v>200</v>
      </c>
      <c r="CQ66" s="532"/>
      <c r="CT66" s="564" t="s">
        <v>483</v>
      </c>
      <c r="CV66" s="564" t="s">
        <v>42</v>
      </c>
      <c r="CW66" s="564" t="s">
        <v>483</v>
      </c>
      <c r="CY66" s="564" t="s">
        <v>42</v>
      </c>
      <c r="CZ66" s="564" t="s">
        <v>483</v>
      </c>
      <c r="DB66" s="564" t="s">
        <v>42</v>
      </c>
      <c r="DC66" s="75"/>
      <c r="DD66" s="104"/>
      <c r="DE66" s="104"/>
      <c r="DF66" s="726" t="s">
        <v>406</v>
      </c>
      <c r="DI66" s="726" t="s">
        <v>27</v>
      </c>
      <c r="DW66" s="63" t="s">
        <v>445</v>
      </c>
      <c r="EO66" s="63"/>
    </row>
    <row r="67" spans="1:151" s="3" customFormat="1" ht="24" hidden="1">
      <c r="J67" s="63">
        <v>5</v>
      </c>
      <c r="K67" s="63">
        <v>5</v>
      </c>
      <c r="L67" s="63">
        <v>5</v>
      </c>
      <c r="M67" s="63">
        <v>5</v>
      </c>
      <c r="N67" s="63">
        <v>5</v>
      </c>
      <c r="O67" s="63">
        <v>5</v>
      </c>
      <c r="P67" s="63">
        <v>5</v>
      </c>
      <c r="Q67" s="63">
        <v>5</v>
      </c>
      <c r="R67" s="63">
        <v>5</v>
      </c>
      <c r="S67" s="63">
        <v>5</v>
      </c>
      <c r="T67" s="63">
        <v>5</v>
      </c>
      <c r="X67" s="63">
        <v>5</v>
      </c>
      <c r="Z67" s="68" t="s">
        <v>89</v>
      </c>
      <c r="AA67" s="405"/>
      <c r="AB67" s="639"/>
      <c r="AC67" s="639"/>
      <c r="AG67" s="130">
        <v>5</v>
      </c>
      <c r="AH67" s="63">
        <v>5</v>
      </c>
      <c r="BX67" s="716"/>
      <c r="CE67" s="749"/>
      <c r="CH67" s="726" t="s">
        <v>32</v>
      </c>
      <c r="CI67" s="726" t="s">
        <v>886</v>
      </c>
      <c r="CJ67" s="726" t="s">
        <v>459</v>
      </c>
      <c r="CK67" s="726" t="s">
        <v>460</v>
      </c>
      <c r="CL67" s="726" t="s">
        <v>218</v>
      </c>
      <c r="CM67" s="726"/>
      <c r="CN67" s="780"/>
      <c r="CO67" s="63" t="s">
        <v>6</v>
      </c>
      <c r="CP67" s="726" t="s">
        <v>201</v>
      </c>
      <c r="CQ67" s="532"/>
      <c r="CT67" s="564" t="s">
        <v>129</v>
      </c>
      <c r="CV67" s="564" t="s">
        <v>174</v>
      </c>
      <c r="CW67" s="564" t="s">
        <v>129</v>
      </c>
      <c r="CY67" s="564" t="s">
        <v>174</v>
      </c>
      <c r="CZ67" s="564" t="s">
        <v>129</v>
      </c>
      <c r="DB67" s="564" t="s">
        <v>174</v>
      </c>
      <c r="DF67" s="726" t="s">
        <v>597</v>
      </c>
      <c r="DI67" s="726" t="s">
        <v>600</v>
      </c>
      <c r="DW67" s="63"/>
    </row>
    <row r="68" spans="1:151" s="3" customFormat="1" ht="12" hidden="1">
      <c r="J68" s="63"/>
      <c r="K68" s="63"/>
      <c r="L68" s="63"/>
      <c r="M68" s="63"/>
      <c r="N68" s="63"/>
      <c r="O68" s="63"/>
      <c r="P68" s="63"/>
      <c r="Q68" s="63"/>
      <c r="R68" s="63"/>
      <c r="S68" s="63"/>
      <c r="T68" s="63"/>
      <c r="X68" s="63"/>
      <c r="Z68" s="63"/>
      <c r="AB68" s="639"/>
      <c r="AC68" s="639"/>
      <c r="AG68" s="130"/>
      <c r="AH68" s="63">
        <v>6</v>
      </c>
      <c r="BX68" s="716"/>
      <c r="CE68" s="750"/>
      <c r="CH68" s="726" t="s">
        <v>505</v>
      </c>
      <c r="CI68" s="726" t="s">
        <v>209</v>
      </c>
      <c r="CJ68" s="726" t="s">
        <v>198</v>
      </c>
      <c r="CK68" s="726" t="s">
        <v>70</v>
      </c>
      <c r="CL68" s="726" t="s">
        <v>209</v>
      </c>
      <c r="CM68" s="131"/>
      <c r="CN68" s="781"/>
      <c r="CO68" s="63"/>
      <c r="CP68" s="726" t="s">
        <v>387</v>
      </c>
      <c r="CQ68" s="532"/>
      <c r="CT68" s="564" t="s">
        <v>484</v>
      </c>
      <c r="CV68" s="564" t="s">
        <v>363</v>
      </c>
      <c r="CW68" s="564" t="s">
        <v>484</v>
      </c>
      <c r="CY68" s="564" t="s">
        <v>363</v>
      </c>
      <c r="CZ68" s="564" t="s">
        <v>484</v>
      </c>
      <c r="DB68" s="564" t="s">
        <v>363</v>
      </c>
      <c r="DF68" s="726"/>
      <c r="DI68" s="726" t="s">
        <v>498</v>
      </c>
    </row>
    <row r="69" spans="1:151" s="3" customFormat="1" ht="12" hidden="1">
      <c r="Z69" s="128"/>
      <c r="AA69" s="128"/>
      <c r="AB69" s="128"/>
      <c r="AC69" s="128"/>
      <c r="AG69" s="305"/>
      <c r="AH69" s="63">
        <v>7</v>
      </c>
      <c r="BX69" s="716"/>
      <c r="CH69" s="726" t="s">
        <v>209</v>
      </c>
      <c r="CI69" s="63"/>
      <c r="CJ69" s="726" t="s">
        <v>461</v>
      </c>
      <c r="CK69" s="726" t="s">
        <v>126</v>
      </c>
      <c r="CL69" s="726"/>
      <c r="CM69" s="75"/>
      <c r="CN69" s="532"/>
      <c r="CP69" s="726" t="s">
        <v>117</v>
      </c>
      <c r="CQ69" s="532"/>
      <c r="CT69" s="564" t="s">
        <v>485</v>
      </c>
      <c r="CV69" s="564" t="s">
        <v>541</v>
      </c>
      <c r="CW69" s="564" t="s">
        <v>485</v>
      </c>
      <c r="CY69" s="564" t="s">
        <v>541</v>
      </c>
      <c r="CZ69" s="564" t="s">
        <v>485</v>
      </c>
      <c r="DB69" s="564" t="s">
        <v>541</v>
      </c>
      <c r="DC69" s="834"/>
      <c r="DD69" s="834"/>
      <c r="DE69" s="834"/>
      <c r="DF69" s="839"/>
      <c r="DI69" s="726" t="s">
        <v>593</v>
      </c>
    </row>
    <row r="70" spans="1:151" s="3" customFormat="1" ht="12" hidden="1">
      <c r="Z70" s="128"/>
      <c r="AA70" s="128"/>
      <c r="AB70" s="128"/>
      <c r="AC70" s="128"/>
      <c r="AH70" s="63">
        <v>8</v>
      </c>
      <c r="BX70" s="716"/>
      <c r="CH70" s="761"/>
      <c r="CJ70" s="726" t="s">
        <v>209</v>
      </c>
      <c r="CK70" s="726" t="s">
        <v>188</v>
      </c>
      <c r="CL70" s="532"/>
      <c r="CM70" s="532"/>
      <c r="CN70" s="532"/>
      <c r="CP70" s="726" t="s">
        <v>389</v>
      </c>
      <c r="CQ70" s="532"/>
      <c r="CT70" s="564" t="s">
        <v>327</v>
      </c>
      <c r="CV70" s="564" t="s">
        <v>493</v>
      </c>
      <c r="CW70" s="564" t="s">
        <v>327</v>
      </c>
      <c r="CY70" s="564" t="s">
        <v>493</v>
      </c>
      <c r="CZ70" s="564" t="s">
        <v>327</v>
      </c>
      <c r="DB70" s="564" t="s">
        <v>493</v>
      </c>
      <c r="DI70" s="726"/>
    </row>
    <row r="71" spans="1:151" s="3" customFormat="1" ht="12" hidden="1">
      <c r="Z71" s="128"/>
      <c r="AA71" s="128"/>
      <c r="AB71" s="128"/>
      <c r="AC71" s="128"/>
      <c r="AH71" s="63">
        <v>9</v>
      </c>
      <c r="BX71" s="716"/>
      <c r="CJ71" s="63"/>
      <c r="CK71" s="63"/>
      <c r="CP71" s="726" t="s">
        <v>30</v>
      </c>
      <c r="CT71" s="564" t="s">
        <v>401</v>
      </c>
      <c r="CV71" s="564" t="s">
        <v>542</v>
      </c>
      <c r="CW71" s="564" t="s">
        <v>401</v>
      </c>
      <c r="CY71" s="564" t="s">
        <v>542</v>
      </c>
      <c r="CZ71" s="564" t="s">
        <v>401</v>
      </c>
      <c r="DB71" s="564" t="s">
        <v>542</v>
      </c>
    </row>
    <row r="72" spans="1:151" s="3" customFormat="1" ht="12" hidden="1">
      <c r="X72" s="128"/>
      <c r="Y72" s="128"/>
      <c r="Z72" s="639"/>
      <c r="AA72" s="639"/>
      <c r="AB72" s="639"/>
      <c r="AC72" s="639"/>
      <c r="AH72" s="63">
        <v>10</v>
      </c>
      <c r="BX72" s="716"/>
      <c r="CP72" s="726"/>
      <c r="CT72" s="564" t="s">
        <v>209</v>
      </c>
      <c r="CV72" s="564" t="s">
        <v>543</v>
      </c>
      <c r="CW72" s="564" t="s">
        <v>209</v>
      </c>
      <c r="CY72" s="564" t="s">
        <v>543</v>
      </c>
      <c r="CZ72" s="564" t="s">
        <v>209</v>
      </c>
      <c r="DB72" s="564" t="s">
        <v>543</v>
      </c>
    </row>
    <row r="73" spans="1:151" s="3" customFormat="1" ht="12" hidden="1">
      <c r="X73" s="128"/>
      <c r="Y73" s="128"/>
      <c r="Z73" s="639"/>
      <c r="AA73" s="639"/>
      <c r="AB73" s="639"/>
      <c r="AC73" s="639"/>
      <c r="AH73" s="63"/>
      <c r="CT73" s="63"/>
      <c r="CV73" s="564" t="s">
        <v>544</v>
      </c>
      <c r="CW73" s="63"/>
      <c r="CY73" s="564" t="s">
        <v>544</v>
      </c>
      <c r="CZ73" s="63"/>
      <c r="DB73" s="564" t="s">
        <v>544</v>
      </c>
    </row>
    <row r="74" spans="1:151" s="3" customFormat="1" ht="12" hidden="1">
      <c r="AB74" s="639"/>
      <c r="AC74" s="639"/>
      <c r="CV74" s="63" t="s">
        <v>505</v>
      </c>
      <c r="CY74" s="63" t="s">
        <v>505</v>
      </c>
      <c r="DB74" s="63" t="s">
        <v>505</v>
      </c>
      <c r="DF74" s="532"/>
      <c r="DG74" s="405"/>
      <c r="DH74" s="405"/>
      <c r="DI74" s="405"/>
    </row>
    <row r="75" spans="1:151" s="3" customFormat="1">
      <c r="A75" s="89"/>
      <c r="B75" s="89"/>
      <c r="C75" s="526"/>
      <c r="F75" s="553"/>
      <c r="H75" s="553"/>
      <c r="J75" s="553"/>
      <c r="K75" s="553"/>
      <c r="L75" s="553"/>
      <c r="M75" s="553"/>
      <c r="N75" s="553"/>
      <c r="O75" s="553"/>
      <c r="P75" s="553"/>
      <c r="Q75" s="553"/>
      <c r="R75" s="553"/>
      <c r="S75" s="553"/>
      <c r="AK75" s="553"/>
      <c r="AL75" s="553"/>
      <c r="AM75" s="553"/>
      <c r="AN75" s="553"/>
      <c r="AO75" s="553"/>
      <c r="AP75" s="553"/>
      <c r="AQ75" s="553"/>
      <c r="AR75" s="553"/>
      <c r="AS75" s="553"/>
      <c r="AT75" s="553"/>
      <c r="AU75" s="553"/>
      <c r="AV75" s="553"/>
      <c r="AW75" s="553"/>
      <c r="AX75" s="553"/>
      <c r="AY75" s="553"/>
      <c r="AZ75" s="553"/>
      <c r="BA75" s="553"/>
      <c r="BB75" s="553"/>
      <c r="BC75" s="553"/>
      <c r="BD75" s="553"/>
      <c r="BE75" s="553"/>
      <c r="BF75" s="553"/>
      <c r="BG75" s="553"/>
      <c r="BH75" s="553"/>
      <c r="BI75" s="553"/>
      <c r="BJ75" s="553"/>
      <c r="BK75" s="553"/>
      <c r="BL75" s="553"/>
      <c r="BM75" s="553"/>
      <c r="BN75" s="553"/>
      <c r="BO75" s="553"/>
      <c r="BP75" s="553"/>
      <c r="BQ75" s="553"/>
      <c r="BR75" s="553"/>
      <c r="BS75" s="553"/>
      <c r="BT75" s="553"/>
      <c r="BU75" s="553"/>
      <c r="BV75" s="553"/>
      <c r="BZ75" s="553"/>
      <c r="CV75" s="564" t="s">
        <v>209</v>
      </c>
      <c r="CY75" s="564" t="s">
        <v>209</v>
      </c>
      <c r="DB75" s="564" t="s">
        <v>209</v>
      </c>
    </row>
    <row r="76" spans="1:151" s="3" customFormat="1">
      <c r="A76" s="89"/>
      <c r="B76" s="89"/>
      <c r="C76" s="526"/>
      <c r="F76" s="553"/>
      <c r="H76" s="553"/>
      <c r="J76" s="553"/>
      <c r="K76" s="553"/>
      <c r="L76" s="553"/>
      <c r="M76" s="553"/>
      <c r="N76" s="553"/>
      <c r="O76" s="553"/>
      <c r="P76" s="553"/>
      <c r="Q76" s="553"/>
      <c r="R76" s="553"/>
      <c r="S76" s="553"/>
      <c r="AK76" s="553"/>
      <c r="AL76" s="553"/>
      <c r="AM76" s="553"/>
      <c r="AN76" s="553"/>
      <c r="AO76" s="553"/>
      <c r="AP76" s="553"/>
      <c r="AQ76" s="553"/>
      <c r="AR76" s="553"/>
      <c r="AS76" s="553"/>
      <c r="AT76" s="553"/>
      <c r="AU76" s="553"/>
      <c r="AV76" s="553"/>
      <c r="AW76" s="553"/>
      <c r="AX76" s="553"/>
      <c r="AY76" s="553"/>
      <c r="AZ76" s="553"/>
      <c r="BA76" s="553"/>
      <c r="BB76" s="553"/>
      <c r="BC76" s="553"/>
      <c r="BD76" s="553"/>
      <c r="BE76" s="553"/>
      <c r="BF76" s="553"/>
      <c r="BG76" s="553"/>
      <c r="BH76" s="553"/>
      <c r="BI76" s="553"/>
      <c r="BJ76" s="553"/>
      <c r="BK76" s="553"/>
      <c r="BL76" s="553"/>
      <c r="BM76" s="553"/>
      <c r="BN76" s="553"/>
      <c r="BO76" s="553"/>
      <c r="BP76" s="553"/>
      <c r="BQ76" s="553"/>
      <c r="BR76" s="553"/>
      <c r="BS76" s="553"/>
      <c r="BT76" s="553"/>
      <c r="BU76" s="553"/>
      <c r="BV76" s="553"/>
      <c r="BZ76" s="553"/>
      <c r="CV76" s="564"/>
      <c r="CY76" s="564"/>
      <c r="DB76" s="564"/>
    </row>
    <row r="77" spans="1:151" s="3" customFormat="1">
      <c r="A77" s="89"/>
      <c r="B77" s="89"/>
      <c r="C77" s="526"/>
      <c r="F77" s="553"/>
      <c r="H77" s="553"/>
      <c r="J77" s="553"/>
      <c r="K77" s="553"/>
      <c r="L77" s="553"/>
      <c r="M77" s="553"/>
      <c r="N77" s="553"/>
      <c r="O77" s="553"/>
      <c r="P77" s="553"/>
      <c r="Q77" s="553"/>
      <c r="R77" s="553"/>
      <c r="S77" s="553"/>
      <c r="AK77" s="553"/>
      <c r="AL77" s="553"/>
      <c r="AM77" s="553"/>
      <c r="AN77" s="553"/>
      <c r="AO77" s="553"/>
      <c r="AP77" s="553"/>
      <c r="AQ77" s="553"/>
      <c r="AR77" s="553"/>
      <c r="AS77" s="553"/>
      <c r="AT77" s="553"/>
      <c r="AU77" s="553"/>
      <c r="AV77" s="553"/>
      <c r="AW77" s="553"/>
      <c r="AX77" s="553"/>
      <c r="AY77" s="553"/>
      <c r="AZ77" s="553"/>
      <c r="BA77" s="553"/>
      <c r="BB77" s="553"/>
      <c r="BC77" s="553"/>
      <c r="BD77" s="553"/>
      <c r="BE77" s="553"/>
      <c r="BF77" s="553"/>
      <c r="BG77" s="553"/>
      <c r="BH77" s="553"/>
      <c r="BI77" s="553"/>
      <c r="BJ77" s="553"/>
      <c r="BK77" s="553"/>
      <c r="BL77" s="553"/>
      <c r="BM77" s="553"/>
      <c r="BN77" s="553"/>
      <c r="BO77" s="553"/>
      <c r="BP77" s="553"/>
      <c r="BQ77" s="553"/>
      <c r="BR77" s="553"/>
      <c r="BS77" s="553"/>
      <c r="BT77" s="553"/>
      <c r="BU77" s="553"/>
      <c r="BV77" s="553"/>
      <c r="BZ77" s="553"/>
      <c r="CV77" s="820"/>
      <c r="CY77" s="820"/>
      <c r="DB77" s="820"/>
    </row>
    <row r="78" spans="1:151" s="3" customFormat="1">
      <c r="A78" s="89"/>
      <c r="B78" s="89"/>
      <c r="C78" s="526"/>
      <c r="F78" s="553"/>
      <c r="H78" s="553"/>
      <c r="J78" s="553"/>
      <c r="K78" s="553"/>
      <c r="L78" s="553"/>
      <c r="M78" s="553"/>
      <c r="N78" s="553"/>
      <c r="O78" s="553"/>
      <c r="P78" s="553"/>
      <c r="Q78" s="553"/>
      <c r="R78" s="553"/>
      <c r="S78" s="553"/>
      <c r="AK78" s="553"/>
      <c r="AL78" s="553"/>
      <c r="AM78" s="553"/>
      <c r="AN78" s="553"/>
      <c r="AO78" s="553"/>
      <c r="AP78" s="553"/>
      <c r="AQ78" s="553"/>
      <c r="AR78" s="553"/>
      <c r="AS78" s="553"/>
      <c r="AT78" s="553"/>
      <c r="AU78" s="553"/>
      <c r="AV78" s="553"/>
      <c r="AW78" s="553"/>
      <c r="AX78" s="553"/>
      <c r="AY78" s="553"/>
      <c r="AZ78" s="553"/>
      <c r="BA78" s="553"/>
      <c r="BB78" s="553"/>
      <c r="BC78" s="553"/>
      <c r="BD78" s="553"/>
      <c r="BE78" s="553"/>
      <c r="BF78" s="553"/>
      <c r="BG78" s="553"/>
      <c r="BH78" s="553"/>
      <c r="BI78" s="553"/>
      <c r="BJ78" s="553"/>
      <c r="BK78" s="553"/>
      <c r="BL78" s="553"/>
      <c r="BM78" s="553"/>
      <c r="BN78" s="553"/>
      <c r="BO78" s="553"/>
      <c r="BP78" s="553"/>
      <c r="BQ78" s="553"/>
      <c r="BR78" s="553"/>
      <c r="BS78" s="553"/>
      <c r="BT78" s="553"/>
      <c r="BU78" s="553"/>
      <c r="BV78" s="553"/>
      <c r="BZ78" s="553"/>
      <c r="CV78" s="405"/>
      <c r="CY78" s="405"/>
      <c r="DB78" s="405"/>
    </row>
    <row r="79" spans="1:151" s="509" customFormat="1">
      <c r="B79" s="520"/>
      <c r="C79" s="520"/>
      <c r="G79" s="520"/>
      <c r="I79" s="520"/>
      <c r="J79" s="520"/>
      <c r="K79" s="520"/>
      <c r="L79" s="520"/>
      <c r="M79" s="520"/>
      <c r="N79" s="520"/>
      <c r="W79" s="612" t="s">
        <v>163</v>
      </c>
      <c r="X79" s="619" t="s">
        <v>356</v>
      </c>
      <c r="Y79" s="630" t="s">
        <v>164</v>
      </c>
      <c r="Z79" s="640"/>
      <c r="AA79" s="655"/>
      <c r="AB79" s="2"/>
      <c r="AC79" s="2"/>
      <c r="BX79" s="717" t="s">
        <v>780</v>
      </c>
      <c r="BY79" s="727"/>
      <c r="BZ79" s="727"/>
      <c r="CA79" s="727"/>
      <c r="CB79" s="738"/>
      <c r="CI79" s="764" t="s">
        <v>739</v>
      </c>
      <c r="CL79" s="770"/>
      <c r="CM79" s="774"/>
      <c r="CN79" s="782" t="s">
        <v>97</v>
      </c>
      <c r="CO79" s="790" t="s">
        <v>601</v>
      </c>
      <c r="CP79" s="790"/>
      <c r="CQ79" s="790"/>
      <c r="CR79" s="800"/>
      <c r="CS79" s="772"/>
      <c r="CT79" s="405"/>
      <c r="CW79" s="405"/>
      <c r="CZ79" s="82"/>
      <c r="DA79" s="827"/>
      <c r="DB79" s="827"/>
      <c r="DC79" s="827"/>
      <c r="DD79" s="827"/>
      <c r="DZ79" s="827"/>
      <c r="EA79" s="827"/>
      <c r="EB79" s="827"/>
      <c r="EC79" s="827"/>
      <c r="ED79" s="827"/>
      <c r="EE79" s="827"/>
      <c r="EF79" s="827"/>
      <c r="EG79" s="827"/>
      <c r="EH79" s="827"/>
      <c r="EI79" s="827"/>
      <c r="EJ79" s="827"/>
      <c r="EK79" s="827"/>
      <c r="EL79" s="827"/>
      <c r="EM79" s="827"/>
      <c r="EN79" s="520"/>
      <c r="EO79" s="520"/>
      <c r="ER79" s="520"/>
      <c r="ES79" s="520"/>
      <c r="ET79" s="520"/>
      <c r="EU79" s="82"/>
    </row>
    <row r="80" spans="1:151" s="509" customFormat="1" ht="12.75" customHeight="1">
      <c r="B80" s="520"/>
      <c r="C80" s="520"/>
      <c r="F80" s="554"/>
      <c r="G80" s="566"/>
      <c r="H80" s="554"/>
      <c r="I80" s="520"/>
      <c r="J80" s="520"/>
      <c r="K80" s="520"/>
      <c r="L80" s="520"/>
      <c r="M80" s="520"/>
      <c r="N80" s="520"/>
      <c r="W80" s="613"/>
      <c r="X80" s="620"/>
      <c r="Y80" s="631" t="s">
        <v>479</v>
      </c>
      <c r="Z80" s="641"/>
      <c r="AA80" s="520"/>
      <c r="AB80" s="2"/>
      <c r="AC80" s="2"/>
      <c r="AF80" s="520"/>
      <c r="AK80" s="520"/>
      <c r="AL80" s="520"/>
      <c r="AM80" s="520"/>
      <c r="AN80" s="520"/>
      <c r="AO80" s="520"/>
      <c r="AP80" s="520"/>
      <c r="AQ80" s="520"/>
      <c r="AR80" s="520"/>
      <c r="AS80" s="520"/>
      <c r="AT80" s="520"/>
      <c r="AU80" s="520"/>
      <c r="AV80" s="520"/>
      <c r="AW80" s="520"/>
      <c r="AX80" s="520"/>
      <c r="AY80" s="520"/>
      <c r="AZ80" s="520"/>
      <c r="BA80" s="520"/>
      <c r="BB80" s="520"/>
      <c r="BC80" s="520"/>
      <c r="BD80" s="520"/>
      <c r="BE80" s="520"/>
      <c r="BF80" s="520"/>
      <c r="BG80" s="520"/>
      <c r="BH80" s="520"/>
      <c r="BI80" s="520"/>
      <c r="BJ80" s="520"/>
      <c r="BK80" s="520"/>
      <c r="BL80" s="520"/>
      <c r="BM80" s="520"/>
      <c r="BN80" s="520"/>
      <c r="BO80" s="520"/>
      <c r="BP80" s="520"/>
      <c r="BQ80" s="520"/>
      <c r="BR80" s="520"/>
      <c r="BS80" s="520"/>
      <c r="BT80" s="520"/>
      <c r="BU80" s="520"/>
      <c r="BV80" s="520"/>
      <c r="BX80" s="718"/>
      <c r="BY80" s="728"/>
      <c r="BZ80" s="728"/>
      <c r="CA80" s="728"/>
      <c r="CB80" s="739"/>
      <c r="CI80" s="765"/>
      <c r="CJ80" s="2"/>
      <c r="CL80" s="770"/>
      <c r="CM80" s="774"/>
      <c r="CN80" s="783"/>
      <c r="CO80" s="791" t="s">
        <v>34</v>
      </c>
      <c r="CP80" s="791"/>
      <c r="CQ80" s="791"/>
      <c r="CR80" s="801"/>
      <c r="CS80" s="772"/>
      <c r="CT80" s="405"/>
      <c r="CW80" s="405"/>
      <c r="CZ80" s="405"/>
      <c r="DA80" s="827"/>
      <c r="DB80" s="827"/>
      <c r="DC80" s="827"/>
      <c r="DD80" s="827"/>
      <c r="DE80" s="655"/>
      <c r="DI80" s="846"/>
      <c r="DJ80" s="846"/>
      <c r="DK80" s="846"/>
      <c r="DL80" s="848"/>
      <c r="DM80" s="848"/>
      <c r="DZ80" s="827"/>
      <c r="EA80" s="827"/>
      <c r="EB80" s="827"/>
      <c r="EC80" s="827"/>
      <c r="ED80" s="827"/>
      <c r="EE80" s="827"/>
      <c r="EF80" s="827"/>
      <c r="EG80" s="827"/>
      <c r="EH80" s="827"/>
      <c r="EI80" s="827"/>
      <c r="EJ80" s="827"/>
      <c r="EK80" s="827"/>
      <c r="EL80" s="827"/>
      <c r="EM80" s="827"/>
      <c r="EN80" s="258"/>
      <c r="EO80" s="520"/>
      <c r="ER80" s="520"/>
      <c r="ES80" s="520"/>
      <c r="ET80" s="520"/>
      <c r="EU80" s="82"/>
    </row>
    <row r="81" spans="1:151" s="509" customFormat="1" ht="12.75" customHeight="1">
      <c r="A81" s="8" t="s">
        <v>726</v>
      </c>
      <c r="B81" s="26"/>
      <c r="C81" s="30" t="s">
        <v>727</v>
      </c>
      <c r="G81" s="567"/>
      <c r="I81" s="520"/>
      <c r="J81" s="520"/>
      <c r="K81" s="520"/>
      <c r="L81" s="520"/>
      <c r="M81" s="520"/>
      <c r="N81" s="520"/>
      <c r="W81" s="613"/>
      <c r="X81" s="621"/>
      <c r="Y81" s="632" t="s">
        <v>303</v>
      </c>
      <c r="Z81" s="642"/>
      <c r="AA81" s="262"/>
      <c r="AB81" s="655"/>
      <c r="AC81" s="655"/>
      <c r="BX81" s="718"/>
      <c r="BY81" s="728"/>
      <c r="BZ81" s="728"/>
      <c r="CA81" s="728"/>
      <c r="CB81" s="739"/>
      <c r="CD81" s="743" t="s">
        <v>561</v>
      </c>
      <c r="CI81" s="765"/>
      <c r="CJ81" s="2"/>
      <c r="CL81" s="770"/>
      <c r="CM81" s="774"/>
      <c r="CN81" s="783"/>
      <c r="CO81" s="791" t="s">
        <v>109</v>
      </c>
      <c r="CP81" s="791"/>
      <c r="CQ81" s="791"/>
      <c r="CR81" s="801"/>
      <c r="CS81" s="772"/>
      <c r="CT81" s="405"/>
      <c r="CW81" s="405"/>
      <c r="CZ81" s="405"/>
      <c r="DA81" s="827"/>
      <c r="DB81" s="827"/>
      <c r="DC81" s="827"/>
      <c r="DD81" s="827"/>
      <c r="DE81" s="827"/>
      <c r="DK81" s="846"/>
      <c r="DL81" s="848"/>
      <c r="DM81" s="848"/>
      <c r="DY81" s="865"/>
      <c r="DZ81" s="865"/>
      <c r="EA81" s="865"/>
      <c r="EB81" s="865"/>
      <c r="EC81" s="865"/>
      <c r="ED81" s="865"/>
      <c r="EE81" s="865"/>
      <c r="EF81" s="865"/>
      <c r="EG81" s="865"/>
      <c r="EH81" s="865"/>
      <c r="EI81" s="865"/>
      <c r="EJ81" s="865"/>
      <c r="EK81" s="865"/>
      <c r="EL81" s="865"/>
      <c r="EM81" s="865"/>
      <c r="EN81" s="262"/>
      <c r="EO81" s="520"/>
      <c r="ER81" s="258"/>
      <c r="ES81" s="258"/>
      <c r="ET81" s="258"/>
      <c r="EU81" s="82"/>
    </row>
    <row r="82" spans="1:151" s="509" customFormat="1" ht="12.75" customHeight="1">
      <c r="A82" s="8" t="s">
        <v>580</v>
      </c>
      <c r="B82" s="26"/>
      <c r="C82" s="30" t="s">
        <v>755</v>
      </c>
      <c r="G82" s="567"/>
      <c r="I82" s="520"/>
      <c r="J82" s="520"/>
      <c r="K82" s="520"/>
      <c r="L82" s="520"/>
      <c r="M82" s="520"/>
      <c r="N82" s="520"/>
      <c r="W82" s="613"/>
      <c r="X82" s="622" t="s">
        <v>270</v>
      </c>
      <c r="Y82" s="633" t="s">
        <v>258</v>
      </c>
      <c r="Z82" s="643"/>
      <c r="AA82" s="656"/>
      <c r="AB82" s="655"/>
      <c r="AC82" s="655"/>
      <c r="BX82" s="718"/>
      <c r="BY82" s="728"/>
      <c r="BZ82" s="728"/>
      <c r="CA82" s="728"/>
      <c r="CB82" s="739"/>
      <c r="CD82" s="744"/>
      <c r="CI82" s="765"/>
      <c r="CJ82" s="2"/>
      <c r="CL82" s="770"/>
      <c r="CM82" s="774"/>
      <c r="CN82" s="783"/>
      <c r="CO82" s="791" t="s">
        <v>658</v>
      </c>
      <c r="CP82" s="795"/>
      <c r="CQ82" s="795"/>
      <c r="CR82" s="802"/>
      <c r="CS82" s="807"/>
      <c r="CT82" s="405"/>
      <c r="CW82" s="405"/>
      <c r="CZ82" s="405"/>
      <c r="DA82" s="828"/>
      <c r="DB82" s="828"/>
      <c r="DC82" s="828"/>
      <c r="DD82" s="828"/>
      <c r="DE82" s="838"/>
      <c r="DM82" s="849"/>
      <c r="DN82" s="849"/>
      <c r="DO82" s="849"/>
      <c r="DP82" s="849"/>
      <c r="DY82" s="865"/>
      <c r="DZ82" s="865"/>
      <c r="EA82" s="865"/>
      <c r="EB82" s="865"/>
      <c r="EC82" s="865"/>
      <c r="ED82" s="865"/>
      <c r="EE82" s="865"/>
      <c r="EF82" s="865"/>
      <c r="EG82" s="865"/>
      <c r="EH82" s="865"/>
      <c r="EI82" s="865"/>
      <c r="EJ82" s="865"/>
      <c r="EK82" s="865"/>
      <c r="EL82" s="865"/>
      <c r="EM82" s="865"/>
      <c r="EN82" s="262"/>
      <c r="EO82" s="520"/>
      <c r="ER82" s="520"/>
      <c r="ES82" s="258"/>
      <c r="ET82" s="258"/>
    </row>
    <row r="83" spans="1:151" s="2" customFormat="1" ht="12.75" customHeight="1">
      <c r="A83" s="8" t="s">
        <v>791</v>
      </c>
      <c r="B83" s="26"/>
      <c r="C83" s="30" t="s">
        <v>23</v>
      </c>
      <c r="G83" s="567"/>
      <c r="H83" s="509"/>
      <c r="I83" s="587"/>
      <c r="J83" s="587"/>
      <c r="K83" s="587"/>
      <c r="L83" s="587"/>
      <c r="M83" s="587"/>
      <c r="N83" s="587"/>
      <c r="W83" s="613"/>
      <c r="X83" s="623"/>
      <c r="Y83" s="634"/>
      <c r="Z83" s="644"/>
      <c r="AA83" s="656"/>
      <c r="AB83" s="655"/>
      <c r="AC83" s="655"/>
      <c r="BX83" s="718"/>
      <c r="BY83" s="728"/>
      <c r="BZ83" s="728"/>
      <c r="CA83" s="728"/>
      <c r="CB83" s="739"/>
      <c r="CD83" s="744"/>
      <c r="CE83" s="82"/>
      <c r="CF83" s="82"/>
      <c r="CI83" s="765"/>
      <c r="CL83" s="770"/>
      <c r="CM83" s="774"/>
      <c r="CN83" s="784"/>
      <c r="CO83" s="792" t="s">
        <v>659</v>
      </c>
      <c r="CP83" s="795"/>
      <c r="CQ83" s="795"/>
      <c r="CR83" s="802"/>
      <c r="CS83" s="807"/>
      <c r="CT83" s="587"/>
      <c r="CW83" s="587"/>
      <c r="CZ83" s="587"/>
      <c r="DA83" s="828"/>
      <c r="DB83" s="828"/>
      <c r="DC83" s="828"/>
      <c r="DD83" s="828"/>
      <c r="DE83" s="838"/>
      <c r="DM83" s="849"/>
      <c r="DN83" s="849"/>
      <c r="DO83" s="849"/>
      <c r="DP83" s="849"/>
      <c r="DT83" s="855"/>
      <c r="DU83" s="855"/>
      <c r="DV83" s="855"/>
      <c r="DY83" s="865"/>
      <c r="DZ83" s="865"/>
      <c r="EA83" s="865"/>
      <c r="EB83" s="865"/>
      <c r="EC83" s="865"/>
      <c r="ED83" s="865"/>
      <c r="EE83" s="865"/>
      <c r="EF83" s="865"/>
      <c r="EG83" s="865"/>
      <c r="EH83" s="865"/>
      <c r="EI83" s="865"/>
      <c r="EJ83" s="865"/>
      <c r="EK83" s="865"/>
      <c r="EL83" s="865"/>
      <c r="EM83" s="865"/>
      <c r="EN83" s="262"/>
      <c r="EO83" s="587"/>
      <c r="EQ83" s="258"/>
      <c r="ER83" s="587"/>
      <c r="ES83" s="258"/>
      <c r="ET83" s="258"/>
    </row>
    <row r="84" spans="1:151" s="2" customFormat="1" ht="12.75" customHeight="1">
      <c r="A84" s="8" t="s">
        <v>823</v>
      </c>
      <c r="B84" s="26"/>
      <c r="C84" s="30" t="s">
        <v>889</v>
      </c>
      <c r="G84" s="407"/>
      <c r="H84" s="509"/>
      <c r="I84" s="587"/>
      <c r="J84" s="407"/>
      <c r="K84" s="407"/>
      <c r="L84" s="407"/>
      <c r="M84" s="407"/>
      <c r="N84" s="407"/>
      <c r="O84" s="407"/>
      <c r="P84" s="407"/>
      <c r="W84" s="613"/>
      <c r="X84" s="623"/>
      <c r="Y84" s="635" t="s">
        <v>480</v>
      </c>
      <c r="Z84" s="645"/>
      <c r="AA84" s="656"/>
      <c r="AB84" s="655"/>
      <c r="AC84" s="655"/>
      <c r="AE84" s="674"/>
      <c r="AI84" s="674"/>
      <c r="AJ84" s="674"/>
      <c r="BX84" s="718"/>
      <c r="BY84" s="728"/>
      <c r="BZ84" s="728"/>
      <c r="CA84" s="728"/>
      <c r="CB84" s="739"/>
      <c r="CD84" s="744"/>
      <c r="CE84" s="82"/>
      <c r="CF84" s="82"/>
      <c r="CI84" s="765"/>
      <c r="CL84" s="772"/>
      <c r="CM84" s="775"/>
      <c r="CN84" s="785" t="s">
        <v>196</v>
      </c>
      <c r="CO84" s="793" t="s">
        <v>550</v>
      </c>
      <c r="CP84" s="796"/>
      <c r="CQ84" s="796"/>
      <c r="CR84" s="803"/>
      <c r="CS84" s="807"/>
      <c r="CT84" s="587"/>
      <c r="CW84" s="587"/>
      <c r="CZ84" s="587"/>
      <c r="DA84" s="830"/>
      <c r="DB84" s="830"/>
      <c r="DC84" s="830"/>
      <c r="DD84" s="836"/>
      <c r="DE84" s="836"/>
      <c r="DI84" s="828"/>
      <c r="DJ84" s="828"/>
      <c r="DK84" s="828"/>
      <c r="DL84" s="828"/>
      <c r="DM84" s="849"/>
      <c r="DN84" s="849"/>
      <c r="DO84" s="849"/>
      <c r="DP84" s="849"/>
      <c r="DT84" s="855"/>
      <c r="DU84" s="855"/>
      <c r="DV84" s="855"/>
      <c r="DY84" s="865"/>
      <c r="DZ84" s="865"/>
      <c r="EA84" s="865"/>
      <c r="EB84" s="865"/>
      <c r="EC84" s="865"/>
      <c r="ED84" s="865"/>
      <c r="EE84" s="865"/>
      <c r="EF84" s="865"/>
      <c r="EG84" s="865"/>
      <c r="EH84" s="865"/>
      <c r="EI84" s="865"/>
      <c r="EJ84" s="865"/>
      <c r="EK84" s="865"/>
      <c r="EL84" s="865"/>
      <c r="EM84" s="865"/>
      <c r="EN84" s="882"/>
      <c r="EQ84" s="865"/>
      <c r="ER84" s="587"/>
      <c r="ES84" s="258"/>
      <c r="ET84" s="258"/>
    </row>
    <row r="85" spans="1:151" s="2" customFormat="1" ht="12.75" customHeight="1">
      <c r="A85" s="512" t="s">
        <v>207</v>
      </c>
      <c r="B85" s="521"/>
      <c r="C85" s="399" t="e">
        <f>#REF!</f>
        <v>#REF!</v>
      </c>
      <c r="D85" s="533"/>
      <c r="E85" s="537" t="s">
        <v>208</v>
      </c>
      <c r="F85" s="54" t="e">
        <f>#REF!</f>
        <v>#REF!</v>
      </c>
      <c r="G85" s="407"/>
      <c r="H85" s="89"/>
      <c r="I85" s="586"/>
      <c r="J85" s="407"/>
      <c r="K85" s="407"/>
      <c r="L85" s="407"/>
      <c r="M85" s="407"/>
      <c r="N85" s="407"/>
      <c r="O85" s="407"/>
      <c r="P85" s="407"/>
      <c r="Q85" s="105"/>
      <c r="R85" s="105"/>
      <c r="S85" s="105"/>
      <c r="W85" s="614"/>
      <c r="X85" s="624"/>
      <c r="Y85" s="636"/>
      <c r="Z85" s="646"/>
      <c r="AA85" s="657"/>
      <c r="AB85" s="659"/>
      <c r="AC85" s="661"/>
      <c r="AG85" s="655"/>
      <c r="AH85" s="655"/>
      <c r="AI85" s="655"/>
      <c r="AJ85" s="655"/>
      <c r="AK85" s="655"/>
      <c r="AL85" s="655"/>
      <c r="AM85" s="655"/>
      <c r="AN85" s="655"/>
      <c r="AO85" s="655"/>
      <c r="AP85" s="655"/>
      <c r="AQ85" s="655"/>
      <c r="AR85" s="655"/>
      <c r="AS85" s="655"/>
      <c r="AT85" s="702"/>
      <c r="AU85" s="655"/>
      <c r="AV85" s="655"/>
      <c r="AW85" s="655"/>
      <c r="AX85" s="702"/>
      <c r="AY85" s="702"/>
      <c r="AZ85" s="655"/>
      <c r="BA85" s="702"/>
      <c r="BB85" s="655"/>
      <c r="BC85" s="655"/>
      <c r="BD85" s="655"/>
      <c r="BE85" s="655"/>
      <c r="BF85" s="655"/>
      <c r="BG85" s="655"/>
      <c r="BH85" s="655"/>
      <c r="BI85" s="702"/>
      <c r="BJ85" s="702"/>
      <c r="BK85" s="655"/>
      <c r="BL85" s="655"/>
      <c r="BM85" s="702"/>
      <c r="BN85" s="655"/>
      <c r="BO85" s="655"/>
      <c r="BP85" s="655"/>
      <c r="BQ85" s="655"/>
      <c r="BR85" s="655"/>
      <c r="BS85" s="655"/>
      <c r="BT85" s="655"/>
      <c r="BU85" s="655"/>
      <c r="BV85" s="655"/>
      <c r="BW85" s="661"/>
      <c r="BX85" s="719"/>
      <c r="BY85" s="729"/>
      <c r="BZ85" s="735"/>
      <c r="CA85" s="735"/>
      <c r="CB85" s="735"/>
      <c r="CD85" s="744"/>
      <c r="CE85" s="751"/>
      <c r="CF85" s="82"/>
      <c r="CI85" s="766"/>
      <c r="CJ85" s="105"/>
      <c r="CK85" s="105"/>
      <c r="CL85" s="771"/>
      <c r="CM85" s="776"/>
      <c r="CN85" s="786" t="s">
        <v>197</v>
      </c>
      <c r="CO85" s="794" t="s">
        <v>30</v>
      </c>
      <c r="CP85" s="797"/>
      <c r="CQ85" s="799"/>
      <c r="CR85" s="804"/>
      <c r="CS85" s="661"/>
      <c r="CT85" s="586"/>
      <c r="CU85" s="105"/>
      <c r="CV85" s="105"/>
      <c r="CW85" s="586"/>
      <c r="CX85" s="105"/>
      <c r="CY85" s="105"/>
      <c r="CZ85" s="586"/>
      <c r="DA85" s="829"/>
      <c r="DB85" s="829"/>
      <c r="DC85" s="835"/>
      <c r="DD85" s="837"/>
      <c r="DE85" s="837"/>
      <c r="DH85" s="844"/>
      <c r="DI85" s="828"/>
      <c r="DJ85" s="828"/>
      <c r="DK85" s="828"/>
      <c r="DL85" s="828"/>
      <c r="DM85" s="849"/>
      <c r="DN85" s="849"/>
      <c r="DO85" s="849"/>
      <c r="DP85" s="849"/>
      <c r="DW85" s="844"/>
      <c r="DX85" s="855"/>
      <c r="DY85" s="855"/>
      <c r="DZ85" s="855"/>
      <c r="EA85" s="837"/>
      <c r="EB85" s="844"/>
      <c r="EC85" s="855"/>
      <c r="ED85" s="855"/>
      <c r="EE85" s="855"/>
      <c r="EF85" s="855"/>
      <c r="EG85" s="855"/>
      <c r="EH85" s="855"/>
      <c r="EI85" s="855"/>
      <c r="EJ85" s="855"/>
      <c r="EK85" s="855"/>
      <c r="EL85" s="855"/>
      <c r="EO85" s="105"/>
      <c r="EP85" s="105"/>
      <c r="EQ85" s="888"/>
      <c r="ER85" s="586"/>
      <c r="ES85" s="258"/>
      <c r="ET85" s="905"/>
      <c r="EU85" s="906"/>
    </row>
    <row r="86" spans="1:151" s="3" customFormat="1" ht="12.75" customHeight="1">
      <c r="A86" s="513" t="s">
        <v>509</v>
      </c>
      <c r="B86" s="522"/>
      <c r="C86" s="522"/>
      <c r="D86" s="522"/>
      <c r="E86" s="522"/>
      <c r="F86" s="555" t="s">
        <v>360</v>
      </c>
      <c r="G86" s="568"/>
      <c r="H86" s="581" t="s">
        <v>92</v>
      </c>
      <c r="I86" s="588" t="s">
        <v>349</v>
      </c>
      <c r="J86" s="593" t="s">
        <v>510</v>
      </c>
      <c r="K86" s="598"/>
      <c r="L86" s="598"/>
      <c r="M86" s="598"/>
      <c r="N86" s="598"/>
      <c r="O86" s="598"/>
      <c r="P86" s="598"/>
      <c r="Q86" s="601"/>
      <c r="R86" s="601"/>
      <c r="S86" s="601"/>
      <c r="T86" s="598"/>
      <c r="U86" s="598"/>
      <c r="V86" s="598"/>
      <c r="W86" s="598"/>
      <c r="X86" s="625"/>
      <c r="Y86" s="581" t="s">
        <v>467</v>
      </c>
      <c r="Z86" s="601" t="s">
        <v>429</v>
      </c>
      <c r="AA86" s="601"/>
      <c r="AB86" s="601"/>
      <c r="AC86" s="581" t="s">
        <v>52</v>
      </c>
      <c r="AD86" s="599" t="s">
        <v>530</v>
      </c>
      <c r="AE86" s="599"/>
      <c r="AF86" s="599"/>
      <c r="AG86" s="599"/>
      <c r="AH86" s="599"/>
      <c r="AI86" s="599"/>
      <c r="AJ86" s="599"/>
      <c r="AK86" s="599"/>
      <c r="AL86" s="599"/>
      <c r="AM86" s="599"/>
      <c r="AN86" s="599"/>
      <c r="AO86" s="599"/>
      <c r="AP86" s="599"/>
      <c r="AQ86" s="599"/>
      <c r="AR86" s="599"/>
      <c r="AS86" s="599"/>
      <c r="AT86" s="599"/>
      <c r="AU86" s="599"/>
      <c r="AV86" s="599"/>
      <c r="AW86" s="599"/>
      <c r="AX86" s="599"/>
      <c r="AY86" s="599"/>
      <c r="AZ86" s="599"/>
      <c r="BA86" s="599"/>
      <c r="BB86" s="599"/>
      <c r="BC86" s="599"/>
      <c r="BD86" s="599"/>
      <c r="BE86" s="599"/>
      <c r="BF86" s="599"/>
      <c r="BG86" s="599"/>
      <c r="BH86" s="599"/>
      <c r="BI86" s="599"/>
      <c r="BJ86" s="599"/>
      <c r="BK86" s="599"/>
      <c r="BL86" s="599"/>
      <c r="BM86" s="599"/>
      <c r="BN86" s="599"/>
      <c r="BO86" s="599"/>
      <c r="BP86" s="599"/>
      <c r="BQ86" s="599"/>
      <c r="BR86" s="599"/>
      <c r="BS86" s="599"/>
      <c r="BT86" s="599"/>
      <c r="BU86" s="599"/>
      <c r="BV86" s="599"/>
      <c r="BW86" s="581" t="s">
        <v>262</v>
      </c>
      <c r="BX86" s="716"/>
      <c r="BY86" s="730" t="s">
        <v>265</v>
      </c>
      <c r="BZ86" s="736"/>
      <c r="CA86" s="736"/>
      <c r="CB86" s="736"/>
      <c r="CC86" s="736"/>
      <c r="CD86" s="745"/>
      <c r="CE86" s="752"/>
      <c r="CF86" s="581" t="s">
        <v>410</v>
      </c>
      <c r="CG86" s="756" t="s">
        <v>514</v>
      </c>
      <c r="CH86" s="756"/>
      <c r="CI86" s="756"/>
      <c r="CJ86" s="756"/>
      <c r="CK86" s="768"/>
      <c r="CL86" s="768"/>
      <c r="CM86" s="768"/>
      <c r="CN86" s="768"/>
      <c r="CO86" s="756"/>
      <c r="CP86" s="768"/>
      <c r="CQ86" s="768"/>
      <c r="CR86" s="581" t="s">
        <v>409</v>
      </c>
      <c r="CS86" s="581" t="s">
        <v>409</v>
      </c>
      <c r="CT86" s="812" t="s">
        <v>44</v>
      </c>
      <c r="CU86" s="812"/>
      <c r="CV86" s="812"/>
      <c r="CW86" s="812"/>
      <c r="CX86" s="812"/>
      <c r="CY86" s="812"/>
      <c r="CZ86" s="812"/>
      <c r="DA86" s="812"/>
      <c r="DB86" s="812"/>
      <c r="DC86" s="581" t="s">
        <v>409</v>
      </c>
      <c r="DD86" s="581" t="s">
        <v>409</v>
      </c>
      <c r="DE86" s="581" t="s">
        <v>409</v>
      </c>
      <c r="DF86" s="813" t="s">
        <v>531</v>
      </c>
      <c r="DG86" s="813"/>
      <c r="DH86" s="813"/>
      <c r="DI86" s="813"/>
      <c r="DJ86" s="813"/>
      <c r="DK86" s="813"/>
      <c r="DL86" s="581" t="s">
        <v>348</v>
      </c>
      <c r="DM86" s="581" t="s">
        <v>348</v>
      </c>
      <c r="DN86" s="813" t="s">
        <v>369</v>
      </c>
      <c r="DO86" s="813"/>
      <c r="DP86" s="813"/>
      <c r="DQ86" s="813"/>
      <c r="DR86" s="813"/>
      <c r="DS86" s="813"/>
      <c r="DT86" s="813"/>
      <c r="DU86" s="813"/>
      <c r="DV86" s="581" t="s">
        <v>17</v>
      </c>
      <c r="DW86" s="813" t="s">
        <v>369</v>
      </c>
      <c r="DX86" s="813"/>
      <c r="DY86" s="813"/>
      <c r="DZ86" s="813"/>
      <c r="EA86" s="581" t="s">
        <v>17</v>
      </c>
      <c r="EB86" s="813" t="s">
        <v>369</v>
      </c>
      <c r="EC86" s="813"/>
      <c r="ED86" s="813"/>
      <c r="EE86" s="813"/>
      <c r="EF86" s="813"/>
      <c r="EG86" s="813"/>
      <c r="EH86" s="813"/>
      <c r="EI86" s="813"/>
      <c r="EJ86" s="813"/>
      <c r="EK86" s="813"/>
      <c r="EL86" s="813"/>
      <c r="EM86" s="581" t="s">
        <v>17</v>
      </c>
      <c r="EN86" s="581" t="s">
        <v>17</v>
      </c>
      <c r="EO86" s="883" t="s">
        <v>393</v>
      </c>
      <c r="EP86" s="813"/>
      <c r="EQ86" s="845"/>
      <c r="ER86" s="895" t="s">
        <v>39</v>
      </c>
      <c r="ES86" s="900" t="s">
        <v>224</v>
      </c>
      <c r="ET86" s="581" t="s">
        <v>10</v>
      </c>
      <c r="EU86" s="581" t="s">
        <v>21</v>
      </c>
    </row>
    <row r="87" spans="1:151" s="3" customFormat="1" ht="13.5" customHeight="1">
      <c r="A87" s="514" t="s">
        <v>547</v>
      </c>
      <c r="B87" s="514" t="s">
        <v>294</v>
      </c>
      <c r="C87" s="514" t="s">
        <v>569</v>
      </c>
      <c r="D87" s="514" t="s">
        <v>83</v>
      </c>
      <c r="E87" s="538" t="s">
        <v>211</v>
      </c>
      <c r="F87" s="556" t="s">
        <v>88</v>
      </c>
      <c r="G87" s="569" t="s">
        <v>249</v>
      </c>
      <c r="H87" s="582" t="s">
        <v>5</v>
      </c>
      <c r="I87" s="589"/>
      <c r="J87" s="594" t="s">
        <v>418</v>
      </c>
      <c r="K87" s="599"/>
      <c r="L87" s="599"/>
      <c r="M87" s="599"/>
      <c r="N87" s="599"/>
      <c r="O87" s="599"/>
      <c r="P87" s="599"/>
      <c r="Q87" s="599"/>
      <c r="R87" s="599"/>
      <c r="S87" s="599"/>
      <c r="T87" s="599"/>
      <c r="U87" s="599"/>
      <c r="V87" s="599"/>
      <c r="W87" s="599"/>
      <c r="X87" s="626"/>
      <c r="Y87" s="582" t="s">
        <v>5</v>
      </c>
      <c r="Z87" s="647" t="s">
        <v>380</v>
      </c>
      <c r="AA87" s="595" t="s">
        <v>289</v>
      </c>
      <c r="AB87" s="604" t="s">
        <v>131</v>
      </c>
      <c r="AC87" s="582" t="s">
        <v>5</v>
      </c>
      <c r="AD87" s="663" t="s">
        <v>525</v>
      </c>
      <c r="AE87" s="663"/>
      <c r="AF87" s="676" t="s">
        <v>647</v>
      </c>
      <c r="AG87" s="679" t="s">
        <v>147</v>
      </c>
      <c r="AH87" s="683" t="s">
        <v>146</v>
      </c>
      <c r="AI87" s="688"/>
      <c r="AJ87" s="688"/>
      <c r="AK87" s="688" t="s">
        <v>223</v>
      </c>
      <c r="AL87" s="696" t="s">
        <v>374</v>
      </c>
      <c r="AM87" s="701"/>
      <c r="AN87" s="701"/>
      <c r="AO87" s="701"/>
      <c r="AP87" s="701"/>
      <c r="AQ87" s="701"/>
      <c r="AR87" s="701"/>
      <c r="AS87" s="701"/>
      <c r="AT87" s="701"/>
      <c r="AU87" s="701"/>
      <c r="AV87" s="701"/>
      <c r="AW87" s="701"/>
      <c r="AX87" s="701"/>
      <c r="AY87" s="701"/>
      <c r="AZ87" s="701"/>
      <c r="BA87" s="701"/>
      <c r="BB87" s="701"/>
      <c r="BC87" s="704"/>
      <c r="BD87" s="696" t="s">
        <v>722</v>
      </c>
      <c r="BE87" s="701"/>
      <c r="BF87" s="701"/>
      <c r="BG87" s="701"/>
      <c r="BH87" s="701"/>
      <c r="BI87" s="701"/>
      <c r="BJ87" s="701"/>
      <c r="BK87" s="701"/>
      <c r="BL87" s="704"/>
      <c r="BM87" s="696" t="s">
        <v>624</v>
      </c>
      <c r="BN87" s="701"/>
      <c r="BO87" s="701"/>
      <c r="BP87" s="701"/>
      <c r="BQ87" s="701"/>
      <c r="BR87" s="704"/>
      <c r="BS87" s="708" t="s">
        <v>723</v>
      </c>
      <c r="BT87" s="711"/>
      <c r="BU87" s="711"/>
      <c r="BV87" s="712"/>
      <c r="BW87" s="582" t="s">
        <v>5</v>
      </c>
      <c r="BX87" s="720" t="s">
        <v>536</v>
      </c>
      <c r="BY87" s="731" t="s">
        <v>145</v>
      </c>
      <c r="BZ87" s="737"/>
      <c r="CA87" s="737"/>
      <c r="CB87" s="737"/>
      <c r="CC87" s="741"/>
      <c r="CD87" s="746" t="s">
        <v>573</v>
      </c>
      <c r="CE87" s="753" t="s">
        <v>534</v>
      </c>
      <c r="CF87" s="582" t="s">
        <v>5</v>
      </c>
      <c r="CG87" s="757" t="s">
        <v>98</v>
      </c>
      <c r="CH87" s="762" t="s">
        <v>423</v>
      </c>
      <c r="CI87" s="762" t="s">
        <v>893</v>
      </c>
      <c r="CJ87" s="767" t="s">
        <v>213</v>
      </c>
      <c r="CK87" s="769"/>
      <c r="CL87" s="769"/>
      <c r="CM87" s="769"/>
      <c r="CN87" s="787"/>
      <c r="CO87" s="767" t="s">
        <v>121</v>
      </c>
      <c r="CP87" s="787"/>
      <c r="CQ87" s="777" t="s">
        <v>301</v>
      </c>
      <c r="CR87" s="805" t="s">
        <v>5</v>
      </c>
      <c r="CS87" s="805" t="s">
        <v>5</v>
      </c>
      <c r="CT87" s="813" t="s">
        <v>428</v>
      </c>
      <c r="CU87" s="813"/>
      <c r="CV87" s="813"/>
      <c r="CW87" s="813"/>
      <c r="CX87" s="813"/>
      <c r="CY87" s="813"/>
      <c r="CZ87" s="813"/>
      <c r="DA87" s="813"/>
      <c r="DB87" s="813"/>
      <c r="DC87" s="582" t="s">
        <v>5</v>
      </c>
      <c r="DD87" s="582" t="s">
        <v>5</v>
      </c>
      <c r="DE87" s="582" t="s">
        <v>5</v>
      </c>
      <c r="DF87" s="813" t="s">
        <v>336</v>
      </c>
      <c r="DG87" s="813"/>
      <c r="DH87" s="845"/>
      <c r="DI87" s="813" t="s">
        <v>168</v>
      </c>
      <c r="DJ87" s="813"/>
      <c r="DK87" s="813"/>
      <c r="DL87" s="582" t="s">
        <v>5</v>
      </c>
      <c r="DM87" s="582" t="s">
        <v>5</v>
      </c>
      <c r="DN87" s="813" t="s">
        <v>568</v>
      </c>
      <c r="DO87" s="813"/>
      <c r="DP87" s="813"/>
      <c r="DQ87" s="813"/>
      <c r="DR87" s="813"/>
      <c r="DS87" s="813"/>
      <c r="DT87" s="813"/>
      <c r="DU87" s="813"/>
      <c r="DV87" s="582" t="s">
        <v>5</v>
      </c>
      <c r="DW87" s="812" t="s">
        <v>408</v>
      </c>
      <c r="DX87" s="812"/>
      <c r="DY87" s="812"/>
      <c r="DZ87" s="812"/>
      <c r="EA87" s="582" t="s">
        <v>5</v>
      </c>
      <c r="EB87" s="868" t="s">
        <v>742</v>
      </c>
      <c r="EC87" s="874"/>
      <c r="ED87" s="874"/>
      <c r="EE87" s="874"/>
      <c r="EF87" s="874"/>
      <c r="EG87" s="874"/>
      <c r="EH87" s="874"/>
      <c r="EI87" s="874"/>
      <c r="EJ87" s="874"/>
      <c r="EK87" s="874"/>
      <c r="EL87" s="874"/>
      <c r="EM87" s="582" t="s">
        <v>5</v>
      </c>
      <c r="EN87" s="582" t="s">
        <v>5</v>
      </c>
      <c r="EO87" s="840" t="s">
        <v>491</v>
      </c>
      <c r="EP87" s="841"/>
      <c r="EQ87" s="732" t="s">
        <v>86</v>
      </c>
      <c r="ER87" s="896"/>
      <c r="ES87" s="901"/>
      <c r="ET87" s="582" t="s">
        <v>5</v>
      </c>
      <c r="EU87" s="582" t="s">
        <v>5</v>
      </c>
    </row>
    <row r="88" spans="1:151" s="3" customFormat="1" ht="48.75" customHeight="1">
      <c r="A88" s="515"/>
      <c r="B88" s="515"/>
      <c r="C88" s="515"/>
      <c r="D88" s="515"/>
      <c r="E88" s="539"/>
      <c r="F88" s="557"/>
      <c r="G88" s="570"/>
      <c r="H88" s="582" t="s">
        <v>91</v>
      </c>
      <c r="I88" s="589"/>
      <c r="J88" s="595" t="s">
        <v>150</v>
      </c>
      <c r="K88" s="595" t="s">
        <v>151</v>
      </c>
      <c r="L88" s="595" t="s">
        <v>153</v>
      </c>
      <c r="M88" s="595" t="s">
        <v>68</v>
      </c>
      <c r="N88" s="595" t="s">
        <v>31</v>
      </c>
      <c r="O88" s="595" t="s">
        <v>154</v>
      </c>
      <c r="P88" s="595" t="s">
        <v>157</v>
      </c>
      <c r="Q88" s="595" t="s">
        <v>159</v>
      </c>
      <c r="R88" s="602" t="s">
        <v>169</v>
      </c>
      <c r="S88" s="595" t="s">
        <v>25</v>
      </c>
      <c r="T88" s="604" t="s">
        <v>161</v>
      </c>
      <c r="U88" s="609"/>
      <c r="V88" s="609"/>
      <c r="W88" s="615"/>
      <c r="X88" s="627" t="s">
        <v>162</v>
      </c>
      <c r="Y88" s="582" t="s">
        <v>219</v>
      </c>
      <c r="Z88" s="648"/>
      <c r="AA88" s="596"/>
      <c r="AB88" s="605"/>
      <c r="AC88" s="582" t="s">
        <v>43</v>
      </c>
      <c r="AD88" s="663"/>
      <c r="AE88" s="663"/>
      <c r="AF88" s="677"/>
      <c r="AG88" s="680"/>
      <c r="AH88" s="684"/>
      <c r="AI88" s="689" t="s">
        <v>716</v>
      </c>
      <c r="AJ88" s="689" t="s">
        <v>72</v>
      </c>
      <c r="AK88" s="690"/>
      <c r="AL88" s="697" t="s">
        <v>705</v>
      </c>
      <c r="AM88" s="697" t="s">
        <v>706</v>
      </c>
      <c r="AN88" s="697" t="s">
        <v>707</v>
      </c>
      <c r="AO88" s="697" t="s">
        <v>709</v>
      </c>
      <c r="AP88" s="697" t="s">
        <v>565</v>
      </c>
      <c r="AQ88" s="697" t="s">
        <v>710</v>
      </c>
      <c r="AR88" s="697" t="s">
        <v>552</v>
      </c>
      <c r="AS88" s="697" t="s">
        <v>217</v>
      </c>
      <c r="AT88" s="697" t="s">
        <v>744</v>
      </c>
      <c r="AU88" s="697" t="s">
        <v>737</v>
      </c>
      <c r="AV88" s="697" t="s">
        <v>711</v>
      </c>
      <c r="AW88" s="697" t="s">
        <v>193</v>
      </c>
      <c r="AX88" s="697" t="s">
        <v>738</v>
      </c>
      <c r="AY88" s="697" t="s">
        <v>75</v>
      </c>
      <c r="AZ88" s="697" t="s">
        <v>740</v>
      </c>
      <c r="BA88" s="697" t="s">
        <v>741</v>
      </c>
      <c r="BB88" s="703" t="s">
        <v>743</v>
      </c>
      <c r="BC88" s="705"/>
      <c r="BD88" s="697" t="s">
        <v>712</v>
      </c>
      <c r="BE88" s="697" t="s">
        <v>670</v>
      </c>
      <c r="BF88" s="697" t="s">
        <v>713</v>
      </c>
      <c r="BG88" s="697" t="s">
        <v>714</v>
      </c>
      <c r="BH88" s="697" t="s">
        <v>515</v>
      </c>
      <c r="BI88" s="697" t="s">
        <v>212</v>
      </c>
      <c r="BJ88" s="697" t="s">
        <v>462</v>
      </c>
      <c r="BK88" s="703" t="s">
        <v>745</v>
      </c>
      <c r="BL88" s="705"/>
      <c r="BM88" s="697" t="s">
        <v>746</v>
      </c>
      <c r="BN88" s="697" t="s">
        <v>682</v>
      </c>
      <c r="BO88" s="697" t="s">
        <v>545</v>
      </c>
      <c r="BP88" s="697" t="s">
        <v>715</v>
      </c>
      <c r="BQ88" s="706" t="s">
        <v>717</v>
      </c>
      <c r="BR88" s="705"/>
      <c r="BS88" s="709" t="s">
        <v>326</v>
      </c>
      <c r="BT88" s="697" t="s">
        <v>158</v>
      </c>
      <c r="BU88" s="706" t="s">
        <v>388</v>
      </c>
      <c r="BV88" s="713"/>
      <c r="BW88" s="582" t="s">
        <v>90</v>
      </c>
      <c r="BX88" s="720"/>
      <c r="BY88" s="732" t="s">
        <v>521</v>
      </c>
      <c r="BZ88" s="732" t="s">
        <v>128</v>
      </c>
      <c r="CA88" s="732" t="s">
        <v>523</v>
      </c>
      <c r="CB88" s="732" t="s">
        <v>524</v>
      </c>
      <c r="CC88" s="732" t="s">
        <v>82</v>
      </c>
      <c r="CD88" s="747"/>
      <c r="CE88" s="754"/>
      <c r="CF88" s="582" t="s">
        <v>67</v>
      </c>
      <c r="CG88" s="758"/>
      <c r="CH88" s="763"/>
      <c r="CI88" s="763"/>
      <c r="CJ88" s="762" t="s">
        <v>138</v>
      </c>
      <c r="CK88" s="762" t="s">
        <v>139</v>
      </c>
      <c r="CL88" s="762" t="s">
        <v>436</v>
      </c>
      <c r="CM88" s="777" t="s">
        <v>590</v>
      </c>
      <c r="CN88" s="788" t="s">
        <v>586</v>
      </c>
      <c r="CO88" s="762" t="s">
        <v>403</v>
      </c>
      <c r="CP88" s="762" t="s">
        <v>118</v>
      </c>
      <c r="CQ88" s="778"/>
      <c r="CR88" s="805" t="s">
        <v>588</v>
      </c>
      <c r="CS88" s="805" t="s">
        <v>575</v>
      </c>
      <c r="CT88" s="814" t="s">
        <v>407</v>
      </c>
      <c r="CU88" s="817" t="s">
        <v>2</v>
      </c>
      <c r="CV88" s="817" t="s">
        <v>283</v>
      </c>
      <c r="CW88" s="821" t="s">
        <v>405</v>
      </c>
      <c r="CX88" s="821" t="s">
        <v>58</v>
      </c>
      <c r="CY88" s="821" t="s">
        <v>364</v>
      </c>
      <c r="CZ88" s="824" t="s">
        <v>18</v>
      </c>
      <c r="DA88" s="824" t="s">
        <v>58</v>
      </c>
      <c r="DB88" s="831" t="s">
        <v>343</v>
      </c>
      <c r="DC88" s="582" t="s">
        <v>178</v>
      </c>
      <c r="DD88" s="582" t="s">
        <v>215</v>
      </c>
      <c r="DE88" s="582" t="s">
        <v>67</v>
      </c>
      <c r="DF88" s="840" t="s">
        <v>314</v>
      </c>
      <c r="DG88" s="842" t="s">
        <v>149</v>
      </c>
      <c r="DH88" s="732" t="s">
        <v>417</v>
      </c>
      <c r="DI88" s="746" t="s">
        <v>318</v>
      </c>
      <c r="DJ88" s="842" t="s">
        <v>149</v>
      </c>
      <c r="DK88" s="746" t="s">
        <v>206</v>
      </c>
      <c r="DL88" s="582" t="s">
        <v>152</v>
      </c>
      <c r="DM88" s="582" t="s">
        <v>221</v>
      </c>
      <c r="DN88" s="850" t="s">
        <v>202</v>
      </c>
      <c r="DO88" s="731" t="s">
        <v>396</v>
      </c>
      <c r="DP88" s="737"/>
      <c r="DQ88" s="737"/>
      <c r="DR88" s="737"/>
      <c r="DS88" s="737"/>
      <c r="DT88" s="737"/>
      <c r="DU88" s="857"/>
      <c r="DV88" s="582" t="s">
        <v>222</v>
      </c>
      <c r="DW88" s="840" t="s">
        <v>100</v>
      </c>
      <c r="DX88" s="860" t="s">
        <v>113</v>
      </c>
      <c r="DY88" s="746" t="s">
        <v>354</v>
      </c>
      <c r="DZ88" s="746" t="s">
        <v>61</v>
      </c>
      <c r="EA88" s="582" t="s">
        <v>499</v>
      </c>
      <c r="EB88" s="869" t="s">
        <v>747</v>
      </c>
      <c r="EC88" s="869" t="s">
        <v>748</v>
      </c>
      <c r="ED88" s="869" t="s">
        <v>749</v>
      </c>
      <c r="EE88" s="869" t="s">
        <v>750</v>
      </c>
      <c r="EF88" s="869" t="s">
        <v>386</v>
      </c>
      <c r="EG88" s="869" t="s">
        <v>751</v>
      </c>
      <c r="EH88" s="869" t="s">
        <v>752</v>
      </c>
      <c r="EI88" s="869" t="s">
        <v>753</v>
      </c>
      <c r="EJ88" s="869" t="s">
        <v>250</v>
      </c>
      <c r="EK88" s="869" t="s">
        <v>492</v>
      </c>
      <c r="EL88" s="880"/>
      <c r="EM88" s="582" t="s">
        <v>754</v>
      </c>
      <c r="EN88" s="582" t="s">
        <v>96</v>
      </c>
      <c r="EO88" s="841"/>
      <c r="EP88" s="843" t="s">
        <v>779</v>
      </c>
      <c r="EQ88" s="733"/>
      <c r="ER88" s="897" t="s">
        <v>170</v>
      </c>
      <c r="ES88" s="901"/>
      <c r="ET88" s="582" t="s">
        <v>28</v>
      </c>
      <c r="EU88" s="907" t="s">
        <v>127</v>
      </c>
    </row>
    <row r="89" spans="1:151" s="3" customFormat="1" ht="24.75" customHeight="1">
      <c r="A89" s="515" t="s">
        <v>548</v>
      </c>
      <c r="B89" s="515" t="s">
        <v>548</v>
      </c>
      <c r="C89" s="515"/>
      <c r="D89" s="534"/>
      <c r="E89" s="540"/>
      <c r="F89" s="558" t="s">
        <v>346</v>
      </c>
      <c r="G89" s="571" t="s">
        <v>431</v>
      </c>
      <c r="H89" s="582"/>
      <c r="I89" s="590"/>
      <c r="J89" s="596"/>
      <c r="K89" s="596"/>
      <c r="L89" s="596"/>
      <c r="M89" s="596"/>
      <c r="N89" s="596"/>
      <c r="O89" s="596"/>
      <c r="P89" s="596"/>
      <c r="Q89" s="596"/>
      <c r="R89" s="603"/>
      <c r="S89" s="596"/>
      <c r="T89" s="605"/>
      <c r="U89" s="610" t="s">
        <v>65</v>
      </c>
      <c r="V89" s="610" t="s">
        <v>4</v>
      </c>
      <c r="W89" s="616" t="s">
        <v>62</v>
      </c>
      <c r="X89" s="605"/>
      <c r="Y89" s="582"/>
      <c r="Z89" s="648"/>
      <c r="AA89" s="596"/>
      <c r="AB89" s="605"/>
      <c r="AC89" s="582"/>
      <c r="AD89" s="663"/>
      <c r="AE89" s="675" t="s">
        <v>220</v>
      </c>
      <c r="AF89" s="677"/>
      <c r="AG89" s="680"/>
      <c r="AH89" s="684"/>
      <c r="AI89" s="690"/>
      <c r="AJ89" s="690"/>
      <c r="AK89" s="690"/>
      <c r="AL89" s="698"/>
      <c r="AM89" s="698"/>
      <c r="AN89" s="698"/>
      <c r="AO89" s="698"/>
      <c r="AP89" s="698"/>
      <c r="AQ89" s="698"/>
      <c r="AR89" s="698"/>
      <c r="AS89" s="698"/>
      <c r="AT89" s="698"/>
      <c r="AU89" s="698"/>
      <c r="AV89" s="698"/>
      <c r="AW89" s="698"/>
      <c r="AX89" s="698"/>
      <c r="AY89" s="698"/>
      <c r="AZ89" s="698"/>
      <c r="BA89" s="698"/>
      <c r="BB89" s="698"/>
      <c r="BC89" s="595" t="s">
        <v>719</v>
      </c>
      <c r="BD89" s="698"/>
      <c r="BE89" s="698"/>
      <c r="BF89" s="698"/>
      <c r="BG89" s="698"/>
      <c r="BH89" s="698"/>
      <c r="BI89" s="698"/>
      <c r="BJ89" s="698"/>
      <c r="BK89" s="698"/>
      <c r="BL89" s="595" t="s">
        <v>778</v>
      </c>
      <c r="BM89" s="698"/>
      <c r="BN89" s="698"/>
      <c r="BO89" s="698"/>
      <c r="BP89" s="698"/>
      <c r="BQ89" s="707"/>
      <c r="BR89" s="595" t="s">
        <v>183</v>
      </c>
      <c r="BS89" s="710"/>
      <c r="BT89" s="698"/>
      <c r="BU89" s="707"/>
      <c r="BV89" s="604" t="s">
        <v>183</v>
      </c>
      <c r="BW89" s="582"/>
      <c r="BX89" s="721">
        <v>0</v>
      </c>
      <c r="BY89" s="733"/>
      <c r="BZ89" s="733"/>
      <c r="CA89" s="733"/>
      <c r="CB89" s="733"/>
      <c r="CC89" s="733"/>
      <c r="CD89" s="747"/>
      <c r="CE89" s="754"/>
      <c r="CF89" s="582"/>
      <c r="CG89" s="758"/>
      <c r="CH89" s="763"/>
      <c r="CI89" s="763"/>
      <c r="CJ89" s="763"/>
      <c r="CK89" s="763"/>
      <c r="CL89" s="763"/>
      <c r="CM89" s="778"/>
      <c r="CN89" s="789"/>
      <c r="CO89" s="763"/>
      <c r="CP89" s="763"/>
      <c r="CQ89" s="778"/>
      <c r="CR89" s="805"/>
      <c r="CS89" s="805"/>
      <c r="CT89" s="815"/>
      <c r="CU89" s="818"/>
      <c r="CV89" s="818"/>
      <c r="CW89" s="822"/>
      <c r="CX89" s="822"/>
      <c r="CY89" s="822"/>
      <c r="CZ89" s="825"/>
      <c r="DA89" s="825"/>
      <c r="DB89" s="832"/>
      <c r="DC89" s="582"/>
      <c r="DD89" s="582"/>
      <c r="DE89" s="582"/>
      <c r="DF89" s="841"/>
      <c r="DG89" s="843" t="s">
        <v>148</v>
      </c>
      <c r="DH89" s="733"/>
      <c r="DI89" s="747"/>
      <c r="DJ89" s="843" t="s">
        <v>148</v>
      </c>
      <c r="DK89" s="747"/>
      <c r="DL89" s="582"/>
      <c r="DM89" s="582"/>
      <c r="DN89" s="851"/>
      <c r="DO89" s="853" t="s">
        <v>486</v>
      </c>
      <c r="DP89" s="853" t="s">
        <v>373</v>
      </c>
      <c r="DQ89" s="854" t="s">
        <v>556</v>
      </c>
      <c r="DR89" s="854" t="s">
        <v>365</v>
      </c>
      <c r="DS89" s="854" t="s">
        <v>433</v>
      </c>
      <c r="DT89" s="856" t="s">
        <v>546</v>
      </c>
      <c r="DU89" s="858" t="s">
        <v>66</v>
      </c>
      <c r="DV89" s="582"/>
      <c r="DW89" s="841"/>
      <c r="DX89" s="861" t="s">
        <v>554</v>
      </c>
      <c r="DY89" s="747"/>
      <c r="DZ89" s="747"/>
      <c r="EA89" s="582"/>
      <c r="EB89" s="870"/>
      <c r="EC89" s="870"/>
      <c r="ED89" s="870"/>
      <c r="EE89" s="870"/>
      <c r="EF89" s="870"/>
      <c r="EG89" s="870"/>
      <c r="EH89" s="870"/>
      <c r="EI89" s="870"/>
      <c r="EJ89" s="870"/>
      <c r="EK89" s="870"/>
      <c r="EL89" s="858" t="s">
        <v>66</v>
      </c>
      <c r="EM89" s="582"/>
      <c r="EN89" s="582"/>
      <c r="EO89" s="841"/>
      <c r="EP89" s="885"/>
      <c r="EQ89" s="733"/>
      <c r="ER89" s="898"/>
      <c r="ES89" s="901"/>
      <c r="ET89" s="582"/>
      <c r="EU89" s="907"/>
    </row>
    <row r="90" spans="1:151" s="405" customFormat="1" ht="19.75" hidden="1">
      <c r="A90" s="516" t="s">
        <v>443</v>
      </c>
      <c r="B90" s="516" t="s">
        <v>359</v>
      </c>
      <c r="C90" s="527" t="s">
        <v>569</v>
      </c>
      <c r="D90" s="516" t="s">
        <v>83</v>
      </c>
      <c r="E90" s="541" t="s">
        <v>245</v>
      </c>
      <c r="F90" s="559" t="s">
        <v>247</v>
      </c>
      <c r="G90" s="572" t="s">
        <v>249</v>
      </c>
      <c r="H90" s="583" t="s">
        <v>5</v>
      </c>
      <c r="I90" s="591" t="s">
        <v>251</v>
      </c>
      <c r="J90" s="597" t="s">
        <v>252</v>
      </c>
      <c r="K90" s="597" t="s">
        <v>254</v>
      </c>
      <c r="L90" s="597" t="s">
        <v>255</v>
      </c>
      <c r="M90" s="600" t="s">
        <v>260</v>
      </c>
      <c r="N90" s="600" t="s">
        <v>261</v>
      </c>
      <c r="O90" s="600" t="s">
        <v>264</v>
      </c>
      <c r="P90" s="600" t="s">
        <v>191</v>
      </c>
      <c r="Q90" s="600" t="s">
        <v>267</v>
      </c>
      <c r="R90" s="600" t="s">
        <v>268</v>
      </c>
      <c r="S90" s="600" t="s">
        <v>271</v>
      </c>
      <c r="T90" s="606" t="s">
        <v>401</v>
      </c>
      <c r="U90" s="611" t="s">
        <v>272</v>
      </c>
      <c r="V90" s="611" t="s">
        <v>274</v>
      </c>
      <c r="W90" s="617" t="s">
        <v>275</v>
      </c>
      <c r="X90" s="628" t="s">
        <v>209</v>
      </c>
      <c r="Y90" s="637" t="s">
        <v>5</v>
      </c>
      <c r="Z90" s="649" t="s">
        <v>277</v>
      </c>
      <c r="AA90" s="658" t="s">
        <v>9</v>
      </c>
      <c r="AB90" s="660" t="s">
        <v>280</v>
      </c>
      <c r="AC90" s="662" t="s">
        <v>5</v>
      </c>
      <c r="AD90" s="664" t="s">
        <v>257</v>
      </c>
      <c r="AE90" s="664" t="s">
        <v>760</v>
      </c>
      <c r="AF90" s="678" t="s">
        <v>281</v>
      </c>
      <c r="AG90" s="678" t="s">
        <v>279</v>
      </c>
      <c r="AH90" s="678" t="s">
        <v>282</v>
      </c>
      <c r="AI90" s="678" t="s">
        <v>716</v>
      </c>
      <c r="AJ90" s="678" t="s">
        <v>730</v>
      </c>
      <c r="AK90" s="678" t="s">
        <v>762</v>
      </c>
      <c r="AL90" s="699" t="s">
        <v>763</v>
      </c>
      <c r="AM90" s="699" t="s">
        <v>764</v>
      </c>
      <c r="AN90" s="699" t="s">
        <v>765</v>
      </c>
      <c r="AO90" s="699" t="s">
        <v>535</v>
      </c>
      <c r="AP90" s="699" t="s">
        <v>766</v>
      </c>
      <c r="AQ90" s="699" t="s">
        <v>425</v>
      </c>
      <c r="AR90" s="699" t="s">
        <v>767</v>
      </c>
      <c r="AS90" s="699" t="s">
        <v>768</v>
      </c>
      <c r="AT90" s="699" t="s">
        <v>769</v>
      </c>
      <c r="AU90" s="699" t="s">
        <v>770</v>
      </c>
      <c r="AV90" s="699" t="s">
        <v>711</v>
      </c>
      <c r="AW90" s="699" t="s">
        <v>136</v>
      </c>
      <c r="AX90" s="699" t="s">
        <v>646</v>
      </c>
      <c r="AY90" s="699" t="s">
        <v>697</v>
      </c>
      <c r="AZ90" s="699" t="s">
        <v>698</v>
      </c>
      <c r="BA90" s="699" t="s">
        <v>454</v>
      </c>
      <c r="BB90" s="699" t="s">
        <v>500</v>
      </c>
      <c r="BC90" s="678" t="s">
        <v>730</v>
      </c>
      <c r="BD90" s="699" t="s">
        <v>674</v>
      </c>
      <c r="BE90" s="699" t="s">
        <v>519</v>
      </c>
      <c r="BF90" s="699" t="s">
        <v>71</v>
      </c>
      <c r="BG90" s="699" t="s">
        <v>771</v>
      </c>
      <c r="BH90" s="699" t="s">
        <v>772</v>
      </c>
      <c r="BI90" s="699" t="s">
        <v>773</v>
      </c>
      <c r="BJ90" s="699" t="s">
        <v>122</v>
      </c>
      <c r="BK90" s="699" t="s">
        <v>231</v>
      </c>
      <c r="BL90" s="699" t="s">
        <v>730</v>
      </c>
      <c r="BM90" s="699" t="s">
        <v>664</v>
      </c>
      <c r="BN90" s="699" t="s">
        <v>63</v>
      </c>
      <c r="BO90" s="699" t="s">
        <v>774</v>
      </c>
      <c r="BP90" s="699" t="s">
        <v>775</v>
      </c>
      <c r="BQ90" s="699" t="s">
        <v>776</v>
      </c>
      <c r="BR90" s="699" t="s">
        <v>730</v>
      </c>
      <c r="BS90" s="699" t="s">
        <v>777</v>
      </c>
      <c r="BT90" s="699" t="s">
        <v>701</v>
      </c>
      <c r="BU90" s="699" t="s">
        <v>45</v>
      </c>
      <c r="BV90" s="699" t="s">
        <v>730</v>
      </c>
      <c r="BW90" s="715" t="s">
        <v>5</v>
      </c>
      <c r="BX90" s="722" t="s">
        <v>225</v>
      </c>
      <c r="BY90" s="734" t="s">
        <v>286</v>
      </c>
      <c r="BZ90" s="734" t="s">
        <v>179</v>
      </c>
      <c r="CA90" s="734" t="s">
        <v>288</v>
      </c>
      <c r="CB90" s="734" t="s">
        <v>290</v>
      </c>
      <c r="CC90" s="734" t="s">
        <v>291</v>
      </c>
      <c r="CD90" s="734" t="s">
        <v>292</v>
      </c>
      <c r="CE90" s="755" t="s">
        <v>22</v>
      </c>
      <c r="CF90" s="715" t="s">
        <v>5</v>
      </c>
      <c r="CG90" s="734" t="s">
        <v>295</v>
      </c>
      <c r="CH90" s="734" t="s">
        <v>297</v>
      </c>
      <c r="CI90" s="734" t="s">
        <v>298</v>
      </c>
      <c r="CJ90" s="734" t="s">
        <v>300</v>
      </c>
      <c r="CK90" s="734" t="s">
        <v>302</v>
      </c>
      <c r="CL90" s="734" t="s">
        <v>574</v>
      </c>
      <c r="CM90" s="734" t="s">
        <v>472</v>
      </c>
      <c r="CN90" s="734" t="s">
        <v>584</v>
      </c>
      <c r="CO90" s="734" t="s">
        <v>304</v>
      </c>
      <c r="CP90" s="734" t="s">
        <v>227</v>
      </c>
      <c r="CQ90" s="734" t="s">
        <v>216</v>
      </c>
      <c r="CR90" s="806" t="s">
        <v>5</v>
      </c>
      <c r="CS90" s="637" t="s">
        <v>5</v>
      </c>
      <c r="CT90" s="816" t="s">
        <v>305</v>
      </c>
      <c r="CU90" s="819" t="s">
        <v>308</v>
      </c>
      <c r="CV90" s="819" t="s">
        <v>310</v>
      </c>
      <c r="CW90" s="823" t="s">
        <v>313</v>
      </c>
      <c r="CX90" s="823" t="s">
        <v>114</v>
      </c>
      <c r="CY90" s="823" t="s">
        <v>316</v>
      </c>
      <c r="CZ90" s="826" t="s">
        <v>320</v>
      </c>
      <c r="DA90" s="826" t="s">
        <v>315</v>
      </c>
      <c r="DB90" s="833" t="s">
        <v>195</v>
      </c>
      <c r="DC90" s="637" t="s">
        <v>5</v>
      </c>
      <c r="DD90" s="637" t="s">
        <v>5</v>
      </c>
      <c r="DE90" s="662" t="s">
        <v>5</v>
      </c>
      <c r="DF90" s="734" t="s">
        <v>321</v>
      </c>
      <c r="DG90" s="722" t="s">
        <v>322</v>
      </c>
      <c r="DH90" s="734" t="s">
        <v>323</v>
      </c>
      <c r="DI90" s="734" t="s">
        <v>107</v>
      </c>
      <c r="DJ90" s="722" t="s">
        <v>325</v>
      </c>
      <c r="DK90" s="734" t="s">
        <v>160</v>
      </c>
      <c r="DL90" s="806" t="s">
        <v>5</v>
      </c>
      <c r="DM90" s="662" t="s">
        <v>5</v>
      </c>
      <c r="DN90" s="852" t="s">
        <v>99</v>
      </c>
      <c r="DO90" s="722" t="s">
        <v>330</v>
      </c>
      <c r="DP90" s="722" t="s">
        <v>332</v>
      </c>
      <c r="DQ90" s="722" t="s">
        <v>333</v>
      </c>
      <c r="DR90" s="722" t="s">
        <v>312</v>
      </c>
      <c r="DS90" s="722" t="s">
        <v>244</v>
      </c>
      <c r="DT90" s="722" t="s">
        <v>401</v>
      </c>
      <c r="DU90" s="722" t="s">
        <v>148</v>
      </c>
      <c r="DV90" s="806" t="s">
        <v>5</v>
      </c>
      <c r="DW90" s="859" t="s">
        <v>334</v>
      </c>
      <c r="DX90" s="862" t="s">
        <v>103</v>
      </c>
      <c r="DY90" s="866" t="s">
        <v>335</v>
      </c>
      <c r="DZ90" s="867" t="s">
        <v>59</v>
      </c>
      <c r="EA90" s="662" t="s">
        <v>5</v>
      </c>
      <c r="EB90" s="871" t="str">
        <f t="shared" ref="EB90:EK90" si="53">EB88</f>
        <v>a) 養護者への定期的な声掛け、ねぎらい等による関係性の構築・維持づくり</v>
      </c>
      <c r="EC90" s="871" t="str">
        <f t="shared" si="53"/>
        <v>b) 養護者の抱える生活課題等ついてのアセスメント</v>
      </c>
      <c r="ED90" s="871" t="str">
        <f t="shared" si="53"/>
        <v>c) 他部署多機関等との連携による支援チームの形成</v>
      </c>
      <c r="EE90" s="871" t="str">
        <f t="shared" si="53"/>
        <v>d) 養護者支援のゴールの設定、支援方法の確認</v>
      </c>
      <c r="EF90" s="871" t="str">
        <f t="shared" si="53"/>
        <v>e) 養護者への相談・助言</v>
      </c>
      <c r="EG90" s="871" t="str">
        <f t="shared" si="53"/>
        <v>f) 家族・親族・近隣住民等との関係性の調整</v>
      </c>
      <c r="EH90" s="871" t="str">
        <f t="shared" si="53"/>
        <v>g) 各種社会資源の紹介・つなぎ・調整</v>
      </c>
      <c r="EI90" s="871" t="str">
        <f t="shared" si="53"/>
        <v>h) 定期的な訪問によるモニタリング</v>
      </c>
      <c r="EJ90" s="871" t="str">
        <f t="shared" si="53"/>
        <v>i) 養護者支援の終結の判断</v>
      </c>
      <c r="EK90" s="871" t="str">
        <f t="shared" si="53"/>
        <v>j) その他</v>
      </c>
      <c r="EL90" s="881" t="s">
        <v>506</v>
      </c>
      <c r="EM90" s="637" t="s">
        <v>5</v>
      </c>
      <c r="EN90" s="637" t="s">
        <v>5</v>
      </c>
      <c r="EO90" s="884" t="s">
        <v>337</v>
      </c>
      <c r="EP90" s="886" t="s">
        <v>338</v>
      </c>
      <c r="EQ90" s="889" t="s">
        <v>214</v>
      </c>
      <c r="ER90" s="899" t="s">
        <v>340</v>
      </c>
      <c r="ES90" s="902" t="s">
        <v>83</v>
      </c>
      <c r="ET90" s="637" t="s">
        <v>5</v>
      </c>
      <c r="EU90" s="637" t="s">
        <v>5</v>
      </c>
    </row>
    <row r="91" spans="1:151" s="510" customFormat="1" ht="6.5" hidden="1" customHeight="1">
      <c r="A91" s="517"/>
      <c r="B91" s="523"/>
      <c r="C91" s="528"/>
      <c r="D91" s="535"/>
      <c r="E91" s="542"/>
      <c r="F91" s="560"/>
      <c r="G91" s="573"/>
      <c r="H91" s="584" t="str">
        <f>IF(AND(COUNTA(J91:T91,Z91,AB91,AD91,AG91,AH91,AK91,BY91:CE91,CG91:CQ91,CT91:DB91,DF91:DK91,DN91:DU91,DW91:DZ91,EO91:ER91)&gt;0,COUNTA(F91:G91)&lt;2),"左欄←は必須回答",IF(COUNTA(F91:G91)=1,"左欄←は必須回答",IF(AND(F91=F$65,OR(COUNTA(I91,Z91,AA91,AB91,AD91,AF91,AG91,AH91,AK91)&gt;0,COUNTA(J91:T91,X91)&gt;0)),"2人目以降の被虐待者のため問1～4まで記入不要"," ")))</f>
        <v xml:space="preserve"> </v>
      </c>
      <c r="I91" s="58"/>
      <c r="J91" s="50"/>
      <c r="K91" s="50"/>
      <c r="L91" s="50"/>
      <c r="M91" s="50"/>
      <c r="N91" s="50"/>
      <c r="O91" s="50"/>
      <c r="P91" s="50"/>
      <c r="Q91" s="50"/>
      <c r="R91" s="50"/>
      <c r="S91" s="50"/>
      <c r="T91" s="607"/>
      <c r="U91" s="100"/>
      <c r="V91" s="100"/>
      <c r="W91" s="107"/>
      <c r="X91" s="607"/>
      <c r="Y91" s="584" t="str">
        <f>IF(OR(AND(AND(OR(F91=F$63,F91=F$64),G91&lt;&gt;""),OR(I91="",COUNTA(J91:T91,X91)&lt;1)),AND(COUNTA(F91:G91)=0,COUNTA(I91:T91,X91)&gt;0)),"問1問2記入漏れ、もしくは不要な回答あり",IF(AND(T91&gt;0,OR(COUNTA(U91:W91)&lt;1,COUNTA(U91:W91)&gt;T91)),"その他に人数→具体的内容記入",IF(AND(T91="",COUNTA(U91:W91)&lt;&gt;0),"具体的内容→その他の人数"," ")))</f>
        <v xml:space="preserve"> </v>
      </c>
      <c r="Z91" s="650"/>
      <c r="AA91" s="58"/>
      <c r="AB91" s="225"/>
      <c r="AC91" s="584" t="str">
        <f>IF(OR(AND(Z91&lt;&gt;Z$65,COUNTA(AB91)&gt;0),AND(Z91=Z$65,COUNTA(AB91)=0)),"C)立入調査による事実確認→3)警察の同行を記入 ",IF(AND(OR(F91=F$63,F91=F$64),AND(OR(Z91=$Z$63,Z91=$Z$64,Z91=$Z$65),COUNTA(Z91:AA91)&lt;2)),"問3記入漏れ",IF(AND(G91=G$65,OR(Z91=Z$66,Z91=Z$67)),"対象年度以前に事実確認をした虐待事例のみ回答"," ")))</f>
        <v xml:space="preserve"> </v>
      </c>
      <c r="AD91" s="665"/>
      <c r="AE91" s="219"/>
      <c r="AF91" s="58"/>
      <c r="AG91" s="681"/>
      <c r="AH91" s="685"/>
      <c r="AI91" s="685"/>
      <c r="AJ91" s="685"/>
      <c r="AK91" s="685"/>
      <c r="AL91" s="700"/>
      <c r="AM91" s="700"/>
      <c r="AN91" s="700"/>
      <c r="AO91" s="700"/>
      <c r="AP91" s="700"/>
      <c r="AQ91" s="700"/>
      <c r="AR91" s="700"/>
      <c r="AS91" s="700"/>
      <c r="AT91" s="700"/>
      <c r="AU91" s="700"/>
      <c r="AV91" s="700"/>
      <c r="AW91" s="700"/>
      <c r="AX91" s="700"/>
      <c r="AY91" s="700"/>
      <c r="AZ91" s="700"/>
      <c r="BA91" s="700"/>
      <c r="BB91" s="700"/>
      <c r="BC91" s="100"/>
      <c r="BD91" s="700"/>
      <c r="BE91" s="700"/>
      <c r="BF91" s="700"/>
      <c r="BG91" s="700"/>
      <c r="BH91" s="700"/>
      <c r="BI91" s="700"/>
      <c r="BJ91" s="700"/>
      <c r="BK91" s="700"/>
      <c r="BL91" s="100"/>
      <c r="BM91" s="700"/>
      <c r="BN91" s="700"/>
      <c r="BO91" s="700"/>
      <c r="BP91" s="700"/>
      <c r="BQ91" s="700"/>
      <c r="BR91" s="100"/>
      <c r="BS91" s="700"/>
      <c r="BT91" s="700"/>
      <c r="BU91" s="700"/>
      <c r="BV91" s="714"/>
      <c r="BW91" s="584" t="str">
        <f>IF(AND(OR(Z91=Z$66,Z91=Z$67,Z91=""),COUNTA(AD91:AH91)&gt;0),"問3事実確認行っていない→記入不要",IF(AND(OR(Z91=Z$63,Z91=Z$64,Z91=Z$65),OR(AD91=AD$63,AD91=""),COUNTA(AD91,AF91:AI91)&lt;5),"問3事実確認を行った→問4_1)～4_5）に回答漏れがあります",IF(AND(AD91=AD$63,COUNTA(AL91:BB91,BD91:BK91,BM91:BQ91,BS91:BU91)&lt;33),"問4_6)_2～問4_6)_5虐待の発生要因の回答漏れがあります",IF(AND(OR(AD91=AD$64,AD91=AD$65),COUNTA(AF91:AH91)&gt;0),"問4_1)虐待があったといえない→2)～5)記入不要",IF(AND(G91=G$65,OR(AD91=AD$64,AD91=AD$65)),"要確認事項「対応時期」で選択肢cとした場合、虐待の事実が認められた事例のみ回答",IF(AND(AD91=AD$65,AE91=""),"虐待の判断に至らなかった理由を記入",IF(AND(F91=F$64,AG91=1),"被虐待者が複数いる事例を選択中→被虐待者人数確認"," ")))))))</f>
        <v xml:space="preserve"> </v>
      </c>
      <c r="BX91" s="723"/>
      <c r="BY91" s="50"/>
      <c r="BZ91" s="50"/>
      <c r="CA91" s="50"/>
      <c r="CB91" s="50"/>
      <c r="CC91" s="50"/>
      <c r="CD91" s="219"/>
      <c r="CE91" s="225"/>
      <c r="CF91" s="584" t="str">
        <f>IF(AND(AD91=AD$63,COUNTA(BY91:CC91)&lt;1),"問4_1)虐待を受けたと判断→問5に記入",IF(AND(OR(AD91=AD$64,AD91=AD$65,AND(OR(F91=F$63,F91=F$64),AD91="")),OR(COUNTA(BY91:CC91)&gt;0,COUNTA(CD91:CE91)&gt;0)),"虐待判断事例のみ回答",IF(AND(F91=F$65,COUNTA(BY91:CC91)&lt;1),"2人目以降の被虐待者につき、記入必要",IF(AND(COUNTA(F91:G91,I91:X91,Z91:AB91,AD91:AK91)=0,COUNTA(BY91:CE91)&gt;0),"虐待判断事例のみ回答"," "))))</f>
        <v xml:space="preserve"> </v>
      </c>
      <c r="CG91" s="759"/>
      <c r="CH91" s="50"/>
      <c r="CI91" s="50"/>
      <c r="CJ91" s="50"/>
      <c r="CK91" s="50"/>
      <c r="CL91" s="50"/>
      <c r="CM91" s="50"/>
      <c r="CN91" s="50"/>
      <c r="CO91" s="50"/>
      <c r="CP91" s="219"/>
      <c r="CQ91" s="225"/>
      <c r="CR91" s="584" t="str" cm="1">
        <f t="array" ref="CR91">IF(AND(SUM(COUNTIF(CG91:CM91,{"*不明*","*その他*"})+COUNTIF(CO91:CP91,{"*不明*","*その他*"}))&gt;0,CQ91=""),"その他・不明の場合,10)具体的内容、理由を記入",IF(OR(AND(CI91=CI$65,COUNTA(CJ91:CM91)&lt;4),AND(OR(CI91=CI$63,CI91=CI$64,CI91=CI$66,CI91=CI$67,CI91=""),COUNTA(CJ91:CM91)&gt;0)),"3)介護保険認定済→要介護度、認知症自立度、寝たきり度、介護保険サービス記入",IF(OR(AND(OR(CM91=CM$63,CM91=CM$64),CN91=""),AND(OR(CM91=CM$65,CM91=CM$66),CN91&lt;&gt;"")),"7)介護保険サービス受けている/過去受けていた→具体的内容記入"," ")))</f>
        <v xml:space="preserve"> </v>
      </c>
      <c r="CS91" s="584" t="str">
        <f>IF(AND(CO91=CO$63,CP91=CP$63),"8)虐待者とのみ同居で、9)家族形態が単独世帯",IF(AND(CO91=CO$64,CP91=CP$63),"8)虐待者及び他家族と同居で、9)家族形態が単独世帯",IF(AND(CO91=CO$64,CP91=CP$64),"8)虐待者及び他家族と同居で、9)家族形態が夫婦のみ世帯"," ")))</f>
        <v xml:space="preserve"> </v>
      </c>
      <c r="CT91" s="759"/>
      <c r="CU91" s="219"/>
      <c r="CV91" s="50"/>
      <c r="CW91" s="50"/>
      <c r="CX91" s="219"/>
      <c r="CY91" s="50"/>
      <c r="CZ91" s="50"/>
      <c r="DA91" s="219"/>
      <c r="DB91" s="50"/>
      <c r="DC91" s="584" t="str">
        <f>IF(OR(AND(OR(CT91=CT$71,CT91=CT$72),COUNTA(CU91)&lt;1),AND(OR(CW91=CW$71,CW91=CW$72),COUNTA(CX91)&lt;1),AND(OR(CZ91=CZ$71,CZ91=CZ$72),COUNTA(DA91)&lt;1)),"その他、不明→具体的内容",IF(OR(AND(AND(CT91&lt;&gt;CT$71,CT91&lt;&gt;CT$72),COUNTA(CU91)&gt;0),AND(AND(CW91&lt;&gt;CW$71,CW91&lt;&gt;CW$72),COUNTA(CX91)&gt;0),AND(AND(CZ91&lt;&gt;CZ$71,CZ91&lt;&gt;CZ$72),COUNTA(DA91)&gt;0)),"その他、不明→具体的内容"," "))</f>
        <v xml:space="preserve"> </v>
      </c>
      <c r="DD91" s="584" t="str">
        <f>IF(AND(CG91=CG$63,OR(CT91=CT$63,CW91=CW$63,CZ91=CZ$63)),"被虐待者が男性で虐待者が夫",IF(AND(CG91=CG$64,OR(CT91=CT$64,CW91=CW$64,CZ91=CZ$64)),"被虐待者が女性で虐待者が妻",IF(AND(COUNTA(CT91)-COUNTA(CV91)=0,COUNTA(CW91)-COUNTA(CY91)=0,COUNTA(CZ91)-COUNTA(DB91)=0)," ","続柄、年齢を記入")))</f>
        <v xml:space="preserve"> </v>
      </c>
      <c r="DE91" s="584" t="str">
        <f>IF(OR(AND(AD91=AD$63,COUNTA(CG91,CH91,CI91,CO91,CP91,CT91,CV91)&lt;7),AND(OR(AD91=AD$64,AD91=AD$65,AND(OR(F91=F$63,F91=F$64),AD91="")),COUNTA(CG91,CH91,CI91,CO91,CP91,CT91,CV91,CW91,CY91,CZ91,DB91)&gt;0)),"問4_1)「虐待を受けたと判断」の場合→問6に記入",IF(AND(F91=F$65,COUNTA(CG91:CI91,CO91:CP91,CT91,CV91)&lt;7),"2人目以降の被虐待者につき、記入必要",IF(AND(AH91&gt;1,COUNTA(CW91,CY91)&lt;2),"虐待者2人以上→虐待者属性記入",IF(AND(AH91&gt;2,COUNTA(CZ91,DB91)&lt;2),"虐待者3人以上→虐待者属性記入",IF(AND(COUNTA(F91:G91,I91:X91,Z91:AB91,AD91:AK91)=0,COUNTA(CG91:CQ91,CT91:DB91)&gt;0),"虐待事例の場合のみ回答"," ")))))</f>
        <v xml:space="preserve"> </v>
      </c>
      <c r="DF91" s="665"/>
      <c r="DG91" s="107"/>
      <c r="DH91" s="58"/>
      <c r="DI91" s="225"/>
      <c r="DJ91" s="107"/>
      <c r="DK91" s="607"/>
      <c r="DL91" s="584" t="str">
        <f>IF(OR(AND(DF91=DF$63,COUNTA(DI91,DK91)&lt;&gt;2),AND(OR(DF91=DF$64,DF91=DF$65,DF91=DF$66,DF91=DF$67),COUNTA(DI91,DK91)&gt;0)),"問7_1分離を行った事例の場合、2)対応内容を記入",IF(OR(AND(DF91=DF$67,COUNTA(DG91)=0),AND(DF91&lt;&gt;DF$67,COUNTA(DG91)&gt;0),AND(DI91=DI$69,COUNTA(DJ91)=0),AND(DI91&lt;&gt;DI$69,COUNTA(DJ91)&gt;0)),"その他→具体的内容",IF(AND(COUNTA(DI91:DK91)&lt;&gt;0,DF91=""),"問7_1-1)分離の有無を記入"," ")))</f>
        <v xml:space="preserve"> </v>
      </c>
      <c r="DM91" s="584" t="str">
        <f>IF(OR(AND(DF91=DF$64,COUNTA(DN91)&lt;1),AND(OR(DF91=DF$63,DF91=DF$65,DF91=DF$66,DF91=DF$67),COUNTA(DN91)&gt;0)),"問7_1)｢分離をしていない場合｣のみ3)の対応内容を記入",IF(AND(DN91&lt;&gt;"",DF91=""),"問7_1-1)分離の有無を記入"," "))</f>
        <v xml:space="preserve"> </v>
      </c>
      <c r="DN91" s="202"/>
      <c r="DO91" s="50"/>
      <c r="DP91" s="50"/>
      <c r="DQ91" s="50"/>
      <c r="DR91" s="50"/>
      <c r="DS91" s="50"/>
      <c r="DT91" s="607"/>
      <c r="DU91" s="714"/>
      <c r="DV91" s="584" t="str">
        <f>IF(OR(AND(DN91="",COUNTA(DO91:DT91)&gt;0),AND(DN91=DN$64,COUNTA(DO91:DT91)&gt;0),AND(DN91=DN$63,COUNTA(DO91:DT91)&lt;1)),"経過観察以外の対応を行った場合→詳細内容を記入",IF(AND(COUNTA(DT91)=1,COUNTA(DU91)=0),"その他→具体的内容を記入",IF(AND(OR(CM91=CM$63,CM91=CM$64),DQ91=DQ$63),"問6_7)で「介護サービスを受けている」、「過去受けていたが判断時点では受けていない」→c）は不可",IF(AND(CM91=CM$65,DR91=DR$63),"問6_7)で「過去も含めて受けていない」→d)は不可",IF(AND(DQ91=DQ$63,DR91=DR$63),"c)とd)は同時に「有」にできません",IF(AND(OR(CI91=CI$63,CI91=CI$64,CI91=CI$66,CI91=CI$67),DR91=DR$63),"問6_3)で「認定済み」以外の回答→d)は不可"," "))))))</f>
        <v xml:space="preserve"> </v>
      </c>
      <c r="DW91" s="665"/>
      <c r="DX91" s="863"/>
      <c r="DY91" s="50"/>
      <c r="DZ91" s="58"/>
      <c r="EA91" s="584" t="str">
        <f>IF(AND(OR(DW91=DW$64,DW91=DW$65),DX91=""),"4-1)「開始済」・「手続き中」の場合、市町村申し立てを記入",IF(AND(OR(DW91=DW$66,DW91=""),DX91&lt;&gt;""),"4-1)「成年後見制度利用の開始」状況を記入"," "))</f>
        <v xml:space="preserve"> </v>
      </c>
      <c r="EB91" s="872"/>
      <c r="EC91" s="872"/>
      <c r="ED91" s="872"/>
      <c r="EE91" s="872"/>
      <c r="EF91" s="872"/>
      <c r="EG91" s="872"/>
      <c r="EH91" s="872"/>
      <c r="EI91" s="872"/>
      <c r="EJ91" s="872"/>
      <c r="EK91" s="876"/>
      <c r="EL91" s="301"/>
      <c r="EM91" s="584" t="str">
        <f>IF(AND(AD91=AD$63,COUNTA(EB91:EK91)&lt;10),"問7_5)養護者支援の取組記載漏れ"," ")</f>
        <v xml:space="preserve"> </v>
      </c>
      <c r="EN91" s="584" t="str">
        <f>IF(OR(AND(AD91=AD$63,COUNTA(DF91,DW91,DY91,EB91:EK91)&lt;13),AND(OR(AD91=AD$64,AD91=AD$65,AND(OR(F91=F$63,F91=F$64),AD91="")),COUNTA(DF91,DW91,DY91,EB91:EK91)&gt;0)),"問4_1)「虐待を受けたと判断」の場合→問7に記入",IF(AND(F91=F$65,COUNTA(DF91,DW91,DY91,EB91:EK91)&lt;13),"2人目以降の被虐待者につき、記入必要",IF(AND(COUNTA(F91:G91,I91:X91,Z91:AB91,AD91:AK91)=0,COUNTA(DF91:DK91,DN91:DU91,DW91:DZ91,EB91:EK91)&gt;0),"虐待事例の場合のみ回答"," ")))</f>
        <v xml:space="preserve"> </v>
      </c>
      <c r="EO91" s="665"/>
      <c r="EP91" s="58"/>
      <c r="EQ91" s="890"/>
      <c r="ER91" s="50"/>
      <c r="ES91" s="903"/>
      <c r="ET91" s="584" t="str">
        <f>IF(OR(AND(AD91=AD$63,COUNTA(EO91)&lt;1),AND(OR(AD91=AD$64,AD91=AD$65,AND(OR(F91=F$63,F91=F$64),AD91="")),COUNTA(EO91)&gt;0),AND(EO91=$EO$64,EP91="")),"問4_1)「虐待を受けたと判断」の場合→問8に記入",IF(AND(F91=F$65,COUNTA(EO91)&lt;1),"2人目以降の被虐待者につき、記入必要",IF(AND(COUNTA(F91:G91,I91:X91,Z91:AB91,AD91:AK91)=0,COUNTA(EO91)&gt;0),"虐待事例の場合のみ回答"," ")))</f>
        <v xml:space="preserve"> </v>
      </c>
      <c r="EU91" s="908" t="str">
        <f>IF(COUNTIF(H91," ")+COUNTIF(Y91," ")+COUNTIF(AC91," ")+COUNTIF(BW91," ")+COUNTIF(CF91," ")+COUNTIF(CR91," ")+COUNTIF(CS91," ")+COUNTIF(DC91:DE91," ")+COUNTIF(DL91:DM91," ")+COUNTIF(DV91," ")+COUNTIF(EA91," ")+COUNTIF(EM91:EN91," ")+COUNTIF(ET91," ")&lt;17,"エラーが残っています","")</f>
        <v/>
      </c>
    </row>
    <row r="92" spans="1:151" s="423" customFormat="1" ht="30" customHeight="1">
      <c r="A92" s="518" t="e">
        <f>#REF!</f>
        <v>#REF!</v>
      </c>
      <c r="B92" s="524" t="e">
        <f>#REF!</f>
        <v>#REF!</v>
      </c>
      <c r="C92" s="529" t="e">
        <f>#REF!</f>
        <v>#REF!</v>
      </c>
      <c r="D92" s="536">
        <f>ROW()-91</f>
        <v>1</v>
      </c>
      <c r="E92" s="543"/>
      <c r="F92" s="561"/>
      <c r="G92" s="574"/>
      <c r="H92" s="585" t="str">
        <f>IF(AND(COUNTA(J92:T92,Z92,AB92,AD92,AG92,AH92,AK92,BY92:CE92,CG92:CQ92,CT92:DB92,DF92:DK92,DN92:DU92,DW92:DZ92,EO92:ER92)&gt;0,COUNTA(F92:G92)&lt;2),"左欄←は必須回答",IF(COUNTA(F92:G92)=1,"左欄←は必須回答",IF(AND(F92=F$65,OR(COUNTA(I92,Z92,AA92,AB92,AD92,AF92,AG92,AH92,AK92)&gt;0,COUNTA(J92:T92,X92)&gt;0)),"2人目以降の被虐待者のため問1～4まで記入不要"," ")))</f>
        <v xml:space="preserve"> </v>
      </c>
      <c r="I92" s="59"/>
      <c r="J92" s="51"/>
      <c r="K92" s="51"/>
      <c r="L92" s="51"/>
      <c r="M92" s="51"/>
      <c r="N92" s="51"/>
      <c r="O92" s="51"/>
      <c r="P92" s="51"/>
      <c r="Q92" s="51"/>
      <c r="R92" s="51"/>
      <c r="S92" s="51"/>
      <c r="T92" s="608"/>
      <c r="U92" s="101"/>
      <c r="V92" s="101"/>
      <c r="W92" s="108"/>
      <c r="X92" s="608"/>
      <c r="Y92" s="585" t="str">
        <f>IF(OR(AND(AND(OR(F92=F$63,F92=F$64),G92&lt;&gt;""),OR(I92="",COUNTA(J92:T92,X92)&lt;1)),AND(COUNTA(F92:G92)=0,COUNTA(I92:T92,X92)&gt;0)),"問1問2記入漏れ、もしくは不要な回答あり",IF(AND(T92&gt;0,OR(COUNTA(U92:W92)&lt;1,COUNTA(U92:W92)&gt;T92)),"その他に人数→具体的内容記入",IF(AND(T92="",COUNTA(U92:W92)&lt;&gt;0),"具体的内容→その他の人数"," ")))</f>
        <v xml:space="preserve"> </v>
      </c>
      <c r="Z92" s="651"/>
      <c r="AA92" s="59"/>
      <c r="AB92" s="226"/>
      <c r="AC92" s="585" t="str">
        <f>IF(OR(AND(Z92&lt;&gt;Z$65,COUNTA(AB92)&gt;0),AND(Z92=Z$65,COUNTA(AB92)=0)),"C)立入調査による事実確認→3)警察の同行を記入 ",IF(AND(OR(F92=F$63,F92=F$64),AND(OR(Z92=$Z$63,Z92=$Z$64,Z92=$Z$65),COUNTA(Z92:AA92)&lt;2)),"問3記入漏れ",IF(AND(G92=G$65,OR(Z92=Z$66,Z92=Z$67)),"対象年度以前に事実確認をした虐待事例のみ回答"," ")))</f>
        <v xml:space="preserve"> </v>
      </c>
      <c r="AD92" s="666"/>
      <c r="AE92" s="214"/>
      <c r="AF92" s="59"/>
      <c r="AG92" s="682"/>
      <c r="AH92" s="682"/>
      <c r="AI92" s="682"/>
      <c r="AJ92" s="682"/>
      <c r="AK92" s="695"/>
      <c r="AL92" s="682"/>
      <c r="AM92" s="682"/>
      <c r="AN92" s="682"/>
      <c r="AO92" s="682"/>
      <c r="AP92" s="682"/>
      <c r="AQ92" s="682"/>
      <c r="AR92" s="682"/>
      <c r="AS92" s="682"/>
      <c r="AT92" s="682"/>
      <c r="AU92" s="682"/>
      <c r="AV92" s="682"/>
      <c r="AW92" s="682"/>
      <c r="AX92" s="682"/>
      <c r="AY92" s="682"/>
      <c r="AZ92" s="682"/>
      <c r="BA92" s="682"/>
      <c r="BB92" s="682"/>
      <c r="BC92" s="101"/>
      <c r="BD92" s="682"/>
      <c r="BE92" s="682"/>
      <c r="BF92" s="682"/>
      <c r="BG92" s="682"/>
      <c r="BH92" s="682"/>
      <c r="BI92" s="682"/>
      <c r="BJ92" s="682"/>
      <c r="BK92" s="682"/>
      <c r="BL92" s="101"/>
      <c r="BM92" s="682"/>
      <c r="BN92" s="682"/>
      <c r="BO92" s="682"/>
      <c r="BP92" s="682"/>
      <c r="BQ92" s="682"/>
      <c r="BR92" s="101"/>
      <c r="BS92" s="682"/>
      <c r="BT92" s="682"/>
      <c r="BU92" s="682"/>
      <c r="BV92" s="695"/>
      <c r="BW92" s="585" t="str">
        <f>IF(AND(OR(Z92=Z$66,Z92=Z$67,Z92=""),COUNTA(AD92:BV92)&gt;0),"問3事実確認行っていない→記入不要",IF(AND(OR(Z92=Z$63,Z92=Z$64,Z92=Z$65),AD92=""),"問3事実確認を行った→問4_1)調査の結果に記入",IF(AND(AD92=AD$63,COUNTA(AF92:AI92,AL92:BB92,BD92:BK92,BM92:BQ92,BS92:BU92)&lt;37),"問4_2)～問4_6)_5の回答漏れがあります",IF(AND(OR(AD92=AD$64,AD92=AD$65),COUNTA(AF92:BV92)&gt;0),"問4_1)虐待があったといえない→2)～6)記入不要",IF(AND(G92=G$65,OR(AD92=AD$64,AD92=AD$65)),"要確認事項「対応時期」で選択肢cとした場合、虐待の事実が認められた事例のみ回答",IF(AND(AD92=AD$65,AE92=""),"虐待の判断に至らなかった理由を記入",IF(AND(F92=F$64,AG92=1),"被虐待者が複数いる事例を選択中→被虐待者人数確認"," ")))))))</f>
        <v xml:space="preserve"> </v>
      </c>
      <c r="BX92" s="724">
        <f>D92</f>
        <v>1</v>
      </c>
      <c r="BY92" s="51"/>
      <c r="BZ92" s="51"/>
      <c r="CA92" s="51"/>
      <c r="CB92" s="51"/>
      <c r="CC92" s="51"/>
      <c r="CD92" s="214"/>
      <c r="CE92" s="226"/>
      <c r="CF92" s="585" t="str">
        <f>IF(AND(AD92=AD$63,COUNTA(BY92:CC92)&lt;1),"問4_1)虐待を受けたと判断→問5に記入",IF(AND(OR(AD92=AD$64,AD92=AD$65,AND(OR(F92=F$63,F92=F$64),AD92="")),OR(COUNTA(BY92:CC92)&gt;0,COUNTA(CD92:CE92)&gt;0)),"虐待判断事例のみ回答",IF(AND(F92=F$65,COUNTA(BY92:CC92)&lt;1),"2人目以降の被虐待者につき、記入必要",IF(AND(COUNTA(F92:G92,I92:X92,Z92:AB92,AD92:AK92)=0,COUNTA(BY92:CE92)&gt;0),"虐待判断事例のみ回答"," "))))</f>
        <v xml:space="preserve"> </v>
      </c>
      <c r="CG92" s="760"/>
      <c r="CH92" s="51"/>
      <c r="CI92" s="51"/>
      <c r="CJ92" s="51"/>
      <c r="CK92" s="51"/>
      <c r="CL92" s="51"/>
      <c r="CM92" s="51"/>
      <c r="CN92" s="51"/>
      <c r="CO92" s="51"/>
      <c r="CP92" s="214"/>
      <c r="CQ92" s="226"/>
      <c r="CR92" s="585" t="str" cm="1">
        <f t="array" ref="CR92">IF(AND(SUM(COUNTIF(CG92:CM92,{"*不明*","*その他*"})+COUNTIF(CO92:CP92,{"*不明*","*その他*"}))&gt;0,CQ92=""),"その他・不明の場合,10)具体的内容、理由を記入",IF(OR(AND(CI92=CI$65,COUNTA(CJ92:CM92)&lt;4),AND(OR(CI92=CI$63,CI92=CI$64,CI92=CI$66,CI92=CI$67,CI92=CI$68,CI92=""),COUNTA(CJ92:CM92)&gt;0)),"3)介護保険認定済→要介護度、認知症自立度、寝たきり度、介護保険サービス記入",IF(OR(AND(OR(CM92=CM$63,CM92=CM$64),CN92=""),AND(OR(CM92=CM$65,CM92=CM$66),CN92&lt;&gt;"")),"7)介護保険サービス受けている/過去受けていた→具体的内容記入"," ")))</f>
        <v xml:space="preserve"> </v>
      </c>
      <c r="CS92" s="585" t="str">
        <f>IF(AND(CO92=CO$63,CP92=CP$63),"8)虐待者とのみ同居で、9)家族形態が単独世帯",IF(AND(CO92=CO$64,CP92=CP$63),"8)虐待者及び他家族と同居で、9)家族形態が単独世帯",IF(AND(CO92=CO$64,CP92=CP$64),"8)虐待者及び他家族と同居で、9)家族形態が夫婦のみ世帯"," ")))</f>
        <v xml:space="preserve"> </v>
      </c>
      <c r="CT92" s="760"/>
      <c r="CU92" s="214"/>
      <c r="CV92" s="51"/>
      <c r="CW92" s="51"/>
      <c r="CX92" s="214"/>
      <c r="CY92" s="51"/>
      <c r="CZ92" s="51"/>
      <c r="DA92" s="214"/>
      <c r="DB92" s="51"/>
      <c r="DC92" s="585" t="str">
        <f>IF(OR(AND(OR(CT92=CT$71,CT92=CT$72),COUNTA(CU92)&lt;1),AND(OR(CW92=CW$71,CW92=CW$72),COUNTA(CX92)&lt;1),AND(OR(CZ92=CZ$71,CZ92=CZ$72),COUNTA(DA92)&lt;1)),"その他、不明→具体的内容",IF(OR(AND(AND(CT92&lt;&gt;CT$71,CT92&lt;&gt;CT$72),COUNTA(CU92)&gt;0),AND(AND(CW92&lt;&gt;CW$71,CW92&lt;&gt;CW$72),COUNTA(CX92)&gt;0),AND(AND(CZ92&lt;&gt;CZ$71,CZ92&lt;&gt;CZ$72),COUNTA(DA92)&gt;0)),"その他、不明→具体的内容"," "))</f>
        <v xml:space="preserve"> </v>
      </c>
      <c r="DD92" s="585" t="str">
        <f>IF(AND(CG92=CG$63,OR(CT92=CT$63,CW92=CW$63,CZ92=CZ$63)),"被虐待者が男性で虐待者が夫",IF(AND(CG92=CG$64,OR(CT92=CT$64,CW92=CW$64,CZ92=CZ$64)),"被虐待者が女性で虐待者が妻",IF(AND(COUNTA(CT92)-COUNTA(CV92)=0,COUNTA(CW92)-COUNTA(CY92)=0,COUNTA(CZ92)-COUNTA(DB92)=0)," ","続柄、年齢を記入")))</f>
        <v xml:space="preserve"> </v>
      </c>
      <c r="DE92" s="585" t="str">
        <f>IF(OR(AND(AD92=AD$63,COUNTA(CG92,CH92,CI92,CO92,CP92,CT92,CV92)&lt;7),AND(OR(AD92=AD$64,AD92=AD$65,AND(OR(F92=F$63,F92=F$64),AD92="")),COUNTA(CG92,CH92,CI92,CO92,CP92,CT92,CV92,CW92,CY92,CZ92,DB92)&gt;0)),"問4_1)「虐待を受けたと判断」の場合→問6に記入",IF(AND(F92=F$65,COUNTA(CG92:CI92,CO92:CP92,CT92,CV92)&lt;7),"2人目以降の被虐待者につき、記入必要",IF(AND(AH92&gt;1,COUNTA(CW92,CY92)&lt;2),"虐待者2人以上→虐待者属性記入",IF(AND(AH92&gt;2,COUNTA(CZ92,DB92)&lt;2),"虐待者3人以上→虐待者属性記入",IF(AND(COUNTA(F92:G92,I92:X92,Z92:AB92,AD92:AK92)=0,COUNTA(CG92:CQ92,CT92:DB92)&gt;0),"虐待事例の場合のみ回答"," ")))))</f>
        <v xml:space="preserve"> </v>
      </c>
      <c r="DF92" s="666"/>
      <c r="DG92" s="108"/>
      <c r="DH92" s="59"/>
      <c r="DI92" s="226"/>
      <c r="DJ92" s="108"/>
      <c r="DK92" s="608"/>
      <c r="DL92" s="585" t="str">
        <f>IF(OR(AND(DF92=DF$63,COUNTA(DI92,DK92)&lt;&gt;2),AND(OR(DF92=DF$64,DF92=DF$65,DF92=DF$66,DF92=DF$67),COUNTA(DI92,DK92)&gt;0)),"問7_1分離を行った事例の場合、2)対応内容を記入",IF(OR(AND(DF92=DF$67,COUNTA(DG92)=0),AND(DF92&lt;&gt;DF$67,COUNTA(DG92)&gt;0),AND(DI92=DI$69,COUNTA(DJ92)=0),AND(DI92&lt;&gt;DI$69,COUNTA(DJ92)&gt;0)),"その他→具体的内容",IF(AND(COUNTA(DI92:DK92)&lt;&gt;0,DF92=""),"問7_1-1)分離の有無を記入"," ")))</f>
        <v xml:space="preserve"> </v>
      </c>
      <c r="DM92" s="585" t="str">
        <f>IF(OR(AND(DF92=DF$64,COUNTA(DN92)&lt;1),AND(OR(DF92=DF$63,DF92=DF$65,DF92=DF$66,DF92=DF$67),COUNTA(DN92)&gt;0)),"問7_1)｢分離をしていない場合｣のみ3)の対応内容を記入",IF(AND(DN92&lt;&gt;"",DF92=""),"問7_1-1)分離の有無を記入"," "))</f>
        <v xml:space="preserve"> </v>
      </c>
      <c r="DN92" s="203"/>
      <c r="DO92" s="51"/>
      <c r="DP92" s="51"/>
      <c r="DQ92" s="51"/>
      <c r="DR92" s="51"/>
      <c r="DS92" s="51"/>
      <c r="DT92" s="608"/>
      <c r="DU92" s="695"/>
      <c r="DV92" s="585" t="str">
        <f>IF(OR(AND(DN92="",COUNTA(DO92:DT92)&gt;0),AND(DN92=DN$64,COUNTA(DO92:DT92)&gt;0),AND(DN92=DN$63,COUNTA(DO92:DT92)&lt;1)),"経過観察以外の対応を行った場合→詳細内容を記入",IF(AND(COUNTA(DT92)=1,COUNTA(DU92)=0),"その他→具体的内容を記入",IF(AND(OR(CM92=CM$63,CM92=CM$64),DQ92=DQ$63),"問6_7)で「介護サービスを受けている」、「過去受けていたが判断時点では受けていない」→c）は不可",IF(AND(CM92=CM$65,DR92=DR$63),"問6_7)で「過去も含めて受けていない」→d)は不可",IF(AND(DQ92=DQ$63,DR92=DR$63),"c)とd)は同時に「有」にできません",IF(AND(OR(CI92=CI$63,CI92=CI$64,CI92=CI$66,CI92=CI$67,CI92=CI$68),DR92=DR$63),"問6_3)で「認定済み」以外の回答→d)は不可"," "))))))</f>
        <v xml:space="preserve"> </v>
      </c>
      <c r="DW92" s="666"/>
      <c r="DX92" s="864"/>
      <c r="DY92" s="51"/>
      <c r="DZ92" s="59"/>
      <c r="EA92" s="585" t="str">
        <f>IF(AND(OR(DW92=DW$64,DW92=DW$65),DX92=""),"4-1)「開始済」・「手続き中」の場合、市町村申し立てを記入",IF(AND(OR(DW92=DW$66,DW92=""),DX92&lt;&gt;""),"4-1)「成年後見制度利用の開始」状況を記入"," "))</f>
        <v xml:space="preserve"> </v>
      </c>
      <c r="EB92" s="873"/>
      <c r="EC92" s="875"/>
      <c r="ED92" s="875"/>
      <c r="EE92" s="875"/>
      <c r="EF92" s="875"/>
      <c r="EG92" s="875"/>
      <c r="EH92" s="875"/>
      <c r="EI92" s="875"/>
      <c r="EJ92" s="875"/>
      <c r="EK92" s="877"/>
      <c r="EL92" s="302"/>
      <c r="EM92" s="585" t="str">
        <f>IF(AND(AD92=AD$63,COUNTA(EB92:EK92)&lt;10),"問7_5)養護者支援の取組記載漏れ"," ")</f>
        <v xml:space="preserve"> </v>
      </c>
      <c r="EN92" s="585" t="str">
        <f>IF(OR(AND(AD92=AD$63,COUNTA(DF92,DW92,DY92,EB92:EK92)&lt;13),AND(OR(AD92=AD$64,AD92=AD$65,AND(OR(F92=F$63,F92=F$64),AD92="")),COUNTA(DF92,DW92,DY92,EB92:EK92)&gt;0)),"問4_1)「虐待を受けたと判断」の場合→問7に記入",IF(AND(F92=F$65,COUNTA(DF92,DW92,DY92,EB92:EK92)&lt;13),"2人目以降の被虐待者につき、記入必要",IF(AND(COUNTA(F92:G92,I92:X92,Z92:AB92,AD92:AK92)=0,COUNTA(DF92:DK92,DN92:DU92,DW92:DZ92,EB92:EK92)&gt;0),"虐待事例の場合のみ回答"," ")))</f>
        <v xml:space="preserve"> </v>
      </c>
      <c r="EO92" s="666"/>
      <c r="EP92" s="887"/>
      <c r="EQ92" s="214"/>
      <c r="ER92" s="51"/>
      <c r="ES92" s="904">
        <f>BX92</f>
        <v>1</v>
      </c>
      <c r="ET92" s="585" t="str">
        <f>IF(OR(AND(AD92=AD$63,COUNTA(EO92)&lt;1),AND(OR(AD92=AD$64,AD92=AD$65,AND(OR(F92=F$63,F92=F$64),AD92="")),COUNTA(EO92)&gt;0),AND(EO92=$EO$64,EP92="")),"問4_1)「虐待を受けたと判断」の場合→問8に記入",IF(AND(F92=F$65,COUNTA(EO92)&lt;1),"2人目以降の被虐待者につき、記入必要",IF(AND(COUNTA(F92:G92,I92:X92,Z92:AB92,AD92:AK92)=0,COUNTA(EO92)&gt;0),"虐待事例の場合のみ回答"," ")))</f>
        <v xml:space="preserve"> </v>
      </c>
      <c r="EU92" s="909" t="str">
        <f>IF(COUNTIF(H92," ")+COUNTIF(Y92," ")+COUNTIF(AC92," ")+COUNTIF(BW92," ")+COUNTIF(CF92," ")+COUNTIF(CR92," ")+COUNTIF(CS92," ")+COUNTIF(DC92:DE92," ")+COUNTIF(DL92:DM92," ")+COUNTIF(DV92," ")+COUNTIF(EA92," ")+COUNTIF(EM92:EN92," ")+COUNTIF(ET92," ")&lt;17,"エラーが残っています","")</f>
        <v/>
      </c>
    </row>
    <row r="93" spans="1:151" s="423" customFormat="1" ht="28.5" customHeight="1">
      <c r="A93" s="518" t="e">
        <f>#REF!</f>
        <v>#REF!</v>
      </c>
      <c r="B93" s="524" t="e">
        <f>#REF!</f>
        <v>#REF!</v>
      </c>
      <c r="C93" s="529" t="e">
        <f>#REF!</f>
        <v>#REF!</v>
      </c>
      <c r="D93" s="536">
        <f>ROW()-91</f>
        <v>2</v>
      </c>
      <c r="E93" s="543"/>
      <c r="F93" s="561"/>
      <c r="G93" s="574"/>
      <c r="H93" s="585" t="str">
        <f>IF(AND(COUNTA(J93:T93,Z93,AB93,AD93,AG93,AH93,AK93,BY93:CE93,CG93:CQ93,CT93:DB93,DF93:DK93,DN93:DU93,DW93:DZ93,EO93:ER93)&gt;0,COUNTA(F93:G93)&lt;2),"左欄←は必須回答",IF(COUNTA(F93:G93)=1,"左欄←は必須回答",IF(AND(F93=F$65,OR(COUNTA(I93,Z93,AA93,AB93,AD93,AF93,AG93,AH93,AK93)&gt;0,COUNTA(J93:T93,X93)&gt;0)),"2人目以降の被虐待者のため問1～4まで記入不要"," ")))</f>
        <v xml:space="preserve"> </v>
      </c>
      <c r="I93" s="59"/>
      <c r="J93" s="51"/>
      <c r="K93" s="51"/>
      <c r="L93" s="51"/>
      <c r="M93" s="51"/>
      <c r="N93" s="51"/>
      <c r="O93" s="51"/>
      <c r="P93" s="51"/>
      <c r="Q93" s="51"/>
      <c r="R93" s="51"/>
      <c r="S93" s="51"/>
      <c r="T93" s="608"/>
      <c r="U93" s="101"/>
      <c r="V93" s="101"/>
      <c r="W93" s="108"/>
      <c r="X93" s="608"/>
      <c r="Y93" s="585" t="str">
        <f>IF(OR(AND(AND(OR(F93=F$63,F93=F$64),G93&lt;&gt;""),OR(I93="",COUNTA(J93:T93,X93)&lt;1)),AND(COUNTA(F93:G93)=0,COUNTA(I93:T93,X93)&gt;0)),"問1問2記入漏れ、もしくは不要な回答あり",IF(AND(T93&gt;0,OR(COUNTA(U93:W93)&lt;1,COUNTA(U93:W93)&gt;T93)),"その他に人数→具体的内容記入",IF(AND(T93="",COUNTA(U93:W93)&lt;&gt;0),"具体的内容→その他の人数"," ")))</f>
        <v xml:space="preserve"> </v>
      </c>
      <c r="Z93" s="651"/>
      <c r="AA93" s="59"/>
      <c r="AB93" s="226"/>
      <c r="AC93" s="585" t="str">
        <f>IF(OR(AND(Z93&lt;&gt;Z$65,COUNTA(AB93)&gt;0),AND(Z93=Z$65,COUNTA(AB93)=0)),"C)立入調査による事実確認→3)警察の同行を記入 ",IF(AND(OR(F93=F$63,F93=F$64),AND(OR(Z93=$Z$63,Z93=$Z$64,Z93=$Z$65),COUNTA(Z93:AA93)&lt;2)),"問3記入漏れ",IF(AND(G93=G$65,OR(Z93=Z$66,Z93=Z$67)),"対象年度以前に事実確認をした虐待事例のみ回答"," ")))</f>
        <v xml:space="preserve"> </v>
      </c>
      <c r="AD93" s="666"/>
      <c r="AE93" s="214"/>
      <c r="AF93" s="59"/>
      <c r="AG93" s="682"/>
      <c r="AH93" s="682"/>
      <c r="AI93" s="682"/>
      <c r="AJ93" s="682"/>
      <c r="AK93" s="695"/>
      <c r="AL93" s="682"/>
      <c r="AM93" s="682"/>
      <c r="AN93" s="682"/>
      <c r="AO93" s="682"/>
      <c r="AP93" s="682"/>
      <c r="AQ93" s="682"/>
      <c r="AR93" s="682"/>
      <c r="AS93" s="682"/>
      <c r="AT93" s="682"/>
      <c r="AU93" s="682"/>
      <c r="AV93" s="682"/>
      <c r="AW93" s="682"/>
      <c r="AX93" s="682"/>
      <c r="AY93" s="682"/>
      <c r="AZ93" s="682"/>
      <c r="BA93" s="682"/>
      <c r="BB93" s="682"/>
      <c r="BC93" s="101"/>
      <c r="BD93" s="682"/>
      <c r="BE93" s="682"/>
      <c r="BF93" s="682"/>
      <c r="BG93" s="682"/>
      <c r="BH93" s="682"/>
      <c r="BI93" s="682"/>
      <c r="BJ93" s="682"/>
      <c r="BK93" s="682"/>
      <c r="BL93" s="101"/>
      <c r="BM93" s="682"/>
      <c r="BN93" s="682"/>
      <c r="BO93" s="682"/>
      <c r="BP93" s="682"/>
      <c r="BQ93" s="682"/>
      <c r="BR93" s="101"/>
      <c r="BS93" s="682"/>
      <c r="BT93" s="682"/>
      <c r="BU93" s="682"/>
      <c r="BV93" s="695"/>
      <c r="BW93" s="585" t="str">
        <f>IF(AND(OR(Z93=Z$66,Z93=Z$67,Z93=""),COUNTA(AD93:BV93)&gt;0),"問3事実確認行っていない→記入不要",IF(AND(OR(Z93=Z$63,Z93=Z$64,Z93=Z$65),AD93=""),"問3事実確認を行った→問4_1)調査の結果に記入",IF(AND(AD93=AD$63,COUNTA(AF93:AI93,AL93:BB93,BD93:BK93,BM93:BQ93,BS93:BU93)&lt;37),"問4_2)～問4_6)_5の回答漏れがあります",IF(AND(OR(AD93=AD$64,AD93=AD$65),COUNTA(AF93:BV93)&gt;0),"問4_1)虐待があったといえない→2)～6)記入不要",IF(AND(G93=G$65,OR(AD93=AD$64,AD93=AD$65)),"要確認事項「対応時期」で選択肢cとした場合、虐待の事実が認められた事例のみ回答",IF(AND(AD93=AD$65,AE93=""),"虐待の判断に至らなかった理由を記入",IF(AND(F93=F$64,AG93=1),"被虐待者が複数いる事例を選択中→被虐待者人数確認"," ")))))))</f>
        <v xml:space="preserve"> </v>
      </c>
      <c r="BX93" s="724">
        <f>D93</f>
        <v>2</v>
      </c>
      <c r="BY93" s="51"/>
      <c r="BZ93" s="51"/>
      <c r="CA93" s="51"/>
      <c r="CB93" s="51"/>
      <c r="CC93" s="51"/>
      <c r="CD93" s="214"/>
      <c r="CE93" s="226"/>
      <c r="CF93" s="585" t="str">
        <f>IF(AND(AD93=AD$63,COUNTA(BY93:CC93)&lt;1),"問4_1)虐待を受けたと判断→問5に記入",IF(AND(OR(AD93=AD$64,AD93=AD$65,AND(OR(F93=F$63,F93=F$64),AD93="")),OR(COUNTA(BY93:CC93)&gt;0,COUNTA(CD93:CE93)&gt;0)),"虐待判断事例のみ回答",IF(AND(F93=F$65,COUNTA(BY93:CC93)&lt;1),"2人目以降の被虐待者につき、記入必要",IF(AND(COUNTA(F93:G93,I93:X93,Z93:AB93,AD93:AK93)=0,COUNTA(BY93:CE93)&gt;0),"虐待判断事例のみ回答"," "))))</f>
        <v xml:space="preserve"> </v>
      </c>
      <c r="CG93" s="760"/>
      <c r="CH93" s="51"/>
      <c r="CI93" s="51"/>
      <c r="CJ93" s="51"/>
      <c r="CK93" s="51"/>
      <c r="CL93" s="51"/>
      <c r="CM93" s="51"/>
      <c r="CN93" s="51"/>
      <c r="CO93" s="51"/>
      <c r="CP93" s="214"/>
      <c r="CQ93" s="226"/>
      <c r="CR93" s="585" t="str" cm="1">
        <f t="array" ref="CR93">IF(AND(SUM(COUNTIF(CG93:CM93,{"*不明*","*その他*"})+COUNTIF(CO93:CP93,{"*不明*","*その他*"}))&gt;0,CQ93=""),"その他・不明の場合,10)具体的内容、理由を記入",IF(OR(AND(CI93=CI$65,COUNTA(CJ93:CM93)&lt;4),AND(OR(CI93=CI$63,CI93=CI$64,CI93=CI$66,CI93=CI$67,CI93=CI$68,CI93=""),COUNTA(CJ93:CM93)&gt;0)),"3)介護保険認定済→要介護度、認知症自立度、寝たきり度、介護保険サービス記入",IF(OR(AND(OR(CM93=CM$63,CM93=CM$64),CN93=""),AND(OR(CM93=CM$65,CM93=CM$66),CN93&lt;&gt;"")),"7)介護保険サービス受けている/過去受けていた→具体的内容記入"," ")))</f>
        <v xml:space="preserve"> </v>
      </c>
      <c r="CS93" s="585" t="str">
        <f>IF(AND(CO93=CO$63,CP93=CP$63),"8)虐待者とのみ同居で、9)家族形態が単独世帯",IF(AND(CO93=CO$64,CP93=CP$63),"8)虐待者及び他家族と同居で、9)家族形態が単独世帯",IF(AND(CO93=CO$64,CP93=CP$64),"8)虐待者及び他家族と同居で、9)家族形態が夫婦のみ世帯"," ")))</f>
        <v xml:space="preserve"> </v>
      </c>
      <c r="CT93" s="760"/>
      <c r="CU93" s="214"/>
      <c r="CV93" s="51"/>
      <c r="CW93" s="51"/>
      <c r="CX93" s="214"/>
      <c r="CY93" s="51"/>
      <c r="CZ93" s="51"/>
      <c r="DA93" s="214"/>
      <c r="DB93" s="51"/>
      <c r="DC93" s="585" t="str">
        <f>IF(OR(AND(OR(CT93=CT$71,CT93=CT$72),COUNTA(CU93)&lt;1),AND(OR(CW93=CW$71,CW93=CW$72),COUNTA(CX93)&lt;1),AND(OR(CZ93=CZ$71,CZ93=CZ$72),COUNTA(DA93)&lt;1)),"その他、不明→具体的内容",IF(OR(AND(AND(CT93&lt;&gt;CT$71,CT93&lt;&gt;CT$72),COUNTA(CU93)&gt;0),AND(AND(CW93&lt;&gt;CW$71,CW93&lt;&gt;CW$72),COUNTA(CX93)&gt;0),AND(AND(CZ93&lt;&gt;CZ$71,CZ93&lt;&gt;CZ$72),COUNTA(DA93)&gt;0)),"その他、不明→具体的内容"," "))</f>
        <v xml:space="preserve"> </v>
      </c>
      <c r="DD93" s="585" t="str">
        <f>IF(AND(CG93=CG$63,OR(CT93=CT$63,CW93=CW$63,CZ93=CZ$63)),"被虐待者が男性で虐待者が夫",IF(AND(CG93=CG$64,OR(CT93=CT$64,CW93=CW$64,CZ93=CZ$64)),"被虐待者が女性で虐待者が妻",IF(AND(COUNTA(CT93)-COUNTA(CV93)=0,COUNTA(CW93)-COUNTA(CY93)=0,COUNTA(CZ93)-COUNTA(DB93)=0)," ","続柄、年齢を記入")))</f>
        <v xml:space="preserve"> </v>
      </c>
      <c r="DE93" s="585" t="str">
        <f>IF(OR(AND(AD93=AD$63,COUNTA(CG93,CH93,CI93,CO93,CP93,CT93,CV93)&lt;7),AND(OR(AD93=AD$64,AD93=AD$65,AND(OR(F93=F$63,F93=F$64),AD93="")),COUNTA(CG93,CH93,CI93,CO93,CP93,CT93,CV93,CW93,CY93,CZ93,DB93)&gt;0)),"問4_1)「虐待を受けたと判断」の場合→問6に記入",IF(AND(F93=F$65,COUNTA(CG93:CI93,CO93:CP93,CT93,CV93)&lt;7),"2人目以降の被虐待者につき、記入必要",IF(AND(AH93&gt;1,COUNTA(CW93,CY93)&lt;2),"虐待者2人以上→虐待者属性記入",IF(AND(AH93&gt;2,COUNTA(CZ93,DB93)&lt;2),"虐待者3人以上→虐待者属性記入",IF(AND(COUNTA(F93:G93,I93:X93,Z93:AB93,AD93:AK93)=0,COUNTA(CG93:CQ93,CT93:DB93)&gt;0),"虐待事例の場合のみ回答"," ")))))</f>
        <v xml:space="preserve"> </v>
      </c>
      <c r="DF93" s="666"/>
      <c r="DG93" s="108"/>
      <c r="DH93" s="59"/>
      <c r="DI93" s="226"/>
      <c r="DJ93" s="108"/>
      <c r="DK93" s="608"/>
      <c r="DL93" s="585" t="str">
        <f>IF(OR(AND(DF93=DF$63,COUNTA(DI93,DK93)&lt;&gt;2),AND(OR(DF93=DF$64,DF93=DF$65,DF93=DF$66,DF93=DF$67),COUNTA(DI93,DK93)&gt;0)),"問7_1分離を行った事例の場合、2)対応内容を記入",IF(OR(AND(DF93=DF$67,COUNTA(DG93)=0),AND(DF93&lt;&gt;DF$67,COUNTA(DG93)&gt;0),AND(DI93=DI$69,COUNTA(DJ93)=0),AND(DI93&lt;&gt;DI$69,COUNTA(DJ93)&gt;0)),"その他→具体的内容",IF(AND(COUNTA(DI93:DK93)&lt;&gt;0,DF93=""),"問7_1-1)分離の有無を記入"," ")))</f>
        <v xml:space="preserve"> </v>
      </c>
      <c r="DM93" s="585" t="str">
        <f>IF(OR(AND(DF93=DF$64,COUNTA(DN93)&lt;1),AND(OR(DF93=DF$63,DF93=DF$65,DF93=DF$66,DF93=DF$67),COUNTA(DN93)&gt;0)),"問7_1)｢分離をしていない場合｣のみ3)の対応内容を記入",IF(AND(DN93&lt;&gt;"",DF93=""),"問7_1-1)分離の有無を記入"," "))</f>
        <v xml:space="preserve"> </v>
      </c>
      <c r="DN93" s="203"/>
      <c r="DO93" s="51"/>
      <c r="DP93" s="51"/>
      <c r="DQ93" s="51"/>
      <c r="DR93" s="51"/>
      <c r="DS93" s="51"/>
      <c r="DT93" s="608"/>
      <c r="DU93" s="695"/>
      <c r="DV93" s="585" t="str">
        <f>IF(OR(AND(DN93="",COUNTA(DO93:DT93)&gt;0),AND(DN93=DN$64,COUNTA(DO93:DT93)&gt;0),AND(DN93=DN$63,COUNTA(DO93:DT93)&lt;1)),"経過観察以外の対応を行った場合→詳細内容を記入",IF(AND(COUNTA(DT93)=1,COUNTA(DU93)=0),"その他→具体的内容を記入",IF(AND(OR(CM93=CM$63,CM93=CM$64),DQ93=DQ$63),"問6_7)で「介護サービスを受けている」、「過去受けていたが判断時点では受けていない」→c）は不可",IF(AND(CM93=CM$65,DR93=DR$63),"問6_7)で「過去も含めて受けていない」→d)は不可",IF(AND(DQ93=DQ$63,DR93=DR$63),"c)とd)は同時に「有」にできません",IF(AND(OR(CI93=CI$63,CI93=CI$64,CI93=CI$66,CI93=CI$67,CI93=CI$68),DR93=DR$63),"問6_3)で「認定済み」以外の回答→d)は不可"," "))))))</f>
        <v xml:space="preserve"> </v>
      </c>
      <c r="DW93" s="666"/>
      <c r="DX93" s="864"/>
      <c r="DY93" s="51"/>
      <c r="DZ93" s="59"/>
      <c r="EA93" s="585" t="str">
        <f>IF(AND(OR(DW93=DW$64,DW93=DW$65),DX93=""),"4-1)「開始済」・「手続き中」の場合、市町村申し立てを記入",IF(AND(OR(DW93=DW$66,DW93=""),DX93&lt;&gt;""),"4-1)「成年後見制度利用の開始」状況を記入"," "))</f>
        <v xml:space="preserve"> </v>
      </c>
      <c r="EB93" s="873"/>
      <c r="EC93" s="875"/>
      <c r="ED93" s="875"/>
      <c r="EE93" s="875"/>
      <c r="EF93" s="875"/>
      <c r="EG93" s="875"/>
      <c r="EH93" s="875"/>
      <c r="EI93" s="875"/>
      <c r="EJ93" s="875"/>
      <c r="EK93" s="877"/>
      <c r="EL93" s="302"/>
      <c r="EM93" s="585" t="str">
        <f>IF(AND(AD93=AD$63,COUNTA(EB93:EK93)&lt;10),"問7_5)養護者支援の取組記載漏れ"," ")</f>
        <v xml:space="preserve"> </v>
      </c>
      <c r="EN93" s="585" t="str">
        <f>IF(OR(AND(AD93=AD$63,COUNTA(DF93,DW93,DY93,EB93:EK93)&lt;13),AND(OR(AD93=AD$64,AD93=AD$65,AND(OR(F93=F$63,F93=F$64),AD93="")),COUNTA(DF93,DW93,DY93,EB93:EK93)&gt;0)),"問4_1)「虐待を受けたと判断」の場合→問7に記入",IF(AND(F93=F$65,COUNTA(DF93,DW93,DY93,EB93:EK93)&lt;13),"2人目以降の被虐待者につき、記入必要",IF(AND(COUNTA(F93:G93,I93:X93,Z93:AB93,AD93:AK93)=0,COUNTA(DF93:DK93,DN93:DU93,DW93:DZ93,EB93:EK93)&gt;0),"虐待事例の場合のみ回答"," ")))</f>
        <v xml:space="preserve"> </v>
      </c>
      <c r="EO93" s="666"/>
      <c r="EP93" s="887"/>
      <c r="EQ93" s="214"/>
      <c r="ER93" s="51"/>
      <c r="ES93" s="904">
        <f>BX93</f>
        <v>2</v>
      </c>
      <c r="ET93" s="585" t="str">
        <f>IF(OR(AND(AD93=AD$63,COUNTA(EO93)&lt;1),AND(OR(AD93=AD$64,AD93=AD$65,AND(OR(F93=F$63,F93=F$64),AD93="")),COUNTA(EO93)&gt;0),AND(EO93=$EO$64,EP93="")),"問4_1)「虐待を受けたと判断」の場合→問8に記入",IF(AND(F93=F$65,COUNTA(EO93)&lt;1),"2人目以降の被虐待者につき、記入必要",IF(AND(COUNTA(F93:G93,I93:X93,Z93:AB93,AD93:AK93)=0,COUNTA(EO93)&gt;0),"虐待事例の場合のみ回答"," ")))</f>
        <v xml:space="preserve"> </v>
      </c>
      <c r="EU93" s="909" t="str">
        <f>IF(COUNTIF(H93," ")+COUNTIF(Y93," ")+COUNTIF(AC93," ")+COUNTIF(BW93," ")+COUNTIF(CF93," ")+COUNTIF(CR93," ")+COUNTIF(CS93," ")+COUNTIF(DC93:DE93," ")+COUNTIF(DL93:DM93," ")+COUNTIF(DV93," ")+COUNTIF(EA93," ")+COUNTIF(EM93:EN93," ")+COUNTIF(ET93," ")&lt;17,"エラーが残っています","")</f>
        <v/>
      </c>
    </row>
    <row r="94" spans="1:151" s="423" customFormat="1" ht="27" customHeight="1">
      <c r="A94" s="518" t="e">
        <f>#REF!</f>
        <v>#REF!</v>
      </c>
      <c r="B94" s="524" t="e">
        <f>#REF!</f>
        <v>#REF!</v>
      </c>
      <c r="C94" s="529" t="e">
        <f>#REF!</f>
        <v>#REF!</v>
      </c>
      <c r="D94" s="536">
        <f>ROW()-91</f>
        <v>3</v>
      </c>
      <c r="E94" s="543"/>
      <c r="F94" s="561"/>
      <c r="G94" s="574"/>
      <c r="H94" s="585" t="str">
        <f>IF(AND(COUNTA(J94:T94,Z94,AB94,AD94,AG94,AH94,AK94,BY94:CE94,CG94:CQ94,CT94:DB94,DF94:DK94,DN94:DU94,DW94:DZ94,EO94:ER94)&gt;0,COUNTA(F94:G94)&lt;2),"左欄←は必須回答",IF(COUNTA(F94:G94)=1,"左欄←は必須回答",IF(AND(F94=F$65,OR(COUNTA(I94,Z94,AA94,AB94,AD94,AF94,AG94,AH94,AK94)&gt;0,COUNTA(J94:T94,X94)&gt;0)),"2人目以降の被虐待者のため問1～4まで記入不要"," ")))</f>
        <v xml:space="preserve"> </v>
      </c>
      <c r="I94" s="59"/>
      <c r="J94" s="51"/>
      <c r="K94" s="51"/>
      <c r="L94" s="51"/>
      <c r="M94" s="51"/>
      <c r="N94" s="51"/>
      <c r="O94" s="51"/>
      <c r="P94" s="51"/>
      <c r="Q94" s="51"/>
      <c r="R94" s="51"/>
      <c r="S94" s="51"/>
      <c r="T94" s="608"/>
      <c r="U94" s="101"/>
      <c r="V94" s="101"/>
      <c r="W94" s="108"/>
      <c r="X94" s="608"/>
      <c r="Y94" s="585" t="str">
        <f>IF(OR(AND(AND(OR(F94=F$63,F94=F$64),G94&lt;&gt;""),OR(I94="",COUNTA(J94:T94,X94)&lt;1)),AND(COUNTA(F94:G94)=0,COUNTA(I94:T94,X94)&gt;0)),"問1問2記入漏れ、もしくは不要な回答あり",IF(AND(T94&gt;0,OR(COUNTA(U94:W94)&lt;1,COUNTA(U94:W94)&gt;T94)),"その他に人数→具体的内容記入",IF(AND(T94="",COUNTA(U94:W94)&lt;&gt;0),"具体的内容→その他の人数"," ")))</f>
        <v xml:space="preserve"> </v>
      </c>
      <c r="Z94" s="651"/>
      <c r="AA94" s="59"/>
      <c r="AB94" s="226"/>
      <c r="AC94" s="585" t="str">
        <f>IF(OR(AND(Z94&lt;&gt;Z$65,COUNTA(AB94)&gt;0),AND(Z94=Z$65,COUNTA(AB94)=0)),"C)立入調査による事実確認→3)警察の同行を記入 ",IF(AND(OR(F94=F$63,F94=F$64),AND(OR(Z94=$Z$63,Z94=$Z$64,Z94=$Z$65),COUNTA(Z94:AA94)&lt;2)),"問3記入漏れ",IF(AND(G94=G$65,OR(Z94=Z$66,Z94=Z$67)),"対象年度以前に事実確認をした虐待事例のみ回答"," ")))</f>
        <v xml:space="preserve"> </v>
      </c>
      <c r="AD94" s="666"/>
      <c r="AE94" s="214"/>
      <c r="AF94" s="59"/>
      <c r="AG94" s="682"/>
      <c r="AH94" s="682"/>
      <c r="AI94" s="682"/>
      <c r="AJ94" s="682"/>
      <c r="AK94" s="695"/>
      <c r="AL94" s="682"/>
      <c r="AM94" s="682"/>
      <c r="AN94" s="682"/>
      <c r="AO94" s="682"/>
      <c r="AP94" s="682"/>
      <c r="AQ94" s="682"/>
      <c r="AR94" s="682"/>
      <c r="AS94" s="682"/>
      <c r="AT94" s="682"/>
      <c r="AU94" s="682"/>
      <c r="AV94" s="682"/>
      <c r="AW94" s="682"/>
      <c r="AX94" s="682"/>
      <c r="AY94" s="682"/>
      <c r="AZ94" s="682"/>
      <c r="BA94" s="682"/>
      <c r="BB94" s="682"/>
      <c r="BC94" s="101"/>
      <c r="BD94" s="682"/>
      <c r="BE94" s="682"/>
      <c r="BF94" s="682"/>
      <c r="BG94" s="682"/>
      <c r="BH94" s="682"/>
      <c r="BI94" s="682"/>
      <c r="BJ94" s="682"/>
      <c r="BK94" s="682"/>
      <c r="BL94" s="101"/>
      <c r="BM94" s="682"/>
      <c r="BN94" s="682"/>
      <c r="BO94" s="682"/>
      <c r="BP94" s="682"/>
      <c r="BQ94" s="682"/>
      <c r="BR94" s="101"/>
      <c r="BS94" s="682"/>
      <c r="BT94" s="682"/>
      <c r="BU94" s="682"/>
      <c r="BV94" s="695"/>
      <c r="BW94" s="585" t="str">
        <f>IF(AND(OR(Z94=Z$66,Z94=Z$67,Z94=""),COUNTA(AD94:BV94)&gt;0),"問3事実確認行っていない→記入不要",IF(AND(OR(Z94=Z$63,Z94=Z$64,Z94=Z$65),AD94=""),"問3事実確認を行った→問4_1)調査の結果に記入",IF(AND(AD94=AD$63,COUNTA(AF94:AI94,AL94:BB94,BD94:BK94,BM94:BQ94,BS94:BU94)&lt;37),"問4_2)～問4_6)_5の回答漏れがあります",IF(AND(OR(AD94=AD$64,AD94=AD$65),COUNTA(AF94:BV94)&gt;0),"問4_1)虐待があったといえない→2)～6)記入不要",IF(AND(G94=G$65,OR(AD94=AD$64,AD94=AD$65)),"要確認事項「対応時期」で選択肢cとした場合、虐待の事実が認められた事例のみ回答",IF(AND(AD94=AD$65,AE94=""),"虐待の判断に至らなかった理由を記入",IF(AND(F94=F$64,AG94=1),"被虐待者が複数いる事例を選択中→被虐待者人数確認"," ")))))))</f>
        <v xml:space="preserve"> </v>
      </c>
      <c r="BX94" s="724">
        <f>D94</f>
        <v>3</v>
      </c>
      <c r="BY94" s="51"/>
      <c r="BZ94" s="51"/>
      <c r="CA94" s="51"/>
      <c r="CB94" s="51"/>
      <c r="CC94" s="51"/>
      <c r="CD94" s="214"/>
      <c r="CE94" s="226"/>
      <c r="CF94" s="585" t="str">
        <f>IF(AND(AD94=AD$63,COUNTA(BY94:CC94)&lt;1),"問4_1)虐待を受けたと判断→問5に記入",IF(AND(OR(AD94=AD$64,AD94=AD$65,AND(OR(F94=F$63,F94=F$64),AD94="")),OR(COUNTA(BY94:CC94)&gt;0,COUNTA(CD94:CE94)&gt;0)),"虐待判断事例のみ回答",IF(AND(F94=F$65,COUNTA(BY94:CC94)&lt;1),"2人目以降の被虐待者につき、記入必要",IF(AND(COUNTA(F94:G94,I94:X94,Z94:AB94,AD94:AK94)=0,COUNTA(BY94:CE94)&gt;0),"虐待判断事例のみ回答"," "))))</f>
        <v xml:space="preserve"> </v>
      </c>
      <c r="CG94" s="760"/>
      <c r="CH94" s="51"/>
      <c r="CI94" s="51"/>
      <c r="CJ94" s="51"/>
      <c r="CK94" s="51"/>
      <c r="CL94" s="51"/>
      <c r="CM94" s="51"/>
      <c r="CN94" s="51"/>
      <c r="CO94" s="51"/>
      <c r="CP94" s="214"/>
      <c r="CQ94" s="226"/>
      <c r="CR94" s="585" t="str" cm="1">
        <f t="array" ref="CR94">IF(AND(SUM(COUNTIF(CG94:CM94,{"*不明*","*その他*"})+COUNTIF(CO94:CP94,{"*不明*","*その他*"}))&gt;0,CQ94=""),"その他・不明の場合,10)具体的内容、理由を記入",IF(OR(AND(CI94=CI$65,COUNTA(CJ94:CM94)&lt;4),AND(OR(CI94=CI$63,CI94=CI$64,CI94=CI$66,CI94=CI$67,CI94=CI$68,CI94=""),COUNTA(CJ94:CM94)&gt;0)),"3)介護保険認定済→要介護度、認知症自立度、寝たきり度、介護保険サービス記入",IF(OR(AND(OR(CM94=CM$63,CM94=CM$64),CN94=""),AND(OR(CM94=CM$65,CM94=CM$66),CN94&lt;&gt;"")),"7)介護保険サービス受けている/過去受けていた→具体的内容記入"," ")))</f>
        <v xml:space="preserve"> </v>
      </c>
      <c r="CS94" s="585" t="str">
        <f>IF(AND(CO94=CO$63,CP94=CP$63),"8)虐待者とのみ同居で、9)家族形態が単独世帯",IF(AND(CO94=CO$64,CP94=CP$63),"8)虐待者及び他家族と同居で、9)家族形態が単独世帯",IF(AND(CO94=CO$64,CP94=CP$64),"8)虐待者及び他家族と同居で、9)家族形態が夫婦のみ世帯"," ")))</f>
        <v xml:space="preserve"> </v>
      </c>
      <c r="CT94" s="760"/>
      <c r="CU94" s="214"/>
      <c r="CV94" s="51"/>
      <c r="CW94" s="51"/>
      <c r="CX94" s="214"/>
      <c r="CY94" s="51"/>
      <c r="CZ94" s="51"/>
      <c r="DA94" s="214"/>
      <c r="DB94" s="51"/>
      <c r="DC94" s="585" t="str">
        <f>IF(OR(AND(OR(CT94=CT$71,CT94=CT$72),COUNTA(CU94)&lt;1),AND(OR(CW94=CW$71,CW94=CW$72),COUNTA(CX94)&lt;1),AND(OR(CZ94=CZ$71,CZ94=CZ$72),COUNTA(DA94)&lt;1)),"その他、不明→具体的内容",IF(OR(AND(AND(CT94&lt;&gt;CT$71,CT94&lt;&gt;CT$72),COUNTA(CU94)&gt;0),AND(AND(CW94&lt;&gt;CW$71,CW94&lt;&gt;CW$72),COUNTA(CX94)&gt;0),AND(AND(CZ94&lt;&gt;CZ$71,CZ94&lt;&gt;CZ$72),COUNTA(DA94)&gt;0)),"その他、不明→具体的内容"," "))</f>
        <v xml:space="preserve"> </v>
      </c>
      <c r="DD94" s="585" t="str">
        <f>IF(AND(CG94=CG$63,OR(CT94=CT$63,CW94=CW$63,CZ94=CZ$63)),"被虐待者が男性で虐待者が夫",IF(AND(CG94=CG$64,OR(CT94=CT$64,CW94=CW$64,CZ94=CZ$64)),"被虐待者が女性で虐待者が妻",IF(AND(COUNTA(CT94)-COUNTA(CV94)=0,COUNTA(CW94)-COUNTA(CY94)=0,COUNTA(CZ94)-COUNTA(DB94)=0)," ","続柄、年齢を記入")))</f>
        <v xml:space="preserve"> </v>
      </c>
      <c r="DE94" s="585" t="str">
        <f>IF(OR(AND(AD94=AD$63,COUNTA(CG94,CH94,CI94,CO94,CP94,CT94,CV94)&lt;7),AND(OR(AD94=AD$64,AD94=AD$65,AND(OR(F94=F$63,F94=F$64),AD94="")),COUNTA(CG94,CH94,CI94,CO94,CP94,CT94,CV94,CW94,CY94,CZ94,DB94)&gt;0)),"問4_1)「虐待を受けたと判断」の場合→問6に記入",IF(AND(F94=F$65,COUNTA(CG94:CI94,CO94:CP94,CT94,CV94)&lt;7),"2人目以降の被虐待者につき、記入必要",IF(AND(AH94&gt;1,COUNTA(CW94,CY94)&lt;2),"虐待者2人以上→虐待者属性記入",IF(AND(AH94&gt;2,COUNTA(CZ94,DB94)&lt;2),"虐待者3人以上→虐待者属性記入",IF(AND(COUNTA(F94:G94,I94:X94,Z94:AB94,AD94:AK94)=0,COUNTA(CG94:CQ94,CT94:DB94)&gt;0),"虐待事例の場合のみ回答"," ")))))</f>
        <v xml:space="preserve"> </v>
      </c>
      <c r="DF94" s="666"/>
      <c r="DG94" s="108"/>
      <c r="DH94" s="59"/>
      <c r="DI94" s="226"/>
      <c r="DJ94" s="108"/>
      <c r="DK94" s="608"/>
      <c r="DL94" s="585" t="str">
        <f>IF(OR(AND(DF94=DF$63,COUNTA(DI94,DK94)&lt;&gt;2),AND(OR(DF94=DF$64,DF94=DF$65,DF94=DF$66,DF94=DF$67),COUNTA(DI94,DK94)&gt;0)),"問7_1分離を行った事例の場合、2)対応内容を記入",IF(OR(AND(DF94=DF$67,COUNTA(DG94)=0),AND(DF94&lt;&gt;DF$67,COUNTA(DG94)&gt;0),AND(DI94=DI$69,COUNTA(DJ94)=0),AND(DI94&lt;&gt;DI$69,COUNTA(DJ94)&gt;0)),"その他→具体的内容",IF(AND(COUNTA(DI94:DK94)&lt;&gt;0,DF94=""),"問7_1-1)分離の有無を記入"," ")))</f>
        <v xml:space="preserve"> </v>
      </c>
      <c r="DM94" s="585" t="str">
        <f>IF(OR(AND(DF94=DF$64,COUNTA(DN94)&lt;1),AND(OR(DF94=DF$63,DF94=DF$65,DF94=DF$66,DF94=DF$67),COUNTA(DN94)&gt;0)),"問7_1)｢分離をしていない場合｣のみ3)の対応内容を記入",IF(AND(DN94&lt;&gt;"",DF94=""),"問7_1-1)分離の有無を記入"," "))</f>
        <v xml:space="preserve"> </v>
      </c>
      <c r="DN94" s="203"/>
      <c r="DO94" s="51"/>
      <c r="DP94" s="51"/>
      <c r="DQ94" s="51"/>
      <c r="DR94" s="51"/>
      <c r="DS94" s="51"/>
      <c r="DT94" s="608"/>
      <c r="DU94" s="695"/>
      <c r="DV94" s="585" t="str">
        <f>IF(OR(AND(DN94="",COUNTA(DO94:DT94)&gt;0),AND(DN94=DN$64,COUNTA(DO94:DT94)&gt;0),AND(DN94=DN$63,COUNTA(DO94:DT94)&lt;1)),"経過観察以外の対応を行った場合→詳細内容を記入",IF(AND(COUNTA(DT94)=1,COUNTA(DU94)=0),"その他→具体的内容を記入",IF(AND(OR(CM94=CM$63,CM94=CM$64),DQ94=DQ$63),"問6_7)で「介護サービスを受けている」、「過去受けていたが判断時点では受けていない」→c）は不可",IF(AND(CM94=CM$65,DR94=DR$63),"問6_7)で「過去も含めて受けていない」→d)は不可",IF(AND(DQ94=DQ$63,DR94=DR$63),"c)とd)は同時に「有」にできません",IF(AND(OR(CI94=CI$63,CI94=CI$64,CI94=CI$66,CI94=CI$67,CI94=CI$68),DR94=DR$63),"問6_3)で「認定済み」以外の回答→d)は不可"," "))))))</f>
        <v xml:space="preserve"> </v>
      </c>
      <c r="DW94" s="666"/>
      <c r="DX94" s="864"/>
      <c r="DY94" s="51"/>
      <c r="DZ94" s="59"/>
      <c r="EA94" s="585" t="str">
        <f>IF(AND(OR(DW94=DW$64,DW94=DW$65),DX94=""),"4-1)「開始済」・「手続き中」の場合、市町村申し立てを記入",IF(AND(OR(DW94=DW$66,DW94=""),DX94&lt;&gt;""),"4-1)「成年後見制度利用の開始」状況を記入"," "))</f>
        <v xml:space="preserve"> </v>
      </c>
      <c r="EB94" s="873"/>
      <c r="EC94" s="875"/>
      <c r="ED94" s="875"/>
      <c r="EE94" s="875"/>
      <c r="EF94" s="875"/>
      <c r="EG94" s="875"/>
      <c r="EH94" s="875"/>
      <c r="EI94" s="875"/>
      <c r="EJ94" s="875"/>
      <c r="EK94" s="877"/>
      <c r="EL94" s="302"/>
      <c r="EM94" s="585" t="str">
        <f>IF(AND(AD94=AD$63,COUNTA(EB94:EK94)&lt;10),"問7_5)養護者支援の取組記載漏れ"," ")</f>
        <v xml:space="preserve"> </v>
      </c>
      <c r="EN94" s="585" t="str">
        <f>IF(OR(AND(AD94=AD$63,COUNTA(DF94,DW94,DY94,EB94:EK94)&lt;13),AND(OR(AD94=AD$64,AD94=AD$65,AND(OR(F94=F$63,F94=F$64),AD94="")),COUNTA(DF94,DW94,DY94,EB94:EK94)&gt;0)),"問4_1)「虐待を受けたと判断」の場合→問7に記入",IF(AND(F94=F$65,COUNTA(DF94,DW94,DY94,EB94:EK94)&lt;13),"2人目以降の被虐待者につき、記入必要",IF(AND(COUNTA(F94:G94,I94:X94,Z94:AB94,AD94:AK94)=0,COUNTA(DF94:DK94,DN94:DU94,DW94:DZ94,EB94:EK94)&gt;0),"虐待事例の場合のみ回答"," ")))</f>
        <v xml:space="preserve"> </v>
      </c>
      <c r="EO94" s="666"/>
      <c r="EP94" s="887"/>
      <c r="EQ94" s="214"/>
      <c r="ER94" s="51"/>
      <c r="ES94" s="904">
        <f>BX94</f>
        <v>3</v>
      </c>
      <c r="ET94" s="585" t="str">
        <f>IF(OR(AND(AD94=AD$63,COUNTA(EO94)&lt;1),AND(OR(AD94=AD$64,AD94=AD$65,AND(OR(F94=F$63,F94=F$64),AD94="")),COUNTA(EO94)&gt;0),AND(EO94=$EO$64,EP94="")),"問4_1)「虐待を受けたと判断」の場合→問8に記入",IF(AND(F94=F$65,COUNTA(EO94)&lt;1),"2人目以降の被虐待者につき、記入必要",IF(AND(COUNTA(F94:G94,I94:X94,Z94:AB94,AD94:AK94)=0,COUNTA(EO94)&gt;0),"虐待事例の場合のみ回答"," ")))</f>
        <v xml:space="preserve"> </v>
      </c>
      <c r="EU94" s="909" t="str">
        <f>IF(COUNTIF(H94," ")+COUNTIF(Y94," ")+COUNTIF(AC94," ")+COUNTIF(BW94," ")+COUNTIF(CF94," ")+COUNTIF(CR94," ")+COUNTIF(CS94," ")+COUNTIF(DC94:DE94," ")+COUNTIF(DL94:DM94," ")+COUNTIF(DV94," ")+COUNTIF(EA94," ")+COUNTIF(EM94:EN94," ")+COUNTIF(ET94," ")&lt;17,"エラーが残っています","")</f>
        <v/>
      </c>
    </row>
    <row r="95" spans="1:151" s="423" customFormat="1" ht="27" customHeight="1">
      <c r="A95" s="518"/>
      <c r="B95" s="524"/>
      <c r="C95" s="529"/>
      <c r="D95" s="536"/>
      <c r="E95" s="543"/>
      <c r="F95" s="561"/>
      <c r="G95" s="574"/>
      <c r="H95" s="585"/>
      <c r="I95" s="59"/>
      <c r="J95" s="51"/>
      <c r="K95" s="51"/>
      <c r="L95" s="51"/>
      <c r="M95" s="51"/>
      <c r="N95" s="51"/>
      <c r="O95" s="51"/>
      <c r="P95" s="51"/>
      <c r="Q95" s="51"/>
      <c r="R95" s="51"/>
      <c r="S95" s="51"/>
      <c r="T95" s="608"/>
      <c r="U95" s="101"/>
      <c r="V95" s="101"/>
      <c r="W95" s="108"/>
      <c r="X95" s="608"/>
      <c r="Y95" s="585"/>
      <c r="Z95" s="651"/>
      <c r="AA95" s="59"/>
      <c r="AB95" s="226"/>
      <c r="AC95" s="585"/>
      <c r="AD95" s="666"/>
      <c r="AE95" s="214"/>
      <c r="AF95" s="59"/>
      <c r="AG95" s="682"/>
      <c r="AH95" s="682"/>
      <c r="AI95" s="682"/>
      <c r="AJ95" s="682"/>
      <c r="AK95" s="695"/>
      <c r="AL95" s="682"/>
      <c r="AM95" s="682"/>
      <c r="AN95" s="682"/>
      <c r="AO95" s="682"/>
      <c r="AP95" s="682"/>
      <c r="AQ95" s="682"/>
      <c r="AR95" s="682"/>
      <c r="AS95" s="682"/>
      <c r="AT95" s="682"/>
      <c r="AU95" s="682"/>
      <c r="AV95" s="682"/>
      <c r="AW95" s="682"/>
      <c r="AX95" s="682"/>
      <c r="AY95" s="682"/>
      <c r="AZ95" s="682"/>
      <c r="BA95" s="682"/>
      <c r="BB95" s="682"/>
      <c r="BC95" s="101"/>
      <c r="BD95" s="682"/>
      <c r="BE95" s="682"/>
      <c r="BF95" s="682"/>
      <c r="BG95" s="682"/>
      <c r="BH95" s="682"/>
      <c r="BI95" s="682"/>
      <c r="BJ95" s="682"/>
      <c r="BK95" s="682"/>
      <c r="BL95" s="101"/>
      <c r="BM95" s="682"/>
      <c r="BN95" s="682"/>
      <c r="BO95" s="682"/>
      <c r="BP95" s="682"/>
      <c r="BQ95" s="682"/>
      <c r="BR95" s="101"/>
      <c r="BS95" s="682"/>
      <c r="BT95" s="682"/>
      <c r="BU95" s="682"/>
      <c r="BV95" s="695"/>
      <c r="BW95" s="585"/>
      <c r="BX95" s="724"/>
      <c r="BY95" s="51"/>
      <c r="BZ95" s="51"/>
      <c r="CA95" s="51"/>
      <c r="CB95" s="51"/>
      <c r="CC95" s="51"/>
      <c r="CD95" s="214"/>
      <c r="CE95" s="226"/>
      <c r="CF95" s="585"/>
      <c r="CG95" s="760"/>
      <c r="CH95" s="51"/>
      <c r="CI95" s="51"/>
      <c r="CJ95" s="51"/>
      <c r="CK95" s="51"/>
      <c r="CL95" s="51"/>
      <c r="CM95" s="51"/>
      <c r="CN95" s="51"/>
      <c r="CO95" s="51"/>
      <c r="CP95" s="214"/>
      <c r="CQ95" s="226"/>
      <c r="CR95" s="585"/>
      <c r="CS95" s="585"/>
      <c r="CT95" s="760"/>
      <c r="CU95" s="214"/>
      <c r="CV95" s="51"/>
      <c r="CW95" s="51"/>
      <c r="CX95" s="214"/>
      <c r="CY95" s="51"/>
      <c r="CZ95" s="51"/>
      <c r="DA95" s="214"/>
      <c r="DB95" s="51"/>
      <c r="DC95" s="585"/>
      <c r="DD95" s="585"/>
      <c r="DE95" s="585"/>
      <c r="DF95" s="666"/>
      <c r="DG95" s="108"/>
      <c r="DH95" s="59"/>
      <c r="DI95" s="226"/>
      <c r="DJ95" s="108"/>
      <c r="DK95" s="608"/>
      <c r="DL95" s="585"/>
      <c r="DM95" s="585"/>
      <c r="DN95" s="203"/>
      <c r="DO95" s="51"/>
      <c r="DP95" s="51"/>
      <c r="DQ95" s="51"/>
      <c r="DR95" s="51"/>
      <c r="DS95" s="51"/>
      <c r="DT95" s="608"/>
      <c r="DU95" s="695"/>
      <c r="DV95" s="585"/>
      <c r="DW95" s="666"/>
      <c r="DX95" s="864"/>
      <c r="DY95" s="51"/>
      <c r="DZ95" s="59"/>
      <c r="EA95" s="585"/>
      <c r="EB95" s="873"/>
      <c r="EC95" s="875"/>
      <c r="ED95" s="875"/>
      <c r="EE95" s="875"/>
      <c r="EF95" s="875"/>
      <c r="EG95" s="875"/>
      <c r="EH95" s="875"/>
      <c r="EI95" s="875"/>
      <c r="EJ95" s="875"/>
      <c r="EK95" s="877"/>
      <c r="EL95" s="302"/>
      <c r="EM95" s="585"/>
      <c r="EN95" s="585"/>
      <c r="EO95" s="666"/>
      <c r="EP95" s="887"/>
      <c r="EQ95" s="214"/>
      <c r="ER95" s="51"/>
      <c r="ES95" s="904"/>
      <c r="ET95" s="585"/>
      <c r="EU95" s="909"/>
    </row>
    <row r="96" spans="1:151" s="423" customFormat="1" ht="27" customHeight="1">
      <c r="A96" s="518"/>
      <c r="B96" s="524"/>
      <c r="C96" s="529"/>
      <c r="D96" s="536"/>
      <c r="E96" s="543"/>
      <c r="F96" s="561"/>
      <c r="G96" s="574"/>
      <c r="H96" s="585"/>
      <c r="I96" s="59"/>
      <c r="J96" s="51"/>
      <c r="K96" s="51"/>
      <c r="L96" s="51"/>
      <c r="M96" s="51"/>
      <c r="N96" s="51"/>
      <c r="O96" s="51"/>
      <c r="P96" s="51"/>
      <c r="Q96" s="51"/>
      <c r="R96" s="51"/>
      <c r="S96" s="51"/>
      <c r="T96" s="608"/>
      <c r="U96" s="101"/>
      <c r="V96" s="101"/>
      <c r="W96" s="108"/>
      <c r="X96" s="608"/>
      <c r="Y96" s="585"/>
      <c r="Z96" s="651"/>
      <c r="AA96" s="59"/>
      <c r="AB96" s="226"/>
      <c r="AC96" s="585"/>
      <c r="AD96" s="666"/>
      <c r="AE96" s="214"/>
      <c r="AF96" s="59"/>
      <c r="AG96" s="682"/>
      <c r="AH96" s="682"/>
      <c r="AI96" s="682"/>
      <c r="AJ96" s="682"/>
      <c r="AK96" s="695"/>
      <c r="AL96" s="682"/>
      <c r="AM96" s="682"/>
      <c r="AN96" s="682"/>
      <c r="AO96" s="682"/>
      <c r="AP96" s="682"/>
      <c r="AQ96" s="682"/>
      <c r="AR96" s="682"/>
      <c r="AS96" s="682"/>
      <c r="AT96" s="682"/>
      <c r="AU96" s="682"/>
      <c r="AV96" s="682"/>
      <c r="AW96" s="682"/>
      <c r="AX96" s="682"/>
      <c r="AY96" s="682"/>
      <c r="AZ96" s="682"/>
      <c r="BA96" s="682"/>
      <c r="BB96" s="682"/>
      <c r="BC96" s="101"/>
      <c r="BD96" s="682"/>
      <c r="BE96" s="682"/>
      <c r="BF96" s="682"/>
      <c r="BG96" s="682"/>
      <c r="BH96" s="682"/>
      <c r="BI96" s="682"/>
      <c r="BJ96" s="682"/>
      <c r="BK96" s="682"/>
      <c r="BL96" s="101"/>
      <c r="BM96" s="682"/>
      <c r="BN96" s="682"/>
      <c r="BO96" s="682"/>
      <c r="BP96" s="682"/>
      <c r="BQ96" s="682"/>
      <c r="BR96" s="101"/>
      <c r="BS96" s="682"/>
      <c r="BT96" s="682"/>
      <c r="BU96" s="682"/>
      <c r="BV96" s="695"/>
      <c r="BW96" s="585"/>
      <c r="BX96" s="724"/>
      <c r="BY96" s="51"/>
      <c r="BZ96" s="51"/>
      <c r="CA96" s="51"/>
      <c r="CB96" s="51"/>
      <c r="CC96" s="51"/>
      <c r="CD96" s="214"/>
      <c r="CE96" s="226"/>
      <c r="CF96" s="585"/>
      <c r="CG96" s="760"/>
      <c r="CH96" s="51"/>
      <c r="CI96" s="51"/>
      <c r="CJ96" s="51"/>
      <c r="CK96" s="51"/>
      <c r="CL96" s="51"/>
      <c r="CM96" s="51"/>
      <c r="CN96" s="51"/>
      <c r="CO96" s="51"/>
      <c r="CP96" s="214"/>
      <c r="CQ96" s="226"/>
      <c r="CR96" s="585"/>
      <c r="CS96" s="585"/>
      <c r="CT96" s="760"/>
      <c r="CU96" s="214"/>
      <c r="CV96" s="51"/>
      <c r="CW96" s="51"/>
      <c r="CX96" s="214"/>
      <c r="CY96" s="51"/>
      <c r="CZ96" s="51"/>
      <c r="DA96" s="214"/>
      <c r="DB96" s="51"/>
      <c r="DC96" s="585"/>
      <c r="DD96" s="585"/>
      <c r="DE96" s="585"/>
      <c r="DF96" s="666"/>
      <c r="DG96" s="108"/>
      <c r="DH96" s="59"/>
      <c r="DI96" s="226"/>
      <c r="DJ96" s="108"/>
      <c r="DK96" s="608"/>
      <c r="DL96" s="585"/>
      <c r="DM96" s="585"/>
      <c r="DN96" s="203"/>
      <c r="DO96" s="51"/>
      <c r="DP96" s="51"/>
      <c r="DQ96" s="51"/>
      <c r="DR96" s="51"/>
      <c r="DS96" s="51"/>
      <c r="DT96" s="608"/>
      <c r="DU96" s="695"/>
      <c r="DV96" s="585"/>
      <c r="DW96" s="666"/>
      <c r="DX96" s="864"/>
      <c r="DY96" s="51"/>
      <c r="DZ96" s="59"/>
      <c r="EA96" s="585"/>
      <c r="EB96" s="873"/>
      <c r="EC96" s="875"/>
      <c r="ED96" s="875"/>
      <c r="EE96" s="875"/>
      <c r="EF96" s="875"/>
      <c r="EG96" s="875"/>
      <c r="EH96" s="875"/>
      <c r="EI96" s="875"/>
      <c r="EJ96" s="875"/>
      <c r="EK96" s="877"/>
      <c r="EL96" s="302"/>
      <c r="EM96" s="585"/>
      <c r="EN96" s="585"/>
      <c r="EO96" s="666"/>
      <c r="EP96" s="887"/>
      <c r="EQ96" s="214"/>
      <c r="ER96" s="51"/>
      <c r="ES96" s="904"/>
      <c r="ET96" s="585"/>
      <c r="EU96" s="909"/>
    </row>
    <row r="97" spans="1:151" s="423" customFormat="1" ht="27" customHeight="1">
      <c r="A97" s="518"/>
      <c r="B97" s="524"/>
      <c r="C97" s="529"/>
      <c r="D97" s="536"/>
      <c r="E97" s="543"/>
      <c r="F97" s="561"/>
      <c r="G97" s="574"/>
      <c r="H97" s="585"/>
      <c r="I97" s="59"/>
      <c r="J97" s="51"/>
      <c r="K97" s="51"/>
      <c r="L97" s="51"/>
      <c r="M97" s="51"/>
      <c r="N97" s="51"/>
      <c r="O97" s="51"/>
      <c r="P97" s="51"/>
      <c r="Q97" s="51"/>
      <c r="R97" s="51"/>
      <c r="S97" s="51"/>
      <c r="T97" s="608"/>
      <c r="U97" s="101"/>
      <c r="V97" s="101"/>
      <c r="W97" s="108"/>
      <c r="X97" s="608"/>
      <c r="Y97" s="585"/>
      <c r="Z97" s="651"/>
      <c r="AA97" s="59"/>
      <c r="AB97" s="226"/>
      <c r="AC97" s="585"/>
      <c r="AD97" s="666"/>
      <c r="AE97" s="214"/>
      <c r="AF97" s="59"/>
      <c r="AG97" s="682"/>
      <c r="AH97" s="682"/>
      <c r="AI97" s="682"/>
      <c r="AJ97" s="682"/>
      <c r="AK97" s="695"/>
      <c r="AL97" s="682"/>
      <c r="AM97" s="682"/>
      <c r="AN97" s="682"/>
      <c r="AO97" s="682"/>
      <c r="AP97" s="682"/>
      <c r="AQ97" s="682"/>
      <c r="AR97" s="682"/>
      <c r="AS97" s="682"/>
      <c r="AT97" s="682"/>
      <c r="AU97" s="682"/>
      <c r="AV97" s="682"/>
      <c r="AW97" s="682"/>
      <c r="AX97" s="682"/>
      <c r="AY97" s="682"/>
      <c r="AZ97" s="682"/>
      <c r="BA97" s="682"/>
      <c r="BB97" s="682"/>
      <c r="BC97" s="101"/>
      <c r="BD97" s="682"/>
      <c r="BE97" s="682"/>
      <c r="BF97" s="682"/>
      <c r="BG97" s="682"/>
      <c r="BH97" s="682"/>
      <c r="BI97" s="682"/>
      <c r="BJ97" s="682"/>
      <c r="BK97" s="682"/>
      <c r="BL97" s="101"/>
      <c r="BM97" s="682"/>
      <c r="BN97" s="682"/>
      <c r="BO97" s="682"/>
      <c r="BP97" s="682"/>
      <c r="BQ97" s="682"/>
      <c r="BR97" s="101"/>
      <c r="BS97" s="682"/>
      <c r="BT97" s="682"/>
      <c r="BU97" s="682"/>
      <c r="BV97" s="695"/>
      <c r="BW97" s="585"/>
      <c r="BX97" s="724"/>
      <c r="BY97" s="51"/>
      <c r="BZ97" s="51"/>
      <c r="CA97" s="51"/>
      <c r="CB97" s="51"/>
      <c r="CC97" s="51"/>
      <c r="CD97" s="214"/>
      <c r="CE97" s="226"/>
      <c r="CF97" s="585"/>
      <c r="CG97" s="760"/>
      <c r="CH97" s="51"/>
      <c r="CI97" s="51"/>
      <c r="CJ97" s="51"/>
      <c r="CK97" s="51"/>
      <c r="CL97" s="51"/>
      <c r="CM97" s="51"/>
      <c r="CN97" s="51"/>
      <c r="CO97" s="51"/>
      <c r="CP97" s="214"/>
      <c r="CQ97" s="226"/>
      <c r="CR97" s="585"/>
      <c r="CS97" s="585"/>
      <c r="CT97" s="760"/>
      <c r="CU97" s="214"/>
      <c r="CV97" s="51"/>
      <c r="CW97" s="51"/>
      <c r="CX97" s="214"/>
      <c r="CY97" s="51"/>
      <c r="CZ97" s="51"/>
      <c r="DA97" s="214"/>
      <c r="DB97" s="51"/>
      <c r="DC97" s="585"/>
      <c r="DD97" s="585"/>
      <c r="DE97" s="585"/>
      <c r="DF97" s="666"/>
      <c r="DG97" s="108"/>
      <c r="DH97" s="59"/>
      <c r="DI97" s="226"/>
      <c r="DJ97" s="108"/>
      <c r="DK97" s="608"/>
      <c r="DL97" s="585"/>
      <c r="DM97" s="585"/>
      <c r="DN97" s="203"/>
      <c r="DO97" s="51"/>
      <c r="DP97" s="51"/>
      <c r="DQ97" s="51"/>
      <c r="DR97" s="51"/>
      <c r="DS97" s="51"/>
      <c r="DT97" s="608"/>
      <c r="DU97" s="695"/>
      <c r="DV97" s="585"/>
      <c r="DW97" s="666"/>
      <c r="DX97" s="864"/>
      <c r="DY97" s="51"/>
      <c r="DZ97" s="59"/>
      <c r="EA97" s="585"/>
      <c r="EB97" s="873"/>
      <c r="EC97" s="875"/>
      <c r="ED97" s="875"/>
      <c r="EE97" s="875"/>
      <c r="EF97" s="875"/>
      <c r="EG97" s="875"/>
      <c r="EH97" s="875"/>
      <c r="EI97" s="875"/>
      <c r="EJ97" s="875"/>
      <c r="EK97" s="877"/>
      <c r="EL97" s="302"/>
      <c r="EM97" s="585"/>
      <c r="EN97" s="585"/>
      <c r="EO97" s="666"/>
      <c r="EP97" s="887"/>
      <c r="EQ97" s="214"/>
      <c r="ER97" s="51"/>
      <c r="ES97" s="904"/>
      <c r="ET97" s="585"/>
      <c r="EU97" s="909"/>
    </row>
    <row r="98" spans="1:151" s="423" customFormat="1" ht="27" customHeight="1">
      <c r="A98" s="518"/>
      <c r="B98" s="524"/>
      <c r="C98" s="529"/>
      <c r="D98" s="536"/>
      <c r="E98" s="543"/>
      <c r="F98" s="561"/>
      <c r="G98" s="574"/>
      <c r="H98" s="585"/>
      <c r="I98" s="59"/>
      <c r="J98" s="51"/>
      <c r="K98" s="51"/>
      <c r="L98" s="51"/>
      <c r="M98" s="51"/>
      <c r="N98" s="51"/>
      <c r="O98" s="51"/>
      <c r="P98" s="51"/>
      <c r="Q98" s="51"/>
      <c r="R98" s="51"/>
      <c r="S98" s="51"/>
      <c r="T98" s="608"/>
      <c r="U98" s="101"/>
      <c r="V98" s="101"/>
      <c r="W98" s="108"/>
      <c r="X98" s="608"/>
      <c r="Y98" s="585"/>
      <c r="Z98" s="651"/>
      <c r="AA98" s="59"/>
      <c r="AB98" s="226"/>
      <c r="AC98" s="585"/>
      <c r="AD98" s="666"/>
      <c r="AE98" s="214"/>
      <c r="AF98" s="59"/>
      <c r="AG98" s="682"/>
      <c r="AH98" s="682"/>
      <c r="AI98" s="682"/>
      <c r="AJ98" s="682"/>
      <c r="AK98" s="695"/>
      <c r="AL98" s="682"/>
      <c r="AM98" s="682"/>
      <c r="AN98" s="682"/>
      <c r="AO98" s="682"/>
      <c r="AP98" s="682"/>
      <c r="AQ98" s="682"/>
      <c r="AR98" s="682"/>
      <c r="AS98" s="682"/>
      <c r="AT98" s="682"/>
      <c r="AU98" s="682"/>
      <c r="AV98" s="682"/>
      <c r="AW98" s="682"/>
      <c r="AX98" s="682"/>
      <c r="AY98" s="682"/>
      <c r="AZ98" s="682"/>
      <c r="BA98" s="682"/>
      <c r="BB98" s="682"/>
      <c r="BC98" s="101"/>
      <c r="BD98" s="682"/>
      <c r="BE98" s="682"/>
      <c r="BF98" s="682"/>
      <c r="BG98" s="682"/>
      <c r="BH98" s="682"/>
      <c r="BI98" s="682"/>
      <c r="BJ98" s="682"/>
      <c r="BK98" s="682"/>
      <c r="BL98" s="101"/>
      <c r="BM98" s="682"/>
      <c r="BN98" s="682"/>
      <c r="BO98" s="682"/>
      <c r="BP98" s="682"/>
      <c r="BQ98" s="682"/>
      <c r="BR98" s="101"/>
      <c r="BS98" s="682"/>
      <c r="BT98" s="682"/>
      <c r="BU98" s="682"/>
      <c r="BV98" s="695"/>
      <c r="BW98" s="585"/>
      <c r="BX98" s="724"/>
      <c r="BY98" s="51"/>
      <c r="BZ98" s="51"/>
      <c r="CA98" s="51"/>
      <c r="CB98" s="51"/>
      <c r="CC98" s="51"/>
      <c r="CD98" s="214"/>
      <c r="CE98" s="226"/>
      <c r="CF98" s="585"/>
      <c r="CG98" s="760"/>
      <c r="CH98" s="51"/>
      <c r="CI98" s="51"/>
      <c r="CJ98" s="51"/>
      <c r="CK98" s="51"/>
      <c r="CL98" s="51"/>
      <c r="CM98" s="51"/>
      <c r="CN98" s="51"/>
      <c r="CO98" s="51"/>
      <c r="CP98" s="214"/>
      <c r="CQ98" s="226"/>
      <c r="CR98" s="585"/>
      <c r="CS98" s="585"/>
      <c r="CT98" s="760"/>
      <c r="CU98" s="214"/>
      <c r="CV98" s="51"/>
      <c r="CW98" s="51"/>
      <c r="CX98" s="214"/>
      <c r="CY98" s="51"/>
      <c r="CZ98" s="51"/>
      <c r="DA98" s="214"/>
      <c r="DB98" s="51"/>
      <c r="DC98" s="585"/>
      <c r="DD98" s="585"/>
      <c r="DE98" s="585"/>
      <c r="DF98" s="666"/>
      <c r="DG98" s="108"/>
      <c r="DH98" s="59"/>
      <c r="DI98" s="226"/>
      <c r="DJ98" s="108"/>
      <c r="DK98" s="608"/>
      <c r="DL98" s="585"/>
      <c r="DM98" s="585"/>
      <c r="DN98" s="203"/>
      <c r="DO98" s="51"/>
      <c r="DP98" s="51"/>
      <c r="DQ98" s="51"/>
      <c r="DR98" s="51"/>
      <c r="DS98" s="51"/>
      <c r="DT98" s="608"/>
      <c r="DU98" s="695"/>
      <c r="DV98" s="585"/>
      <c r="DW98" s="666"/>
      <c r="DX98" s="864"/>
      <c r="DY98" s="51"/>
      <c r="DZ98" s="59"/>
      <c r="EA98" s="585"/>
      <c r="EB98" s="873"/>
      <c r="EC98" s="875"/>
      <c r="ED98" s="875"/>
      <c r="EE98" s="875"/>
      <c r="EF98" s="875"/>
      <c r="EG98" s="875"/>
      <c r="EH98" s="875"/>
      <c r="EI98" s="875"/>
      <c r="EJ98" s="875"/>
      <c r="EK98" s="877"/>
      <c r="EL98" s="302"/>
      <c r="EM98" s="585"/>
      <c r="EN98" s="585"/>
      <c r="EO98" s="666"/>
      <c r="EP98" s="887"/>
      <c r="EQ98" s="214"/>
      <c r="ER98" s="51"/>
      <c r="ES98" s="904"/>
      <c r="ET98" s="585"/>
      <c r="EU98" s="909"/>
    </row>
    <row r="99" spans="1:151" s="423" customFormat="1" ht="27" customHeight="1">
      <c r="A99" s="518"/>
      <c r="B99" s="524"/>
      <c r="C99" s="529"/>
      <c r="D99" s="536"/>
      <c r="E99" s="543"/>
      <c r="F99" s="561"/>
      <c r="G99" s="574"/>
      <c r="H99" s="585"/>
      <c r="I99" s="59"/>
      <c r="J99" s="51"/>
      <c r="K99" s="51"/>
      <c r="L99" s="51"/>
      <c r="M99" s="51"/>
      <c r="N99" s="51"/>
      <c r="O99" s="51"/>
      <c r="P99" s="51"/>
      <c r="Q99" s="51"/>
      <c r="R99" s="51"/>
      <c r="S99" s="51"/>
      <c r="T99" s="608"/>
      <c r="U99" s="101"/>
      <c r="V99" s="101"/>
      <c r="W99" s="108"/>
      <c r="X99" s="608"/>
      <c r="Y99" s="585"/>
      <c r="Z99" s="651"/>
      <c r="AA99" s="59"/>
      <c r="AB99" s="226"/>
      <c r="AC99" s="585"/>
      <c r="AD99" s="666"/>
      <c r="AE99" s="214"/>
      <c r="AF99" s="59"/>
      <c r="AG99" s="682"/>
      <c r="AH99" s="682"/>
      <c r="AI99" s="682"/>
      <c r="AJ99" s="682"/>
      <c r="AK99" s="695"/>
      <c r="AL99" s="682"/>
      <c r="AM99" s="682"/>
      <c r="AN99" s="682"/>
      <c r="AO99" s="682"/>
      <c r="AP99" s="682"/>
      <c r="AQ99" s="682"/>
      <c r="AR99" s="682"/>
      <c r="AS99" s="682"/>
      <c r="AT99" s="682"/>
      <c r="AU99" s="682"/>
      <c r="AV99" s="682"/>
      <c r="AW99" s="682"/>
      <c r="AX99" s="682"/>
      <c r="AY99" s="682"/>
      <c r="AZ99" s="682"/>
      <c r="BA99" s="682"/>
      <c r="BB99" s="682"/>
      <c r="BC99" s="101"/>
      <c r="BD99" s="682"/>
      <c r="BE99" s="682"/>
      <c r="BF99" s="682"/>
      <c r="BG99" s="682"/>
      <c r="BH99" s="682"/>
      <c r="BI99" s="682"/>
      <c r="BJ99" s="682"/>
      <c r="BK99" s="682"/>
      <c r="BL99" s="101"/>
      <c r="BM99" s="682"/>
      <c r="BN99" s="682"/>
      <c r="BO99" s="682"/>
      <c r="BP99" s="682"/>
      <c r="BQ99" s="682"/>
      <c r="BR99" s="101"/>
      <c r="BS99" s="682"/>
      <c r="BT99" s="682"/>
      <c r="BU99" s="682"/>
      <c r="BV99" s="695"/>
      <c r="BW99" s="585"/>
      <c r="BX99" s="724"/>
      <c r="BY99" s="51"/>
      <c r="BZ99" s="51"/>
      <c r="CA99" s="51"/>
      <c r="CB99" s="51"/>
      <c r="CC99" s="51"/>
      <c r="CD99" s="214"/>
      <c r="CE99" s="226"/>
      <c r="CF99" s="585"/>
      <c r="CG99" s="760"/>
      <c r="CH99" s="51"/>
      <c r="CI99" s="51"/>
      <c r="CJ99" s="51"/>
      <c r="CK99" s="51"/>
      <c r="CL99" s="51"/>
      <c r="CM99" s="51"/>
      <c r="CN99" s="51"/>
      <c r="CO99" s="51"/>
      <c r="CP99" s="214"/>
      <c r="CQ99" s="226"/>
      <c r="CR99" s="585"/>
      <c r="CS99" s="585"/>
      <c r="CT99" s="760"/>
      <c r="CU99" s="214"/>
      <c r="CV99" s="51"/>
      <c r="CW99" s="51"/>
      <c r="CX99" s="214"/>
      <c r="CY99" s="51"/>
      <c r="CZ99" s="51"/>
      <c r="DA99" s="214"/>
      <c r="DB99" s="51"/>
      <c r="DC99" s="585"/>
      <c r="DD99" s="585"/>
      <c r="DE99" s="585"/>
      <c r="DF99" s="666"/>
      <c r="DG99" s="108"/>
      <c r="DH99" s="59"/>
      <c r="DI99" s="226"/>
      <c r="DJ99" s="108"/>
      <c r="DK99" s="608"/>
      <c r="DL99" s="585"/>
      <c r="DM99" s="585"/>
      <c r="DN99" s="203"/>
      <c r="DO99" s="51"/>
      <c r="DP99" s="51"/>
      <c r="DQ99" s="51"/>
      <c r="DR99" s="51"/>
      <c r="DS99" s="51"/>
      <c r="DT99" s="608"/>
      <c r="DU99" s="695"/>
      <c r="DV99" s="585"/>
      <c r="DW99" s="666"/>
      <c r="DX99" s="864"/>
      <c r="DY99" s="51"/>
      <c r="DZ99" s="59"/>
      <c r="EA99" s="585"/>
      <c r="EB99" s="873"/>
      <c r="EC99" s="875"/>
      <c r="ED99" s="875"/>
      <c r="EE99" s="875"/>
      <c r="EF99" s="875"/>
      <c r="EG99" s="875"/>
      <c r="EH99" s="875"/>
      <c r="EI99" s="875"/>
      <c r="EJ99" s="875"/>
      <c r="EK99" s="877"/>
      <c r="EL99" s="302"/>
      <c r="EM99" s="585"/>
      <c r="EN99" s="585"/>
      <c r="EO99" s="666"/>
      <c r="EP99" s="887"/>
      <c r="EQ99" s="214"/>
      <c r="ER99" s="51"/>
      <c r="ES99" s="904"/>
      <c r="ET99" s="585"/>
      <c r="EU99" s="909"/>
    </row>
    <row r="100" spans="1:151" s="423" customFormat="1" ht="27" customHeight="1">
      <c r="A100" s="518"/>
      <c r="B100" s="524"/>
      <c r="C100" s="529"/>
      <c r="D100" s="536"/>
      <c r="E100" s="543"/>
      <c r="F100" s="561"/>
      <c r="G100" s="574"/>
      <c r="H100" s="585"/>
      <c r="I100" s="59"/>
      <c r="J100" s="51"/>
      <c r="K100" s="51"/>
      <c r="L100" s="51"/>
      <c r="M100" s="51"/>
      <c r="N100" s="51"/>
      <c r="O100" s="51"/>
      <c r="P100" s="51"/>
      <c r="Q100" s="51"/>
      <c r="R100" s="51"/>
      <c r="S100" s="51"/>
      <c r="T100" s="608"/>
      <c r="U100" s="101"/>
      <c r="V100" s="101"/>
      <c r="W100" s="108"/>
      <c r="X100" s="608"/>
      <c r="Y100" s="585"/>
      <c r="Z100" s="651"/>
      <c r="AA100" s="59"/>
      <c r="AB100" s="226"/>
      <c r="AC100" s="585"/>
      <c r="AD100" s="666"/>
      <c r="AE100" s="214"/>
      <c r="AF100" s="59"/>
      <c r="AG100" s="682"/>
      <c r="AH100" s="682"/>
      <c r="AI100" s="682"/>
      <c r="AJ100" s="682"/>
      <c r="AK100" s="695"/>
      <c r="AL100" s="682"/>
      <c r="AM100" s="682"/>
      <c r="AN100" s="682"/>
      <c r="AO100" s="682"/>
      <c r="AP100" s="682"/>
      <c r="AQ100" s="682"/>
      <c r="AR100" s="682"/>
      <c r="AS100" s="682"/>
      <c r="AT100" s="682"/>
      <c r="AU100" s="682"/>
      <c r="AV100" s="682"/>
      <c r="AW100" s="682"/>
      <c r="AX100" s="682"/>
      <c r="AY100" s="682"/>
      <c r="AZ100" s="682"/>
      <c r="BA100" s="682"/>
      <c r="BB100" s="682"/>
      <c r="BC100" s="101"/>
      <c r="BD100" s="682"/>
      <c r="BE100" s="682"/>
      <c r="BF100" s="682"/>
      <c r="BG100" s="682"/>
      <c r="BH100" s="682"/>
      <c r="BI100" s="682"/>
      <c r="BJ100" s="682"/>
      <c r="BK100" s="682"/>
      <c r="BL100" s="101"/>
      <c r="BM100" s="682"/>
      <c r="BN100" s="682"/>
      <c r="BO100" s="682"/>
      <c r="BP100" s="682"/>
      <c r="BQ100" s="682"/>
      <c r="BR100" s="101"/>
      <c r="BS100" s="682"/>
      <c r="BT100" s="682"/>
      <c r="BU100" s="682"/>
      <c r="BV100" s="695"/>
      <c r="BW100" s="585"/>
      <c r="BX100" s="724"/>
      <c r="BY100" s="51"/>
      <c r="BZ100" s="51"/>
      <c r="CA100" s="51"/>
      <c r="CB100" s="51"/>
      <c r="CC100" s="51"/>
      <c r="CD100" s="214"/>
      <c r="CE100" s="226"/>
      <c r="CF100" s="585"/>
      <c r="CG100" s="760"/>
      <c r="CH100" s="51"/>
      <c r="CI100" s="51"/>
      <c r="CJ100" s="51"/>
      <c r="CK100" s="51"/>
      <c r="CL100" s="51"/>
      <c r="CM100" s="51"/>
      <c r="CN100" s="51"/>
      <c r="CO100" s="51"/>
      <c r="CP100" s="214"/>
      <c r="CQ100" s="226"/>
      <c r="CR100" s="585"/>
      <c r="CS100" s="585"/>
      <c r="CT100" s="760"/>
      <c r="CU100" s="214"/>
      <c r="CV100" s="51"/>
      <c r="CW100" s="51"/>
      <c r="CX100" s="214"/>
      <c r="CY100" s="51"/>
      <c r="CZ100" s="51"/>
      <c r="DA100" s="214"/>
      <c r="DB100" s="51"/>
      <c r="DC100" s="585"/>
      <c r="DD100" s="585"/>
      <c r="DE100" s="585"/>
      <c r="DF100" s="666"/>
      <c r="DG100" s="108"/>
      <c r="DH100" s="59"/>
      <c r="DI100" s="226"/>
      <c r="DJ100" s="108"/>
      <c r="DK100" s="608"/>
      <c r="DL100" s="585"/>
      <c r="DM100" s="585"/>
      <c r="DN100" s="203"/>
      <c r="DO100" s="51"/>
      <c r="DP100" s="51"/>
      <c r="DQ100" s="51"/>
      <c r="DR100" s="51"/>
      <c r="DS100" s="51"/>
      <c r="DT100" s="608"/>
      <c r="DU100" s="695"/>
      <c r="DV100" s="585"/>
      <c r="DW100" s="666"/>
      <c r="DX100" s="864"/>
      <c r="DY100" s="51"/>
      <c r="DZ100" s="59"/>
      <c r="EA100" s="585"/>
      <c r="EB100" s="873"/>
      <c r="EC100" s="875"/>
      <c r="ED100" s="875"/>
      <c r="EE100" s="875"/>
      <c r="EF100" s="875"/>
      <c r="EG100" s="875"/>
      <c r="EH100" s="875"/>
      <c r="EI100" s="875"/>
      <c r="EJ100" s="875"/>
      <c r="EK100" s="877"/>
      <c r="EL100" s="302"/>
      <c r="EM100" s="585"/>
      <c r="EN100" s="585"/>
      <c r="EO100" s="666"/>
      <c r="EP100" s="887"/>
      <c r="EQ100" s="214"/>
      <c r="ER100" s="51"/>
      <c r="ES100" s="904"/>
      <c r="ET100" s="585"/>
      <c r="EU100" s="909"/>
    </row>
    <row r="101" spans="1:151" s="423" customFormat="1" ht="27" customHeight="1">
      <c r="A101" s="518"/>
      <c r="B101" s="524"/>
      <c r="C101" s="529"/>
      <c r="D101" s="536"/>
      <c r="E101" s="543"/>
      <c r="F101" s="561"/>
      <c r="G101" s="574"/>
      <c r="H101" s="585"/>
      <c r="I101" s="59"/>
      <c r="J101" s="51"/>
      <c r="K101" s="51"/>
      <c r="L101" s="51"/>
      <c r="M101" s="51"/>
      <c r="N101" s="51"/>
      <c r="O101" s="51"/>
      <c r="P101" s="51"/>
      <c r="Q101" s="51"/>
      <c r="R101" s="51"/>
      <c r="S101" s="51"/>
      <c r="T101" s="608"/>
      <c r="U101" s="101"/>
      <c r="V101" s="101"/>
      <c r="W101" s="108"/>
      <c r="X101" s="608"/>
      <c r="Y101" s="585"/>
      <c r="Z101" s="651"/>
      <c r="AA101" s="59"/>
      <c r="AB101" s="226"/>
      <c r="AC101" s="585"/>
      <c r="AD101" s="666"/>
      <c r="AE101" s="214"/>
      <c r="AF101" s="59"/>
      <c r="AG101" s="682"/>
      <c r="AH101" s="682"/>
      <c r="AI101" s="682"/>
      <c r="AJ101" s="682"/>
      <c r="AK101" s="695"/>
      <c r="AL101" s="682"/>
      <c r="AM101" s="682"/>
      <c r="AN101" s="682"/>
      <c r="AO101" s="682"/>
      <c r="AP101" s="682"/>
      <c r="AQ101" s="682"/>
      <c r="AR101" s="682"/>
      <c r="AS101" s="682"/>
      <c r="AT101" s="682"/>
      <c r="AU101" s="682"/>
      <c r="AV101" s="682"/>
      <c r="AW101" s="682"/>
      <c r="AX101" s="682"/>
      <c r="AY101" s="682"/>
      <c r="AZ101" s="682"/>
      <c r="BA101" s="682"/>
      <c r="BB101" s="682"/>
      <c r="BC101" s="101"/>
      <c r="BD101" s="682"/>
      <c r="BE101" s="682"/>
      <c r="BF101" s="682"/>
      <c r="BG101" s="682"/>
      <c r="BH101" s="682"/>
      <c r="BI101" s="682"/>
      <c r="BJ101" s="682"/>
      <c r="BK101" s="682"/>
      <c r="BL101" s="101"/>
      <c r="BM101" s="682"/>
      <c r="BN101" s="682"/>
      <c r="BO101" s="682"/>
      <c r="BP101" s="682"/>
      <c r="BQ101" s="682"/>
      <c r="BR101" s="101"/>
      <c r="BS101" s="682"/>
      <c r="BT101" s="682"/>
      <c r="BU101" s="682"/>
      <c r="BV101" s="695"/>
      <c r="BW101" s="585"/>
      <c r="BX101" s="724"/>
      <c r="BY101" s="51"/>
      <c r="BZ101" s="51"/>
      <c r="CA101" s="51"/>
      <c r="CB101" s="51"/>
      <c r="CC101" s="51"/>
      <c r="CD101" s="214"/>
      <c r="CE101" s="226"/>
      <c r="CF101" s="585"/>
      <c r="CG101" s="760"/>
      <c r="CH101" s="51"/>
      <c r="CI101" s="51"/>
      <c r="CJ101" s="51"/>
      <c r="CK101" s="51"/>
      <c r="CL101" s="51"/>
      <c r="CM101" s="51"/>
      <c r="CN101" s="51"/>
      <c r="CO101" s="51"/>
      <c r="CP101" s="214"/>
      <c r="CQ101" s="226"/>
      <c r="CR101" s="585"/>
      <c r="CS101" s="585"/>
      <c r="CT101" s="760"/>
      <c r="CU101" s="214"/>
      <c r="CV101" s="51"/>
      <c r="CW101" s="51"/>
      <c r="CX101" s="214"/>
      <c r="CY101" s="51"/>
      <c r="CZ101" s="51"/>
      <c r="DA101" s="214"/>
      <c r="DB101" s="51"/>
      <c r="DC101" s="585"/>
      <c r="DD101" s="585"/>
      <c r="DE101" s="585"/>
      <c r="DF101" s="666"/>
      <c r="DG101" s="108"/>
      <c r="DH101" s="59"/>
      <c r="DI101" s="226"/>
      <c r="DJ101" s="108"/>
      <c r="DK101" s="608"/>
      <c r="DL101" s="585"/>
      <c r="DM101" s="585"/>
      <c r="DN101" s="203"/>
      <c r="DO101" s="51"/>
      <c r="DP101" s="51"/>
      <c r="DQ101" s="51"/>
      <c r="DR101" s="51"/>
      <c r="DS101" s="51"/>
      <c r="DT101" s="608"/>
      <c r="DU101" s="695"/>
      <c r="DV101" s="585"/>
      <c r="DW101" s="666"/>
      <c r="DX101" s="864"/>
      <c r="DY101" s="51"/>
      <c r="DZ101" s="59"/>
      <c r="EA101" s="585"/>
      <c r="EB101" s="873"/>
      <c r="EC101" s="875"/>
      <c r="ED101" s="875"/>
      <c r="EE101" s="875"/>
      <c r="EF101" s="875"/>
      <c r="EG101" s="875"/>
      <c r="EH101" s="875"/>
      <c r="EI101" s="875"/>
      <c r="EJ101" s="875"/>
      <c r="EK101" s="877"/>
      <c r="EL101" s="302"/>
      <c r="EM101" s="585"/>
      <c r="EN101" s="585"/>
      <c r="EO101" s="666"/>
      <c r="EP101" s="887"/>
      <c r="EQ101" s="214"/>
      <c r="ER101" s="51"/>
      <c r="ES101" s="904"/>
      <c r="ET101" s="585"/>
      <c r="EU101" s="909"/>
    </row>
    <row r="102" spans="1:151" s="423" customFormat="1" ht="27" customHeight="1">
      <c r="A102" s="518"/>
      <c r="B102" s="524"/>
      <c r="C102" s="529"/>
      <c r="D102" s="536"/>
      <c r="E102" s="543"/>
      <c r="F102" s="561"/>
      <c r="G102" s="574"/>
      <c r="H102" s="585"/>
      <c r="I102" s="59"/>
      <c r="J102" s="51"/>
      <c r="K102" s="51"/>
      <c r="L102" s="51"/>
      <c r="M102" s="51"/>
      <c r="N102" s="51"/>
      <c r="O102" s="51"/>
      <c r="P102" s="51"/>
      <c r="Q102" s="51"/>
      <c r="R102" s="51"/>
      <c r="S102" s="51"/>
      <c r="T102" s="608"/>
      <c r="U102" s="101"/>
      <c r="V102" s="101"/>
      <c r="W102" s="108"/>
      <c r="X102" s="608"/>
      <c r="Y102" s="585"/>
      <c r="Z102" s="651"/>
      <c r="AA102" s="59"/>
      <c r="AB102" s="226"/>
      <c r="AC102" s="585"/>
      <c r="AD102" s="666"/>
      <c r="AE102" s="214"/>
      <c r="AF102" s="59"/>
      <c r="AG102" s="682"/>
      <c r="AH102" s="682"/>
      <c r="AI102" s="682"/>
      <c r="AJ102" s="682"/>
      <c r="AK102" s="695"/>
      <c r="AL102" s="682"/>
      <c r="AM102" s="682"/>
      <c r="AN102" s="682"/>
      <c r="AO102" s="682"/>
      <c r="AP102" s="682"/>
      <c r="AQ102" s="682"/>
      <c r="AR102" s="682"/>
      <c r="AS102" s="682"/>
      <c r="AT102" s="682"/>
      <c r="AU102" s="682"/>
      <c r="AV102" s="682"/>
      <c r="AW102" s="682"/>
      <c r="AX102" s="682"/>
      <c r="AY102" s="682"/>
      <c r="AZ102" s="682"/>
      <c r="BA102" s="682"/>
      <c r="BB102" s="682"/>
      <c r="BC102" s="101"/>
      <c r="BD102" s="682"/>
      <c r="BE102" s="682"/>
      <c r="BF102" s="682"/>
      <c r="BG102" s="682"/>
      <c r="BH102" s="682"/>
      <c r="BI102" s="682"/>
      <c r="BJ102" s="682"/>
      <c r="BK102" s="682"/>
      <c r="BL102" s="101"/>
      <c r="BM102" s="682"/>
      <c r="BN102" s="682"/>
      <c r="BO102" s="682"/>
      <c r="BP102" s="682"/>
      <c r="BQ102" s="682"/>
      <c r="BR102" s="101"/>
      <c r="BS102" s="682"/>
      <c r="BT102" s="682"/>
      <c r="BU102" s="682"/>
      <c r="BV102" s="695"/>
      <c r="BW102" s="585"/>
      <c r="BX102" s="724"/>
      <c r="BY102" s="51"/>
      <c r="BZ102" s="51"/>
      <c r="CA102" s="51"/>
      <c r="CB102" s="51"/>
      <c r="CC102" s="51"/>
      <c r="CD102" s="214"/>
      <c r="CE102" s="226"/>
      <c r="CF102" s="585"/>
      <c r="CG102" s="760"/>
      <c r="CH102" s="51"/>
      <c r="CI102" s="51"/>
      <c r="CJ102" s="51"/>
      <c r="CK102" s="51"/>
      <c r="CL102" s="51"/>
      <c r="CM102" s="51"/>
      <c r="CN102" s="51"/>
      <c r="CO102" s="51"/>
      <c r="CP102" s="214"/>
      <c r="CQ102" s="226"/>
      <c r="CR102" s="585"/>
      <c r="CS102" s="585"/>
      <c r="CT102" s="760"/>
      <c r="CU102" s="214"/>
      <c r="CV102" s="51"/>
      <c r="CW102" s="51"/>
      <c r="CX102" s="214"/>
      <c r="CY102" s="51"/>
      <c r="CZ102" s="51"/>
      <c r="DA102" s="214"/>
      <c r="DB102" s="51"/>
      <c r="DC102" s="585"/>
      <c r="DD102" s="585"/>
      <c r="DE102" s="585"/>
      <c r="DF102" s="666"/>
      <c r="DG102" s="108"/>
      <c r="DH102" s="59"/>
      <c r="DI102" s="226"/>
      <c r="DJ102" s="108"/>
      <c r="DK102" s="608"/>
      <c r="DL102" s="585"/>
      <c r="DM102" s="585"/>
      <c r="DN102" s="203"/>
      <c r="DO102" s="51"/>
      <c r="DP102" s="51"/>
      <c r="DQ102" s="51"/>
      <c r="DR102" s="51"/>
      <c r="DS102" s="51"/>
      <c r="DT102" s="608"/>
      <c r="DU102" s="695"/>
      <c r="DV102" s="585"/>
      <c r="DW102" s="666"/>
      <c r="DX102" s="864"/>
      <c r="DY102" s="51"/>
      <c r="DZ102" s="59"/>
      <c r="EA102" s="585"/>
      <c r="EB102" s="873"/>
      <c r="EC102" s="875"/>
      <c r="ED102" s="875"/>
      <c r="EE102" s="875"/>
      <c r="EF102" s="875"/>
      <c r="EG102" s="875"/>
      <c r="EH102" s="875"/>
      <c r="EI102" s="875"/>
      <c r="EJ102" s="875"/>
      <c r="EK102" s="877"/>
      <c r="EL102" s="302"/>
      <c r="EM102" s="585"/>
      <c r="EN102" s="585"/>
      <c r="EO102" s="666"/>
      <c r="EP102" s="887"/>
      <c r="EQ102" s="214"/>
      <c r="ER102" s="51"/>
      <c r="ES102" s="904"/>
      <c r="ET102" s="585"/>
      <c r="EU102" s="909"/>
    </row>
    <row r="103" spans="1:151" s="423" customFormat="1" ht="27" customHeight="1">
      <c r="A103" s="518"/>
      <c r="B103" s="524"/>
      <c r="C103" s="529"/>
      <c r="D103" s="536"/>
      <c r="E103" s="543"/>
      <c r="F103" s="561"/>
      <c r="G103" s="574"/>
      <c r="H103" s="585"/>
      <c r="I103" s="59"/>
      <c r="J103" s="51"/>
      <c r="K103" s="51"/>
      <c r="L103" s="51"/>
      <c r="M103" s="51"/>
      <c r="N103" s="51"/>
      <c r="O103" s="51"/>
      <c r="P103" s="51"/>
      <c r="Q103" s="51"/>
      <c r="R103" s="51"/>
      <c r="S103" s="51"/>
      <c r="T103" s="608"/>
      <c r="U103" s="101"/>
      <c r="V103" s="101"/>
      <c r="W103" s="108"/>
      <c r="X103" s="608"/>
      <c r="Y103" s="585"/>
      <c r="Z103" s="651"/>
      <c r="AA103" s="59"/>
      <c r="AB103" s="226"/>
      <c r="AC103" s="585"/>
      <c r="AD103" s="666"/>
      <c r="AE103" s="214"/>
      <c r="AF103" s="59"/>
      <c r="AG103" s="682"/>
      <c r="AH103" s="682"/>
      <c r="AI103" s="682"/>
      <c r="AJ103" s="682"/>
      <c r="AK103" s="695"/>
      <c r="AL103" s="682"/>
      <c r="AM103" s="682"/>
      <c r="AN103" s="682"/>
      <c r="AO103" s="682"/>
      <c r="AP103" s="682"/>
      <c r="AQ103" s="682"/>
      <c r="AR103" s="682"/>
      <c r="AS103" s="682"/>
      <c r="AT103" s="682"/>
      <c r="AU103" s="682"/>
      <c r="AV103" s="682"/>
      <c r="AW103" s="682"/>
      <c r="AX103" s="682"/>
      <c r="AY103" s="682"/>
      <c r="AZ103" s="682"/>
      <c r="BA103" s="682"/>
      <c r="BB103" s="682"/>
      <c r="BC103" s="101"/>
      <c r="BD103" s="682"/>
      <c r="BE103" s="682"/>
      <c r="BF103" s="682"/>
      <c r="BG103" s="682"/>
      <c r="BH103" s="682"/>
      <c r="BI103" s="682"/>
      <c r="BJ103" s="682"/>
      <c r="BK103" s="682"/>
      <c r="BL103" s="101"/>
      <c r="BM103" s="682"/>
      <c r="BN103" s="682"/>
      <c r="BO103" s="682"/>
      <c r="BP103" s="682"/>
      <c r="BQ103" s="682"/>
      <c r="BR103" s="101"/>
      <c r="BS103" s="682"/>
      <c r="BT103" s="682"/>
      <c r="BU103" s="682"/>
      <c r="BV103" s="695"/>
      <c r="BW103" s="585"/>
      <c r="BX103" s="724"/>
      <c r="BY103" s="51"/>
      <c r="BZ103" s="51"/>
      <c r="CA103" s="51"/>
      <c r="CB103" s="51"/>
      <c r="CC103" s="51"/>
      <c r="CD103" s="214"/>
      <c r="CE103" s="226"/>
      <c r="CF103" s="585"/>
      <c r="CG103" s="760"/>
      <c r="CH103" s="51"/>
      <c r="CI103" s="51"/>
      <c r="CJ103" s="51"/>
      <c r="CK103" s="51"/>
      <c r="CL103" s="51"/>
      <c r="CM103" s="51"/>
      <c r="CN103" s="51"/>
      <c r="CO103" s="51"/>
      <c r="CP103" s="214"/>
      <c r="CQ103" s="226"/>
      <c r="CR103" s="585"/>
      <c r="CS103" s="585"/>
      <c r="CT103" s="760"/>
      <c r="CU103" s="214"/>
      <c r="CV103" s="51"/>
      <c r="CW103" s="51"/>
      <c r="CX103" s="214"/>
      <c r="CY103" s="51"/>
      <c r="CZ103" s="51"/>
      <c r="DA103" s="214"/>
      <c r="DB103" s="51"/>
      <c r="DC103" s="585"/>
      <c r="DD103" s="585"/>
      <c r="DE103" s="585"/>
      <c r="DF103" s="666"/>
      <c r="DG103" s="108"/>
      <c r="DH103" s="59"/>
      <c r="DI103" s="226"/>
      <c r="DJ103" s="108"/>
      <c r="DK103" s="608"/>
      <c r="DL103" s="585"/>
      <c r="DM103" s="585"/>
      <c r="DN103" s="203"/>
      <c r="DO103" s="51"/>
      <c r="DP103" s="51"/>
      <c r="DQ103" s="51"/>
      <c r="DR103" s="51"/>
      <c r="DS103" s="51"/>
      <c r="DT103" s="608"/>
      <c r="DU103" s="695"/>
      <c r="DV103" s="585"/>
      <c r="DW103" s="666"/>
      <c r="DX103" s="864"/>
      <c r="DY103" s="51"/>
      <c r="DZ103" s="59"/>
      <c r="EA103" s="585"/>
      <c r="EB103" s="873"/>
      <c r="EC103" s="875"/>
      <c r="ED103" s="875"/>
      <c r="EE103" s="875"/>
      <c r="EF103" s="875"/>
      <c r="EG103" s="875"/>
      <c r="EH103" s="875"/>
      <c r="EI103" s="875"/>
      <c r="EJ103" s="875"/>
      <c r="EK103" s="877"/>
      <c r="EL103" s="302"/>
      <c r="EM103" s="585"/>
      <c r="EN103" s="585"/>
      <c r="EO103" s="666"/>
      <c r="EP103" s="887"/>
      <c r="EQ103" s="214"/>
      <c r="ER103" s="51"/>
      <c r="ES103" s="904"/>
      <c r="ET103" s="585"/>
      <c r="EU103" s="909"/>
    </row>
    <row r="104" spans="1:151" s="423" customFormat="1" ht="27" customHeight="1">
      <c r="A104" s="518"/>
      <c r="B104" s="524"/>
      <c r="C104" s="529"/>
      <c r="D104" s="536"/>
      <c r="E104" s="543"/>
      <c r="F104" s="561"/>
      <c r="G104" s="574"/>
      <c r="H104" s="585"/>
      <c r="I104" s="59"/>
      <c r="J104" s="51"/>
      <c r="K104" s="51"/>
      <c r="L104" s="51"/>
      <c r="M104" s="51"/>
      <c r="N104" s="51"/>
      <c r="O104" s="51"/>
      <c r="P104" s="51"/>
      <c r="Q104" s="51"/>
      <c r="R104" s="51"/>
      <c r="S104" s="51"/>
      <c r="T104" s="608"/>
      <c r="U104" s="101"/>
      <c r="V104" s="101"/>
      <c r="W104" s="108"/>
      <c r="X104" s="608"/>
      <c r="Y104" s="585"/>
      <c r="Z104" s="651"/>
      <c r="AA104" s="59"/>
      <c r="AB104" s="226"/>
      <c r="AC104" s="585"/>
      <c r="AD104" s="666"/>
      <c r="AE104" s="214"/>
      <c r="AF104" s="59"/>
      <c r="AG104" s="682"/>
      <c r="AH104" s="682"/>
      <c r="AI104" s="682"/>
      <c r="AJ104" s="682"/>
      <c r="AK104" s="695"/>
      <c r="AL104" s="682"/>
      <c r="AM104" s="682"/>
      <c r="AN104" s="682"/>
      <c r="AO104" s="682"/>
      <c r="AP104" s="682"/>
      <c r="AQ104" s="682"/>
      <c r="AR104" s="682"/>
      <c r="AS104" s="682"/>
      <c r="AT104" s="682"/>
      <c r="AU104" s="682"/>
      <c r="AV104" s="682"/>
      <c r="AW104" s="682"/>
      <c r="AX104" s="682"/>
      <c r="AY104" s="682"/>
      <c r="AZ104" s="682"/>
      <c r="BA104" s="682"/>
      <c r="BB104" s="682"/>
      <c r="BC104" s="101"/>
      <c r="BD104" s="682"/>
      <c r="BE104" s="682"/>
      <c r="BF104" s="682"/>
      <c r="BG104" s="682"/>
      <c r="BH104" s="682"/>
      <c r="BI104" s="682"/>
      <c r="BJ104" s="682"/>
      <c r="BK104" s="682"/>
      <c r="BL104" s="101"/>
      <c r="BM104" s="682"/>
      <c r="BN104" s="682"/>
      <c r="BO104" s="682"/>
      <c r="BP104" s="682"/>
      <c r="BQ104" s="682"/>
      <c r="BR104" s="101"/>
      <c r="BS104" s="682"/>
      <c r="BT104" s="682"/>
      <c r="BU104" s="682"/>
      <c r="BV104" s="695"/>
      <c r="BW104" s="585"/>
      <c r="BX104" s="724"/>
      <c r="BY104" s="51"/>
      <c r="BZ104" s="51"/>
      <c r="CA104" s="51"/>
      <c r="CB104" s="51"/>
      <c r="CC104" s="51"/>
      <c r="CD104" s="214"/>
      <c r="CE104" s="226"/>
      <c r="CF104" s="585"/>
      <c r="CG104" s="760"/>
      <c r="CH104" s="51"/>
      <c r="CI104" s="51"/>
      <c r="CJ104" s="51"/>
      <c r="CK104" s="51"/>
      <c r="CL104" s="51"/>
      <c r="CM104" s="51"/>
      <c r="CN104" s="51"/>
      <c r="CO104" s="51"/>
      <c r="CP104" s="214"/>
      <c r="CQ104" s="226"/>
      <c r="CR104" s="585"/>
      <c r="CS104" s="585"/>
      <c r="CT104" s="760"/>
      <c r="CU104" s="214"/>
      <c r="CV104" s="51"/>
      <c r="CW104" s="51"/>
      <c r="CX104" s="214"/>
      <c r="CY104" s="51"/>
      <c r="CZ104" s="51"/>
      <c r="DA104" s="214"/>
      <c r="DB104" s="51"/>
      <c r="DC104" s="585"/>
      <c r="DD104" s="585"/>
      <c r="DE104" s="585"/>
      <c r="DF104" s="666"/>
      <c r="DG104" s="108"/>
      <c r="DH104" s="59"/>
      <c r="DI104" s="226"/>
      <c r="DJ104" s="108"/>
      <c r="DK104" s="608"/>
      <c r="DL104" s="585"/>
      <c r="DM104" s="585"/>
      <c r="DN104" s="203"/>
      <c r="DO104" s="51"/>
      <c r="DP104" s="51"/>
      <c r="DQ104" s="51"/>
      <c r="DR104" s="51"/>
      <c r="DS104" s="51"/>
      <c r="DT104" s="608"/>
      <c r="DU104" s="695"/>
      <c r="DV104" s="585"/>
      <c r="DW104" s="666"/>
      <c r="DX104" s="864"/>
      <c r="DY104" s="51"/>
      <c r="DZ104" s="59"/>
      <c r="EA104" s="585"/>
      <c r="EB104" s="873"/>
      <c r="EC104" s="875"/>
      <c r="ED104" s="875"/>
      <c r="EE104" s="875"/>
      <c r="EF104" s="875"/>
      <c r="EG104" s="875"/>
      <c r="EH104" s="875"/>
      <c r="EI104" s="875"/>
      <c r="EJ104" s="875"/>
      <c r="EK104" s="877"/>
      <c r="EL104" s="302"/>
      <c r="EM104" s="585"/>
      <c r="EN104" s="585"/>
      <c r="EO104" s="666"/>
      <c r="EP104" s="887"/>
      <c r="EQ104" s="214"/>
      <c r="ER104" s="51"/>
      <c r="ES104" s="904"/>
      <c r="ET104" s="585"/>
      <c r="EU104" s="909"/>
    </row>
    <row r="105" spans="1:151" s="423" customFormat="1" ht="27" customHeight="1">
      <c r="A105" s="518"/>
      <c r="B105" s="524"/>
      <c r="C105" s="529"/>
      <c r="D105" s="536"/>
      <c r="E105" s="543"/>
      <c r="F105" s="561"/>
      <c r="G105" s="574"/>
      <c r="H105" s="585"/>
      <c r="I105" s="59"/>
      <c r="J105" s="51"/>
      <c r="K105" s="51"/>
      <c r="L105" s="51"/>
      <c r="M105" s="51"/>
      <c r="N105" s="51"/>
      <c r="O105" s="51"/>
      <c r="P105" s="51"/>
      <c r="Q105" s="51"/>
      <c r="R105" s="51"/>
      <c r="S105" s="51"/>
      <c r="T105" s="608"/>
      <c r="U105" s="101"/>
      <c r="V105" s="101"/>
      <c r="W105" s="108"/>
      <c r="X105" s="608"/>
      <c r="Y105" s="585"/>
      <c r="Z105" s="651"/>
      <c r="AA105" s="59"/>
      <c r="AB105" s="226"/>
      <c r="AC105" s="585"/>
      <c r="AD105" s="666"/>
      <c r="AE105" s="214"/>
      <c r="AF105" s="59"/>
      <c r="AG105" s="682"/>
      <c r="AH105" s="682"/>
      <c r="AI105" s="682"/>
      <c r="AJ105" s="682"/>
      <c r="AK105" s="695"/>
      <c r="AL105" s="682"/>
      <c r="AM105" s="682"/>
      <c r="AN105" s="682"/>
      <c r="AO105" s="682"/>
      <c r="AP105" s="682"/>
      <c r="AQ105" s="682"/>
      <c r="AR105" s="682"/>
      <c r="AS105" s="682"/>
      <c r="AT105" s="682"/>
      <c r="AU105" s="682"/>
      <c r="AV105" s="682"/>
      <c r="AW105" s="682"/>
      <c r="AX105" s="682"/>
      <c r="AY105" s="682"/>
      <c r="AZ105" s="682"/>
      <c r="BA105" s="682"/>
      <c r="BB105" s="682"/>
      <c r="BC105" s="101"/>
      <c r="BD105" s="682"/>
      <c r="BE105" s="682"/>
      <c r="BF105" s="682"/>
      <c r="BG105" s="682"/>
      <c r="BH105" s="682"/>
      <c r="BI105" s="682"/>
      <c r="BJ105" s="682"/>
      <c r="BK105" s="682"/>
      <c r="BL105" s="101"/>
      <c r="BM105" s="682"/>
      <c r="BN105" s="682"/>
      <c r="BO105" s="682"/>
      <c r="BP105" s="682"/>
      <c r="BQ105" s="682"/>
      <c r="BR105" s="101"/>
      <c r="BS105" s="682"/>
      <c r="BT105" s="682"/>
      <c r="BU105" s="682"/>
      <c r="BV105" s="695"/>
      <c r="BW105" s="585"/>
      <c r="BX105" s="724"/>
      <c r="BY105" s="51"/>
      <c r="BZ105" s="51"/>
      <c r="CA105" s="51"/>
      <c r="CB105" s="51"/>
      <c r="CC105" s="51"/>
      <c r="CD105" s="214"/>
      <c r="CE105" s="226"/>
      <c r="CF105" s="585"/>
      <c r="CG105" s="760"/>
      <c r="CH105" s="51"/>
      <c r="CI105" s="51"/>
      <c r="CJ105" s="51"/>
      <c r="CK105" s="51"/>
      <c r="CL105" s="51"/>
      <c r="CM105" s="51"/>
      <c r="CN105" s="51"/>
      <c r="CO105" s="51"/>
      <c r="CP105" s="214"/>
      <c r="CQ105" s="226"/>
      <c r="CR105" s="585"/>
      <c r="CS105" s="585"/>
      <c r="CT105" s="760"/>
      <c r="CU105" s="214"/>
      <c r="CV105" s="51"/>
      <c r="CW105" s="51"/>
      <c r="CX105" s="214"/>
      <c r="CY105" s="51"/>
      <c r="CZ105" s="51"/>
      <c r="DA105" s="214"/>
      <c r="DB105" s="51"/>
      <c r="DC105" s="585"/>
      <c r="DD105" s="585"/>
      <c r="DE105" s="585"/>
      <c r="DF105" s="666"/>
      <c r="DG105" s="108"/>
      <c r="DH105" s="59"/>
      <c r="DI105" s="226"/>
      <c r="DJ105" s="108"/>
      <c r="DK105" s="608"/>
      <c r="DL105" s="585"/>
      <c r="DM105" s="585"/>
      <c r="DN105" s="203"/>
      <c r="DO105" s="51"/>
      <c r="DP105" s="51"/>
      <c r="DQ105" s="51"/>
      <c r="DR105" s="51"/>
      <c r="DS105" s="51"/>
      <c r="DT105" s="608"/>
      <c r="DU105" s="695"/>
      <c r="DV105" s="585"/>
      <c r="DW105" s="666"/>
      <c r="DX105" s="864"/>
      <c r="DY105" s="51"/>
      <c r="DZ105" s="59"/>
      <c r="EA105" s="585"/>
      <c r="EB105" s="873"/>
      <c r="EC105" s="875"/>
      <c r="ED105" s="875"/>
      <c r="EE105" s="875"/>
      <c r="EF105" s="875"/>
      <c r="EG105" s="875"/>
      <c r="EH105" s="875"/>
      <c r="EI105" s="875"/>
      <c r="EJ105" s="875"/>
      <c r="EK105" s="877"/>
      <c r="EL105" s="302"/>
      <c r="EM105" s="585"/>
      <c r="EN105" s="585"/>
      <c r="EO105" s="666"/>
      <c r="EP105" s="887"/>
      <c r="EQ105" s="214"/>
      <c r="ER105" s="51"/>
      <c r="ES105" s="904"/>
      <c r="ET105" s="585"/>
      <c r="EU105" s="909"/>
    </row>
    <row r="106" spans="1:151" s="423" customFormat="1" ht="27" customHeight="1">
      <c r="A106" s="518"/>
      <c r="B106" s="524"/>
      <c r="C106" s="529"/>
      <c r="D106" s="536"/>
      <c r="E106" s="543"/>
      <c r="F106" s="561"/>
      <c r="G106" s="574"/>
      <c r="H106" s="585"/>
      <c r="I106" s="59"/>
      <c r="J106" s="51"/>
      <c r="K106" s="51"/>
      <c r="L106" s="51"/>
      <c r="M106" s="51"/>
      <c r="N106" s="51"/>
      <c r="O106" s="51"/>
      <c r="P106" s="51"/>
      <c r="Q106" s="51"/>
      <c r="R106" s="51"/>
      <c r="S106" s="51"/>
      <c r="T106" s="608"/>
      <c r="U106" s="101"/>
      <c r="V106" s="101"/>
      <c r="W106" s="108"/>
      <c r="X106" s="608"/>
      <c r="Y106" s="585"/>
      <c r="Z106" s="651"/>
      <c r="AA106" s="59"/>
      <c r="AB106" s="226"/>
      <c r="AC106" s="585"/>
      <c r="AD106" s="666"/>
      <c r="AE106" s="214"/>
      <c r="AF106" s="59"/>
      <c r="AG106" s="682"/>
      <c r="AH106" s="682"/>
      <c r="AI106" s="682"/>
      <c r="AJ106" s="682"/>
      <c r="AK106" s="695"/>
      <c r="AL106" s="682"/>
      <c r="AM106" s="682"/>
      <c r="AN106" s="682"/>
      <c r="AO106" s="682"/>
      <c r="AP106" s="682"/>
      <c r="AQ106" s="682"/>
      <c r="AR106" s="682"/>
      <c r="AS106" s="682"/>
      <c r="AT106" s="682"/>
      <c r="AU106" s="682"/>
      <c r="AV106" s="682"/>
      <c r="AW106" s="682"/>
      <c r="AX106" s="682"/>
      <c r="AY106" s="682"/>
      <c r="AZ106" s="682"/>
      <c r="BA106" s="682"/>
      <c r="BB106" s="682"/>
      <c r="BC106" s="101"/>
      <c r="BD106" s="682"/>
      <c r="BE106" s="682"/>
      <c r="BF106" s="682"/>
      <c r="BG106" s="682"/>
      <c r="BH106" s="682"/>
      <c r="BI106" s="682"/>
      <c r="BJ106" s="682"/>
      <c r="BK106" s="682"/>
      <c r="BL106" s="101"/>
      <c r="BM106" s="682"/>
      <c r="BN106" s="682"/>
      <c r="BO106" s="682"/>
      <c r="BP106" s="682"/>
      <c r="BQ106" s="682"/>
      <c r="BR106" s="101"/>
      <c r="BS106" s="682"/>
      <c r="BT106" s="682"/>
      <c r="BU106" s="682"/>
      <c r="BV106" s="695"/>
      <c r="BW106" s="585"/>
      <c r="BX106" s="724"/>
      <c r="BY106" s="51"/>
      <c r="BZ106" s="51"/>
      <c r="CA106" s="51"/>
      <c r="CB106" s="51"/>
      <c r="CC106" s="51"/>
      <c r="CD106" s="214"/>
      <c r="CE106" s="226"/>
      <c r="CF106" s="585"/>
      <c r="CG106" s="760"/>
      <c r="CH106" s="51"/>
      <c r="CI106" s="51"/>
      <c r="CJ106" s="51"/>
      <c r="CK106" s="51"/>
      <c r="CL106" s="51"/>
      <c r="CM106" s="51"/>
      <c r="CN106" s="51"/>
      <c r="CO106" s="51"/>
      <c r="CP106" s="214"/>
      <c r="CQ106" s="226"/>
      <c r="CR106" s="585"/>
      <c r="CS106" s="585"/>
      <c r="CT106" s="760"/>
      <c r="CU106" s="214"/>
      <c r="CV106" s="51"/>
      <c r="CW106" s="51"/>
      <c r="CX106" s="214"/>
      <c r="CY106" s="51"/>
      <c r="CZ106" s="51"/>
      <c r="DA106" s="214"/>
      <c r="DB106" s="51"/>
      <c r="DC106" s="585"/>
      <c r="DD106" s="585"/>
      <c r="DE106" s="585"/>
      <c r="DF106" s="666"/>
      <c r="DG106" s="108"/>
      <c r="DH106" s="59"/>
      <c r="DI106" s="226"/>
      <c r="DJ106" s="108"/>
      <c r="DK106" s="608"/>
      <c r="DL106" s="585"/>
      <c r="DM106" s="585"/>
      <c r="DN106" s="203"/>
      <c r="DO106" s="51"/>
      <c r="DP106" s="51"/>
      <c r="DQ106" s="51"/>
      <c r="DR106" s="51"/>
      <c r="DS106" s="51"/>
      <c r="DT106" s="608"/>
      <c r="DU106" s="695"/>
      <c r="DV106" s="585"/>
      <c r="DW106" s="666"/>
      <c r="DX106" s="864"/>
      <c r="DY106" s="51"/>
      <c r="DZ106" s="59"/>
      <c r="EA106" s="585"/>
      <c r="EB106" s="873"/>
      <c r="EC106" s="875"/>
      <c r="ED106" s="875"/>
      <c r="EE106" s="875"/>
      <c r="EF106" s="875"/>
      <c r="EG106" s="875"/>
      <c r="EH106" s="875"/>
      <c r="EI106" s="875"/>
      <c r="EJ106" s="875"/>
      <c r="EK106" s="877"/>
      <c r="EL106" s="302"/>
      <c r="EM106" s="585"/>
      <c r="EN106" s="585"/>
      <c r="EO106" s="666"/>
      <c r="EP106" s="887"/>
      <c r="EQ106" s="214"/>
      <c r="ER106" s="51"/>
      <c r="ES106" s="904"/>
      <c r="ET106" s="585"/>
      <c r="EU106" s="909"/>
    </row>
    <row r="107" spans="1:151" s="423" customFormat="1" ht="27" customHeight="1">
      <c r="A107" s="518"/>
      <c r="B107" s="524"/>
      <c r="C107" s="529"/>
      <c r="D107" s="536"/>
      <c r="E107" s="543"/>
      <c r="F107" s="561"/>
      <c r="G107" s="574"/>
      <c r="H107" s="585"/>
      <c r="I107" s="59"/>
      <c r="J107" s="51"/>
      <c r="K107" s="51"/>
      <c r="L107" s="51"/>
      <c r="M107" s="51"/>
      <c r="N107" s="51"/>
      <c r="O107" s="51"/>
      <c r="P107" s="51"/>
      <c r="Q107" s="51"/>
      <c r="R107" s="51"/>
      <c r="S107" s="51"/>
      <c r="T107" s="608"/>
      <c r="U107" s="101"/>
      <c r="V107" s="101"/>
      <c r="W107" s="108"/>
      <c r="X107" s="608"/>
      <c r="Y107" s="585"/>
      <c r="Z107" s="651"/>
      <c r="AA107" s="59"/>
      <c r="AB107" s="226"/>
      <c r="AC107" s="585"/>
      <c r="AD107" s="666"/>
      <c r="AE107" s="214"/>
      <c r="AF107" s="59"/>
      <c r="AG107" s="682"/>
      <c r="AH107" s="682"/>
      <c r="AI107" s="682"/>
      <c r="AJ107" s="682"/>
      <c r="AK107" s="695"/>
      <c r="AL107" s="682"/>
      <c r="AM107" s="682"/>
      <c r="AN107" s="682"/>
      <c r="AO107" s="682"/>
      <c r="AP107" s="682"/>
      <c r="AQ107" s="682"/>
      <c r="AR107" s="682"/>
      <c r="AS107" s="682"/>
      <c r="AT107" s="682"/>
      <c r="AU107" s="682"/>
      <c r="AV107" s="682"/>
      <c r="AW107" s="682"/>
      <c r="AX107" s="682"/>
      <c r="AY107" s="682"/>
      <c r="AZ107" s="682"/>
      <c r="BA107" s="682"/>
      <c r="BB107" s="682"/>
      <c r="BC107" s="101"/>
      <c r="BD107" s="682"/>
      <c r="BE107" s="682"/>
      <c r="BF107" s="682"/>
      <c r="BG107" s="682"/>
      <c r="BH107" s="682"/>
      <c r="BI107" s="682"/>
      <c r="BJ107" s="682"/>
      <c r="BK107" s="682"/>
      <c r="BL107" s="101"/>
      <c r="BM107" s="682"/>
      <c r="BN107" s="682"/>
      <c r="BO107" s="682"/>
      <c r="BP107" s="682"/>
      <c r="BQ107" s="682"/>
      <c r="BR107" s="101"/>
      <c r="BS107" s="682"/>
      <c r="BT107" s="682"/>
      <c r="BU107" s="682"/>
      <c r="BV107" s="695"/>
      <c r="BW107" s="585"/>
      <c r="BX107" s="724"/>
      <c r="BY107" s="51"/>
      <c r="BZ107" s="51"/>
      <c r="CA107" s="51"/>
      <c r="CB107" s="51"/>
      <c r="CC107" s="51"/>
      <c r="CD107" s="214"/>
      <c r="CE107" s="226"/>
      <c r="CF107" s="585"/>
      <c r="CG107" s="760"/>
      <c r="CH107" s="51"/>
      <c r="CI107" s="51"/>
      <c r="CJ107" s="51"/>
      <c r="CK107" s="51"/>
      <c r="CL107" s="51"/>
      <c r="CM107" s="51"/>
      <c r="CN107" s="51"/>
      <c r="CO107" s="51"/>
      <c r="CP107" s="214"/>
      <c r="CQ107" s="226"/>
      <c r="CR107" s="585"/>
      <c r="CS107" s="585"/>
      <c r="CT107" s="760"/>
      <c r="CU107" s="214"/>
      <c r="CV107" s="51"/>
      <c r="CW107" s="51"/>
      <c r="CX107" s="214"/>
      <c r="CY107" s="51"/>
      <c r="CZ107" s="51"/>
      <c r="DA107" s="214"/>
      <c r="DB107" s="51"/>
      <c r="DC107" s="585"/>
      <c r="DD107" s="585"/>
      <c r="DE107" s="585"/>
      <c r="DF107" s="666"/>
      <c r="DG107" s="108"/>
      <c r="DH107" s="59"/>
      <c r="DI107" s="226"/>
      <c r="DJ107" s="108"/>
      <c r="DK107" s="608"/>
      <c r="DL107" s="585"/>
      <c r="DM107" s="585"/>
      <c r="DN107" s="203"/>
      <c r="DO107" s="51"/>
      <c r="DP107" s="51"/>
      <c r="DQ107" s="51"/>
      <c r="DR107" s="51"/>
      <c r="DS107" s="51"/>
      <c r="DT107" s="608"/>
      <c r="DU107" s="695"/>
      <c r="DV107" s="585"/>
      <c r="DW107" s="666"/>
      <c r="DX107" s="864"/>
      <c r="DY107" s="51"/>
      <c r="DZ107" s="59"/>
      <c r="EA107" s="585"/>
      <c r="EB107" s="873"/>
      <c r="EC107" s="875"/>
      <c r="ED107" s="875"/>
      <c r="EE107" s="875"/>
      <c r="EF107" s="875"/>
      <c r="EG107" s="875"/>
      <c r="EH107" s="875"/>
      <c r="EI107" s="875"/>
      <c r="EJ107" s="875"/>
      <c r="EK107" s="877"/>
      <c r="EL107" s="302"/>
      <c r="EM107" s="585"/>
      <c r="EN107" s="585"/>
      <c r="EO107" s="666"/>
      <c r="EP107" s="887"/>
      <c r="EQ107" s="214"/>
      <c r="ER107" s="51"/>
      <c r="ES107" s="904"/>
      <c r="ET107" s="585"/>
      <c r="EU107" s="909"/>
    </row>
    <row r="108" spans="1:151" s="423" customFormat="1" ht="27" customHeight="1">
      <c r="A108" s="518"/>
      <c r="B108" s="524"/>
      <c r="C108" s="529"/>
      <c r="D108" s="536"/>
      <c r="E108" s="543"/>
      <c r="F108" s="561"/>
      <c r="G108" s="574"/>
      <c r="H108" s="585"/>
      <c r="I108" s="59"/>
      <c r="J108" s="51"/>
      <c r="K108" s="51"/>
      <c r="L108" s="51"/>
      <c r="M108" s="51"/>
      <c r="N108" s="51"/>
      <c r="O108" s="51"/>
      <c r="P108" s="51"/>
      <c r="Q108" s="51"/>
      <c r="R108" s="51"/>
      <c r="S108" s="51"/>
      <c r="T108" s="608"/>
      <c r="U108" s="101"/>
      <c r="V108" s="101"/>
      <c r="W108" s="108"/>
      <c r="X108" s="608"/>
      <c r="Y108" s="585"/>
      <c r="Z108" s="651"/>
      <c r="AA108" s="59"/>
      <c r="AB108" s="226"/>
      <c r="AC108" s="585"/>
      <c r="AD108" s="666"/>
      <c r="AE108" s="214"/>
      <c r="AF108" s="59"/>
      <c r="AG108" s="682"/>
      <c r="AH108" s="682"/>
      <c r="AI108" s="682"/>
      <c r="AJ108" s="682"/>
      <c r="AK108" s="695"/>
      <c r="AL108" s="682"/>
      <c r="AM108" s="682"/>
      <c r="AN108" s="682"/>
      <c r="AO108" s="682"/>
      <c r="AP108" s="682"/>
      <c r="AQ108" s="682"/>
      <c r="AR108" s="682"/>
      <c r="AS108" s="682"/>
      <c r="AT108" s="682"/>
      <c r="AU108" s="682"/>
      <c r="AV108" s="682"/>
      <c r="AW108" s="682"/>
      <c r="AX108" s="682"/>
      <c r="AY108" s="682"/>
      <c r="AZ108" s="682"/>
      <c r="BA108" s="682"/>
      <c r="BB108" s="682"/>
      <c r="BC108" s="101"/>
      <c r="BD108" s="682"/>
      <c r="BE108" s="682"/>
      <c r="BF108" s="682"/>
      <c r="BG108" s="682"/>
      <c r="BH108" s="682"/>
      <c r="BI108" s="682"/>
      <c r="BJ108" s="682"/>
      <c r="BK108" s="682"/>
      <c r="BL108" s="101"/>
      <c r="BM108" s="682"/>
      <c r="BN108" s="682"/>
      <c r="BO108" s="682"/>
      <c r="BP108" s="682"/>
      <c r="BQ108" s="682"/>
      <c r="BR108" s="101"/>
      <c r="BS108" s="682"/>
      <c r="BT108" s="682"/>
      <c r="BU108" s="682"/>
      <c r="BV108" s="695"/>
      <c r="BW108" s="585"/>
      <c r="BX108" s="724"/>
      <c r="BY108" s="51"/>
      <c r="BZ108" s="51"/>
      <c r="CA108" s="51"/>
      <c r="CB108" s="51"/>
      <c r="CC108" s="51"/>
      <c r="CD108" s="214"/>
      <c r="CE108" s="226"/>
      <c r="CF108" s="585"/>
      <c r="CG108" s="760"/>
      <c r="CH108" s="51"/>
      <c r="CI108" s="51"/>
      <c r="CJ108" s="51"/>
      <c r="CK108" s="51"/>
      <c r="CL108" s="51"/>
      <c r="CM108" s="51"/>
      <c r="CN108" s="51"/>
      <c r="CO108" s="51"/>
      <c r="CP108" s="214"/>
      <c r="CQ108" s="226"/>
      <c r="CR108" s="585"/>
      <c r="CS108" s="585"/>
      <c r="CT108" s="760"/>
      <c r="CU108" s="214"/>
      <c r="CV108" s="51"/>
      <c r="CW108" s="51"/>
      <c r="CX108" s="214"/>
      <c r="CY108" s="51"/>
      <c r="CZ108" s="51"/>
      <c r="DA108" s="214"/>
      <c r="DB108" s="51"/>
      <c r="DC108" s="585"/>
      <c r="DD108" s="585"/>
      <c r="DE108" s="585"/>
      <c r="DF108" s="666"/>
      <c r="DG108" s="108"/>
      <c r="DH108" s="59"/>
      <c r="DI108" s="226"/>
      <c r="DJ108" s="108"/>
      <c r="DK108" s="608"/>
      <c r="DL108" s="585"/>
      <c r="DM108" s="585"/>
      <c r="DN108" s="203"/>
      <c r="DO108" s="51"/>
      <c r="DP108" s="51"/>
      <c r="DQ108" s="51"/>
      <c r="DR108" s="51"/>
      <c r="DS108" s="51"/>
      <c r="DT108" s="608"/>
      <c r="DU108" s="695"/>
      <c r="DV108" s="585"/>
      <c r="DW108" s="666"/>
      <c r="DX108" s="864"/>
      <c r="DY108" s="51"/>
      <c r="DZ108" s="59"/>
      <c r="EA108" s="585"/>
      <c r="EB108" s="873"/>
      <c r="EC108" s="875"/>
      <c r="ED108" s="875"/>
      <c r="EE108" s="875"/>
      <c r="EF108" s="875"/>
      <c r="EG108" s="875"/>
      <c r="EH108" s="875"/>
      <c r="EI108" s="875"/>
      <c r="EJ108" s="875"/>
      <c r="EK108" s="877"/>
      <c r="EL108" s="302"/>
      <c r="EM108" s="585"/>
      <c r="EN108" s="585"/>
      <c r="EO108" s="666"/>
      <c r="EP108" s="887"/>
      <c r="EQ108" s="214"/>
      <c r="ER108" s="51"/>
      <c r="ES108" s="904"/>
      <c r="ET108" s="585"/>
      <c r="EU108" s="909"/>
    </row>
    <row r="109" spans="1:151" s="423" customFormat="1" ht="27" customHeight="1">
      <c r="A109" s="518"/>
      <c r="B109" s="524"/>
      <c r="C109" s="529"/>
      <c r="D109" s="536"/>
      <c r="E109" s="543"/>
      <c r="F109" s="561"/>
      <c r="G109" s="574"/>
      <c r="H109" s="585"/>
      <c r="I109" s="59"/>
      <c r="J109" s="51"/>
      <c r="K109" s="51"/>
      <c r="L109" s="51"/>
      <c r="M109" s="51"/>
      <c r="N109" s="51"/>
      <c r="O109" s="51"/>
      <c r="P109" s="51"/>
      <c r="Q109" s="51"/>
      <c r="R109" s="51"/>
      <c r="S109" s="51"/>
      <c r="T109" s="608"/>
      <c r="U109" s="101"/>
      <c r="V109" s="101"/>
      <c r="W109" s="108"/>
      <c r="X109" s="608"/>
      <c r="Y109" s="585"/>
      <c r="Z109" s="651"/>
      <c r="AA109" s="59"/>
      <c r="AB109" s="226"/>
      <c r="AC109" s="585"/>
      <c r="AD109" s="666"/>
      <c r="AE109" s="214"/>
      <c r="AF109" s="59"/>
      <c r="AG109" s="682"/>
      <c r="AH109" s="682"/>
      <c r="AI109" s="682"/>
      <c r="AJ109" s="682"/>
      <c r="AK109" s="695"/>
      <c r="AL109" s="682"/>
      <c r="AM109" s="682"/>
      <c r="AN109" s="682"/>
      <c r="AO109" s="682"/>
      <c r="AP109" s="682"/>
      <c r="AQ109" s="682"/>
      <c r="AR109" s="682"/>
      <c r="AS109" s="682"/>
      <c r="AT109" s="682"/>
      <c r="AU109" s="682"/>
      <c r="AV109" s="682"/>
      <c r="AW109" s="682"/>
      <c r="AX109" s="682"/>
      <c r="AY109" s="682"/>
      <c r="AZ109" s="682"/>
      <c r="BA109" s="682"/>
      <c r="BB109" s="682"/>
      <c r="BC109" s="101"/>
      <c r="BD109" s="682"/>
      <c r="BE109" s="682"/>
      <c r="BF109" s="682"/>
      <c r="BG109" s="682"/>
      <c r="BH109" s="682"/>
      <c r="BI109" s="682"/>
      <c r="BJ109" s="682"/>
      <c r="BK109" s="682"/>
      <c r="BL109" s="101"/>
      <c r="BM109" s="682"/>
      <c r="BN109" s="682"/>
      <c r="BO109" s="682"/>
      <c r="BP109" s="682"/>
      <c r="BQ109" s="682"/>
      <c r="BR109" s="101"/>
      <c r="BS109" s="682"/>
      <c r="BT109" s="682"/>
      <c r="BU109" s="682"/>
      <c r="BV109" s="695"/>
      <c r="BW109" s="585"/>
      <c r="BX109" s="724"/>
      <c r="BY109" s="51"/>
      <c r="BZ109" s="51"/>
      <c r="CA109" s="51"/>
      <c r="CB109" s="51"/>
      <c r="CC109" s="51"/>
      <c r="CD109" s="214"/>
      <c r="CE109" s="226"/>
      <c r="CF109" s="585"/>
      <c r="CG109" s="760"/>
      <c r="CH109" s="51"/>
      <c r="CI109" s="51"/>
      <c r="CJ109" s="51"/>
      <c r="CK109" s="51"/>
      <c r="CL109" s="51"/>
      <c r="CM109" s="51"/>
      <c r="CN109" s="51"/>
      <c r="CO109" s="51"/>
      <c r="CP109" s="214"/>
      <c r="CQ109" s="226"/>
      <c r="CR109" s="585"/>
      <c r="CS109" s="585"/>
      <c r="CT109" s="760"/>
      <c r="CU109" s="214"/>
      <c r="CV109" s="51"/>
      <c r="CW109" s="51"/>
      <c r="CX109" s="214"/>
      <c r="CY109" s="51"/>
      <c r="CZ109" s="51"/>
      <c r="DA109" s="214"/>
      <c r="DB109" s="51"/>
      <c r="DC109" s="585"/>
      <c r="DD109" s="585"/>
      <c r="DE109" s="585"/>
      <c r="DF109" s="666"/>
      <c r="DG109" s="108"/>
      <c r="DH109" s="59"/>
      <c r="DI109" s="226"/>
      <c r="DJ109" s="108"/>
      <c r="DK109" s="608"/>
      <c r="DL109" s="585"/>
      <c r="DM109" s="585"/>
      <c r="DN109" s="203"/>
      <c r="DO109" s="51"/>
      <c r="DP109" s="51"/>
      <c r="DQ109" s="51"/>
      <c r="DR109" s="51"/>
      <c r="DS109" s="51"/>
      <c r="DT109" s="608"/>
      <c r="DU109" s="695"/>
      <c r="DV109" s="585"/>
      <c r="DW109" s="666"/>
      <c r="DX109" s="864"/>
      <c r="DY109" s="51"/>
      <c r="DZ109" s="59"/>
      <c r="EA109" s="585"/>
      <c r="EB109" s="873"/>
      <c r="EC109" s="875"/>
      <c r="ED109" s="875"/>
      <c r="EE109" s="875"/>
      <c r="EF109" s="875"/>
      <c r="EG109" s="875"/>
      <c r="EH109" s="875"/>
      <c r="EI109" s="875"/>
      <c r="EJ109" s="875"/>
      <c r="EK109" s="877"/>
      <c r="EL109" s="302"/>
      <c r="EM109" s="585"/>
      <c r="EN109" s="585"/>
      <c r="EO109" s="666"/>
      <c r="EP109" s="887"/>
      <c r="EQ109" s="214"/>
      <c r="ER109" s="51"/>
      <c r="ES109" s="904"/>
      <c r="ET109" s="585"/>
      <c r="EU109" s="909"/>
    </row>
    <row r="110" spans="1:151" s="423" customFormat="1" ht="27" customHeight="1">
      <c r="A110" s="518"/>
      <c r="B110" s="524"/>
      <c r="C110" s="529"/>
      <c r="D110" s="536"/>
      <c r="E110" s="543"/>
      <c r="F110" s="561"/>
      <c r="G110" s="574"/>
      <c r="H110" s="585"/>
      <c r="I110" s="59"/>
      <c r="J110" s="51"/>
      <c r="K110" s="51"/>
      <c r="L110" s="51"/>
      <c r="M110" s="51"/>
      <c r="N110" s="51"/>
      <c r="O110" s="51"/>
      <c r="P110" s="51"/>
      <c r="Q110" s="51"/>
      <c r="R110" s="51"/>
      <c r="S110" s="51"/>
      <c r="T110" s="608"/>
      <c r="U110" s="101"/>
      <c r="V110" s="101"/>
      <c r="W110" s="108"/>
      <c r="X110" s="608"/>
      <c r="Y110" s="585"/>
      <c r="Z110" s="651"/>
      <c r="AA110" s="59"/>
      <c r="AB110" s="226"/>
      <c r="AC110" s="585"/>
      <c r="AD110" s="666"/>
      <c r="AE110" s="214"/>
      <c r="AF110" s="59"/>
      <c r="AG110" s="682"/>
      <c r="AH110" s="682"/>
      <c r="AI110" s="682"/>
      <c r="AJ110" s="682"/>
      <c r="AK110" s="695"/>
      <c r="AL110" s="682"/>
      <c r="AM110" s="682"/>
      <c r="AN110" s="682"/>
      <c r="AO110" s="682"/>
      <c r="AP110" s="682"/>
      <c r="AQ110" s="682"/>
      <c r="AR110" s="682"/>
      <c r="AS110" s="682"/>
      <c r="AT110" s="682"/>
      <c r="AU110" s="682"/>
      <c r="AV110" s="682"/>
      <c r="AW110" s="682"/>
      <c r="AX110" s="682"/>
      <c r="AY110" s="682"/>
      <c r="AZ110" s="682"/>
      <c r="BA110" s="682"/>
      <c r="BB110" s="682"/>
      <c r="BC110" s="101"/>
      <c r="BD110" s="682"/>
      <c r="BE110" s="682"/>
      <c r="BF110" s="682"/>
      <c r="BG110" s="682"/>
      <c r="BH110" s="682"/>
      <c r="BI110" s="682"/>
      <c r="BJ110" s="682"/>
      <c r="BK110" s="682"/>
      <c r="BL110" s="101"/>
      <c r="BM110" s="682"/>
      <c r="BN110" s="682"/>
      <c r="BO110" s="682"/>
      <c r="BP110" s="682"/>
      <c r="BQ110" s="682"/>
      <c r="BR110" s="101"/>
      <c r="BS110" s="682"/>
      <c r="BT110" s="682"/>
      <c r="BU110" s="682"/>
      <c r="BV110" s="695"/>
      <c r="BW110" s="585"/>
      <c r="BX110" s="724"/>
      <c r="BY110" s="51"/>
      <c r="BZ110" s="51"/>
      <c r="CA110" s="51"/>
      <c r="CB110" s="51"/>
      <c r="CC110" s="51"/>
      <c r="CD110" s="214"/>
      <c r="CE110" s="226"/>
      <c r="CF110" s="585"/>
      <c r="CG110" s="760"/>
      <c r="CH110" s="51"/>
      <c r="CI110" s="51"/>
      <c r="CJ110" s="51"/>
      <c r="CK110" s="51"/>
      <c r="CL110" s="51"/>
      <c r="CM110" s="51"/>
      <c r="CN110" s="51"/>
      <c r="CO110" s="51"/>
      <c r="CP110" s="214"/>
      <c r="CQ110" s="226"/>
      <c r="CR110" s="585"/>
      <c r="CS110" s="585"/>
      <c r="CT110" s="760"/>
      <c r="CU110" s="214"/>
      <c r="CV110" s="51"/>
      <c r="CW110" s="51"/>
      <c r="CX110" s="214"/>
      <c r="CY110" s="51"/>
      <c r="CZ110" s="51"/>
      <c r="DA110" s="214"/>
      <c r="DB110" s="51"/>
      <c r="DC110" s="585"/>
      <c r="DD110" s="585"/>
      <c r="DE110" s="585"/>
      <c r="DF110" s="666"/>
      <c r="DG110" s="108"/>
      <c r="DH110" s="59"/>
      <c r="DI110" s="226"/>
      <c r="DJ110" s="108"/>
      <c r="DK110" s="608"/>
      <c r="DL110" s="585"/>
      <c r="DM110" s="585"/>
      <c r="DN110" s="203"/>
      <c r="DO110" s="51"/>
      <c r="DP110" s="51"/>
      <c r="DQ110" s="51"/>
      <c r="DR110" s="51"/>
      <c r="DS110" s="51"/>
      <c r="DT110" s="608"/>
      <c r="DU110" s="695"/>
      <c r="DV110" s="585"/>
      <c r="DW110" s="666"/>
      <c r="DX110" s="864"/>
      <c r="DY110" s="51"/>
      <c r="DZ110" s="59"/>
      <c r="EA110" s="585"/>
      <c r="EB110" s="873"/>
      <c r="EC110" s="875"/>
      <c r="ED110" s="875"/>
      <c r="EE110" s="875"/>
      <c r="EF110" s="875"/>
      <c r="EG110" s="875"/>
      <c r="EH110" s="875"/>
      <c r="EI110" s="875"/>
      <c r="EJ110" s="875"/>
      <c r="EK110" s="877"/>
      <c r="EL110" s="302"/>
      <c r="EM110" s="585"/>
      <c r="EN110" s="585"/>
      <c r="EO110" s="666"/>
      <c r="EP110" s="887"/>
      <c r="EQ110" s="214"/>
      <c r="ER110" s="51"/>
      <c r="ES110" s="904"/>
      <c r="ET110" s="585"/>
      <c r="EU110" s="909"/>
    </row>
    <row r="111" spans="1:151" s="423" customFormat="1" ht="27" customHeight="1">
      <c r="A111" s="518"/>
      <c r="B111" s="524"/>
      <c r="C111" s="529"/>
      <c r="D111" s="536"/>
      <c r="E111" s="543"/>
      <c r="F111" s="561"/>
      <c r="G111" s="574"/>
      <c r="H111" s="585"/>
      <c r="I111" s="59"/>
      <c r="J111" s="51"/>
      <c r="K111" s="51"/>
      <c r="L111" s="51"/>
      <c r="M111" s="51"/>
      <c r="N111" s="51"/>
      <c r="O111" s="51"/>
      <c r="P111" s="51"/>
      <c r="Q111" s="51"/>
      <c r="R111" s="51"/>
      <c r="S111" s="51"/>
      <c r="T111" s="608"/>
      <c r="U111" s="101"/>
      <c r="V111" s="101"/>
      <c r="W111" s="108"/>
      <c r="X111" s="608"/>
      <c r="Y111" s="585"/>
      <c r="Z111" s="651"/>
      <c r="AA111" s="59"/>
      <c r="AB111" s="226"/>
      <c r="AC111" s="585"/>
      <c r="AD111" s="666"/>
      <c r="AE111" s="214"/>
      <c r="AF111" s="59"/>
      <c r="AG111" s="682"/>
      <c r="AH111" s="682"/>
      <c r="AI111" s="682"/>
      <c r="AJ111" s="682"/>
      <c r="AK111" s="695"/>
      <c r="AL111" s="682"/>
      <c r="AM111" s="682"/>
      <c r="AN111" s="682"/>
      <c r="AO111" s="682"/>
      <c r="AP111" s="682"/>
      <c r="AQ111" s="682"/>
      <c r="AR111" s="682"/>
      <c r="AS111" s="682"/>
      <c r="AT111" s="682"/>
      <c r="AU111" s="682"/>
      <c r="AV111" s="682"/>
      <c r="AW111" s="682"/>
      <c r="AX111" s="682"/>
      <c r="AY111" s="682"/>
      <c r="AZ111" s="682"/>
      <c r="BA111" s="682"/>
      <c r="BB111" s="682"/>
      <c r="BC111" s="101"/>
      <c r="BD111" s="682"/>
      <c r="BE111" s="682"/>
      <c r="BF111" s="682"/>
      <c r="BG111" s="682"/>
      <c r="BH111" s="682"/>
      <c r="BI111" s="682"/>
      <c r="BJ111" s="682"/>
      <c r="BK111" s="682"/>
      <c r="BL111" s="101"/>
      <c r="BM111" s="682"/>
      <c r="BN111" s="682"/>
      <c r="BO111" s="682"/>
      <c r="BP111" s="682"/>
      <c r="BQ111" s="682"/>
      <c r="BR111" s="101"/>
      <c r="BS111" s="682"/>
      <c r="BT111" s="682"/>
      <c r="BU111" s="682"/>
      <c r="BV111" s="695"/>
      <c r="BW111" s="585"/>
      <c r="BX111" s="724"/>
      <c r="BY111" s="51"/>
      <c r="BZ111" s="51"/>
      <c r="CA111" s="51"/>
      <c r="CB111" s="51"/>
      <c r="CC111" s="51"/>
      <c r="CD111" s="214"/>
      <c r="CE111" s="226"/>
      <c r="CF111" s="585"/>
      <c r="CG111" s="760"/>
      <c r="CH111" s="51"/>
      <c r="CI111" s="51"/>
      <c r="CJ111" s="51"/>
      <c r="CK111" s="51"/>
      <c r="CL111" s="51"/>
      <c r="CM111" s="51"/>
      <c r="CN111" s="51"/>
      <c r="CO111" s="51"/>
      <c r="CP111" s="214"/>
      <c r="CQ111" s="226"/>
      <c r="CR111" s="585"/>
      <c r="CS111" s="585"/>
      <c r="CT111" s="760"/>
      <c r="CU111" s="214"/>
      <c r="CV111" s="51"/>
      <c r="CW111" s="51"/>
      <c r="CX111" s="214"/>
      <c r="CY111" s="51"/>
      <c r="CZ111" s="51"/>
      <c r="DA111" s="214"/>
      <c r="DB111" s="51"/>
      <c r="DC111" s="585"/>
      <c r="DD111" s="585"/>
      <c r="DE111" s="585"/>
      <c r="DF111" s="666"/>
      <c r="DG111" s="108"/>
      <c r="DH111" s="59"/>
      <c r="DI111" s="226"/>
      <c r="DJ111" s="108"/>
      <c r="DK111" s="608"/>
      <c r="DL111" s="585"/>
      <c r="DM111" s="585"/>
      <c r="DN111" s="203"/>
      <c r="DO111" s="51"/>
      <c r="DP111" s="51"/>
      <c r="DQ111" s="51"/>
      <c r="DR111" s="51"/>
      <c r="DS111" s="51"/>
      <c r="DT111" s="608"/>
      <c r="DU111" s="695"/>
      <c r="DV111" s="585"/>
      <c r="DW111" s="666"/>
      <c r="DX111" s="864"/>
      <c r="DY111" s="51"/>
      <c r="DZ111" s="59"/>
      <c r="EA111" s="585"/>
      <c r="EB111" s="873"/>
      <c r="EC111" s="875"/>
      <c r="ED111" s="875"/>
      <c r="EE111" s="875"/>
      <c r="EF111" s="875"/>
      <c r="EG111" s="875"/>
      <c r="EH111" s="875"/>
      <c r="EI111" s="875"/>
      <c r="EJ111" s="875"/>
      <c r="EK111" s="877"/>
      <c r="EL111" s="302"/>
      <c r="EM111" s="585"/>
      <c r="EN111" s="585"/>
      <c r="EO111" s="666"/>
      <c r="EP111" s="887"/>
      <c r="EQ111" s="214"/>
      <c r="ER111" s="51"/>
      <c r="ES111" s="904"/>
      <c r="ET111" s="585"/>
      <c r="EU111" s="909"/>
    </row>
    <row r="112" spans="1:151" s="423" customFormat="1" ht="27" customHeight="1">
      <c r="A112" s="518"/>
      <c r="B112" s="524"/>
      <c r="C112" s="529"/>
      <c r="D112" s="536"/>
      <c r="E112" s="543"/>
      <c r="F112" s="561"/>
      <c r="G112" s="574"/>
      <c r="H112" s="585"/>
      <c r="I112" s="59"/>
      <c r="J112" s="51"/>
      <c r="K112" s="51"/>
      <c r="L112" s="51"/>
      <c r="M112" s="51"/>
      <c r="N112" s="51"/>
      <c r="O112" s="51"/>
      <c r="P112" s="51"/>
      <c r="Q112" s="51"/>
      <c r="R112" s="51"/>
      <c r="S112" s="51"/>
      <c r="T112" s="608"/>
      <c r="U112" s="101"/>
      <c r="V112" s="101"/>
      <c r="W112" s="108"/>
      <c r="X112" s="608"/>
      <c r="Y112" s="585"/>
      <c r="Z112" s="651"/>
      <c r="AA112" s="59"/>
      <c r="AB112" s="226"/>
      <c r="AC112" s="585"/>
      <c r="AD112" s="666"/>
      <c r="AE112" s="214"/>
      <c r="AF112" s="59"/>
      <c r="AG112" s="682"/>
      <c r="AH112" s="682"/>
      <c r="AI112" s="682"/>
      <c r="AJ112" s="682"/>
      <c r="AK112" s="695"/>
      <c r="AL112" s="682"/>
      <c r="AM112" s="682"/>
      <c r="AN112" s="682"/>
      <c r="AO112" s="682"/>
      <c r="AP112" s="682"/>
      <c r="AQ112" s="682"/>
      <c r="AR112" s="682"/>
      <c r="AS112" s="682"/>
      <c r="AT112" s="682"/>
      <c r="AU112" s="682"/>
      <c r="AV112" s="682"/>
      <c r="AW112" s="682"/>
      <c r="AX112" s="682"/>
      <c r="AY112" s="682"/>
      <c r="AZ112" s="682"/>
      <c r="BA112" s="682"/>
      <c r="BB112" s="682"/>
      <c r="BC112" s="101"/>
      <c r="BD112" s="682"/>
      <c r="BE112" s="682"/>
      <c r="BF112" s="682"/>
      <c r="BG112" s="682"/>
      <c r="BH112" s="682"/>
      <c r="BI112" s="682"/>
      <c r="BJ112" s="682"/>
      <c r="BK112" s="682"/>
      <c r="BL112" s="101"/>
      <c r="BM112" s="682"/>
      <c r="BN112" s="682"/>
      <c r="BO112" s="682"/>
      <c r="BP112" s="682"/>
      <c r="BQ112" s="682"/>
      <c r="BR112" s="101"/>
      <c r="BS112" s="682"/>
      <c r="BT112" s="682"/>
      <c r="BU112" s="682"/>
      <c r="BV112" s="695"/>
      <c r="BW112" s="585"/>
      <c r="BX112" s="724"/>
      <c r="BY112" s="51"/>
      <c r="BZ112" s="51"/>
      <c r="CA112" s="51"/>
      <c r="CB112" s="51"/>
      <c r="CC112" s="51"/>
      <c r="CD112" s="214"/>
      <c r="CE112" s="226"/>
      <c r="CF112" s="585"/>
      <c r="CG112" s="760"/>
      <c r="CH112" s="51"/>
      <c r="CI112" s="51"/>
      <c r="CJ112" s="51"/>
      <c r="CK112" s="51"/>
      <c r="CL112" s="51"/>
      <c r="CM112" s="51"/>
      <c r="CN112" s="51"/>
      <c r="CO112" s="51"/>
      <c r="CP112" s="214"/>
      <c r="CQ112" s="226"/>
      <c r="CR112" s="585"/>
      <c r="CS112" s="585"/>
      <c r="CT112" s="760"/>
      <c r="CU112" s="214"/>
      <c r="CV112" s="51"/>
      <c r="CW112" s="51"/>
      <c r="CX112" s="214"/>
      <c r="CY112" s="51"/>
      <c r="CZ112" s="51"/>
      <c r="DA112" s="214"/>
      <c r="DB112" s="51"/>
      <c r="DC112" s="585"/>
      <c r="DD112" s="585"/>
      <c r="DE112" s="585"/>
      <c r="DF112" s="666"/>
      <c r="DG112" s="108"/>
      <c r="DH112" s="59"/>
      <c r="DI112" s="226"/>
      <c r="DJ112" s="108"/>
      <c r="DK112" s="608"/>
      <c r="DL112" s="585"/>
      <c r="DM112" s="585"/>
      <c r="DN112" s="203"/>
      <c r="DO112" s="51"/>
      <c r="DP112" s="51"/>
      <c r="DQ112" s="51"/>
      <c r="DR112" s="51"/>
      <c r="DS112" s="51"/>
      <c r="DT112" s="608"/>
      <c r="DU112" s="695"/>
      <c r="DV112" s="585"/>
      <c r="DW112" s="666"/>
      <c r="DX112" s="864"/>
      <c r="DY112" s="51"/>
      <c r="DZ112" s="59"/>
      <c r="EA112" s="585"/>
      <c r="EB112" s="873"/>
      <c r="EC112" s="875"/>
      <c r="ED112" s="875"/>
      <c r="EE112" s="875"/>
      <c r="EF112" s="875"/>
      <c r="EG112" s="875"/>
      <c r="EH112" s="875"/>
      <c r="EI112" s="875"/>
      <c r="EJ112" s="875"/>
      <c r="EK112" s="877"/>
      <c r="EL112" s="302"/>
      <c r="EM112" s="585"/>
      <c r="EN112" s="585"/>
      <c r="EO112" s="666"/>
      <c r="EP112" s="887"/>
      <c r="EQ112" s="214"/>
      <c r="ER112" s="51"/>
      <c r="ES112" s="904"/>
      <c r="ET112" s="585"/>
      <c r="EU112" s="909"/>
    </row>
    <row r="113" spans="1:151" s="423" customFormat="1" ht="27" customHeight="1">
      <c r="A113" s="518"/>
      <c r="B113" s="524"/>
      <c r="C113" s="529"/>
      <c r="D113" s="536"/>
      <c r="E113" s="543"/>
      <c r="F113" s="561"/>
      <c r="G113" s="574"/>
      <c r="H113" s="585"/>
      <c r="I113" s="59"/>
      <c r="J113" s="51"/>
      <c r="K113" s="51"/>
      <c r="L113" s="51"/>
      <c r="M113" s="51"/>
      <c r="N113" s="51"/>
      <c r="O113" s="51"/>
      <c r="P113" s="51"/>
      <c r="Q113" s="51"/>
      <c r="R113" s="51"/>
      <c r="S113" s="51"/>
      <c r="T113" s="608"/>
      <c r="U113" s="101"/>
      <c r="V113" s="101"/>
      <c r="W113" s="108"/>
      <c r="X113" s="608"/>
      <c r="Y113" s="585"/>
      <c r="Z113" s="651"/>
      <c r="AA113" s="59"/>
      <c r="AB113" s="226"/>
      <c r="AC113" s="585"/>
      <c r="AD113" s="666"/>
      <c r="AE113" s="214"/>
      <c r="AF113" s="59"/>
      <c r="AG113" s="682"/>
      <c r="AH113" s="682"/>
      <c r="AI113" s="682"/>
      <c r="AJ113" s="682"/>
      <c r="AK113" s="695"/>
      <c r="AL113" s="682"/>
      <c r="AM113" s="682"/>
      <c r="AN113" s="682"/>
      <c r="AO113" s="682"/>
      <c r="AP113" s="682"/>
      <c r="AQ113" s="682"/>
      <c r="AR113" s="682"/>
      <c r="AS113" s="682"/>
      <c r="AT113" s="682"/>
      <c r="AU113" s="682"/>
      <c r="AV113" s="682"/>
      <c r="AW113" s="682"/>
      <c r="AX113" s="682"/>
      <c r="AY113" s="682"/>
      <c r="AZ113" s="682"/>
      <c r="BA113" s="682"/>
      <c r="BB113" s="682"/>
      <c r="BC113" s="101"/>
      <c r="BD113" s="682"/>
      <c r="BE113" s="682"/>
      <c r="BF113" s="682"/>
      <c r="BG113" s="682"/>
      <c r="BH113" s="682"/>
      <c r="BI113" s="682"/>
      <c r="BJ113" s="682"/>
      <c r="BK113" s="682"/>
      <c r="BL113" s="101"/>
      <c r="BM113" s="682"/>
      <c r="BN113" s="682"/>
      <c r="BO113" s="682"/>
      <c r="BP113" s="682"/>
      <c r="BQ113" s="682"/>
      <c r="BR113" s="101"/>
      <c r="BS113" s="682"/>
      <c r="BT113" s="682"/>
      <c r="BU113" s="682"/>
      <c r="BV113" s="695"/>
      <c r="BW113" s="585"/>
      <c r="BX113" s="724"/>
      <c r="BY113" s="51"/>
      <c r="BZ113" s="51"/>
      <c r="CA113" s="51"/>
      <c r="CB113" s="51"/>
      <c r="CC113" s="51"/>
      <c r="CD113" s="214"/>
      <c r="CE113" s="226"/>
      <c r="CF113" s="585"/>
      <c r="CG113" s="760"/>
      <c r="CH113" s="51"/>
      <c r="CI113" s="51"/>
      <c r="CJ113" s="51"/>
      <c r="CK113" s="51"/>
      <c r="CL113" s="51"/>
      <c r="CM113" s="51"/>
      <c r="CN113" s="51"/>
      <c r="CO113" s="51"/>
      <c r="CP113" s="214"/>
      <c r="CQ113" s="226"/>
      <c r="CR113" s="585"/>
      <c r="CS113" s="585"/>
      <c r="CT113" s="760"/>
      <c r="CU113" s="214"/>
      <c r="CV113" s="51"/>
      <c r="CW113" s="51"/>
      <c r="CX113" s="214"/>
      <c r="CY113" s="51"/>
      <c r="CZ113" s="51"/>
      <c r="DA113" s="214"/>
      <c r="DB113" s="51"/>
      <c r="DC113" s="585"/>
      <c r="DD113" s="585"/>
      <c r="DE113" s="585"/>
      <c r="DF113" s="666"/>
      <c r="DG113" s="108"/>
      <c r="DH113" s="59"/>
      <c r="DI113" s="226"/>
      <c r="DJ113" s="108"/>
      <c r="DK113" s="608"/>
      <c r="DL113" s="585"/>
      <c r="DM113" s="585"/>
      <c r="DN113" s="203"/>
      <c r="DO113" s="51"/>
      <c r="DP113" s="51"/>
      <c r="DQ113" s="51"/>
      <c r="DR113" s="51"/>
      <c r="DS113" s="51"/>
      <c r="DT113" s="608"/>
      <c r="DU113" s="695"/>
      <c r="DV113" s="585"/>
      <c r="DW113" s="666"/>
      <c r="DX113" s="864"/>
      <c r="DY113" s="51"/>
      <c r="DZ113" s="59"/>
      <c r="EA113" s="585"/>
      <c r="EB113" s="873"/>
      <c r="EC113" s="875"/>
      <c r="ED113" s="875"/>
      <c r="EE113" s="875"/>
      <c r="EF113" s="875"/>
      <c r="EG113" s="875"/>
      <c r="EH113" s="875"/>
      <c r="EI113" s="875"/>
      <c r="EJ113" s="875"/>
      <c r="EK113" s="877"/>
      <c r="EL113" s="302"/>
      <c r="EM113" s="585"/>
      <c r="EN113" s="585"/>
      <c r="EO113" s="666"/>
      <c r="EP113" s="887"/>
      <c r="EQ113" s="214"/>
      <c r="ER113" s="51"/>
      <c r="ES113" s="904"/>
      <c r="ET113" s="585"/>
      <c r="EU113" s="909"/>
    </row>
    <row r="114" spans="1:151" s="423" customFormat="1" ht="27" customHeight="1">
      <c r="A114" s="518"/>
      <c r="B114" s="524"/>
      <c r="C114" s="529"/>
      <c r="D114" s="536"/>
      <c r="E114" s="543"/>
      <c r="F114" s="561"/>
      <c r="G114" s="574"/>
      <c r="H114" s="585"/>
      <c r="I114" s="59"/>
      <c r="J114" s="51"/>
      <c r="K114" s="51"/>
      <c r="L114" s="51"/>
      <c r="M114" s="51"/>
      <c r="N114" s="51"/>
      <c r="O114" s="51"/>
      <c r="P114" s="51"/>
      <c r="Q114" s="51"/>
      <c r="R114" s="51"/>
      <c r="S114" s="51"/>
      <c r="T114" s="608"/>
      <c r="U114" s="101"/>
      <c r="V114" s="101"/>
      <c r="W114" s="108"/>
      <c r="X114" s="608"/>
      <c r="Y114" s="585"/>
      <c r="Z114" s="651"/>
      <c r="AA114" s="59"/>
      <c r="AB114" s="226"/>
      <c r="AC114" s="585"/>
      <c r="AD114" s="666"/>
      <c r="AE114" s="214"/>
      <c r="AF114" s="59"/>
      <c r="AG114" s="682"/>
      <c r="AH114" s="682"/>
      <c r="AI114" s="682"/>
      <c r="AJ114" s="682"/>
      <c r="AK114" s="695"/>
      <c r="AL114" s="682"/>
      <c r="AM114" s="682"/>
      <c r="AN114" s="682"/>
      <c r="AO114" s="682"/>
      <c r="AP114" s="682"/>
      <c r="AQ114" s="682"/>
      <c r="AR114" s="682"/>
      <c r="AS114" s="682"/>
      <c r="AT114" s="682"/>
      <c r="AU114" s="682"/>
      <c r="AV114" s="682"/>
      <c r="AW114" s="682"/>
      <c r="AX114" s="682"/>
      <c r="AY114" s="682"/>
      <c r="AZ114" s="682"/>
      <c r="BA114" s="682"/>
      <c r="BB114" s="682"/>
      <c r="BC114" s="101"/>
      <c r="BD114" s="682"/>
      <c r="BE114" s="682"/>
      <c r="BF114" s="682"/>
      <c r="BG114" s="682"/>
      <c r="BH114" s="682"/>
      <c r="BI114" s="682"/>
      <c r="BJ114" s="682"/>
      <c r="BK114" s="682"/>
      <c r="BL114" s="101"/>
      <c r="BM114" s="682"/>
      <c r="BN114" s="682"/>
      <c r="BO114" s="682"/>
      <c r="BP114" s="682"/>
      <c r="BQ114" s="682"/>
      <c r="BR114" s="101"/>
      <c r="BS114" s="682"/>
      <c r="BT114" s="682"/>
      <c r="BU114" s="682"/>
      <c r="BV114" s="695"/>
      <c r="BW114" s="585"/>
      <c r="BX114" s="724"/>
      <c r="BY114" s="51"/>
      <c r="BZ114" s="51"/>
      <c r="CA114" s="51"/>
      <c r="CB114" s="51"/>
      <c r="CC114" s="51"/>
      <c r="CD114" s="214"/>
      <c r="CE114" s="226"/>
      <c r="CF114" s="585"/>
      <c r="CG114" s="760"/>
      <c r="CH114" s="51"/>
      <c r="CI114" s="51"/>
      <c r="CJ114" s="51"/>
      <c r="CK114" s="51"/>
      <c r="CL114" s="51"/>
      <c r="CM114" s="51"/>
      <c r="CN114" s="51"/>
      <c r="CO114" s="51"/>
      <c r="CP114" s="214"/>
      <c r="CQ114" s="226"/>
      <c r="CR114" s="585"/>
      <c r="CS114" s="585"/>
      <c r="CT114" s="760"/>
      <c r="CU114" s="214"/>
      <c r="CV114" s="51"/>
      <c r="CW114" s="51"/>
      <c r="CX114" s="214"/>
      <c r="CY114" s="51"/>
      <c r="CZ114" s="51"/>
      <c r="DA114" s="214"/>
      <c r="DB114" s="51"/>
      <c r="DC114" s="585"/>
      <c r="DD114" s="585"/>
      <c r="DE114" s="585"/>
      <c r="DF114" s="666"/>
      <c r="DG114" s="108"/>
      <c r="DH114" s="59"/>
      <c r="DI114" s="226"/>
      <c r="DJ114" s="108"/>
      <c r="DK114" s="608"/>
      <c r="DL114" s="585"/>
      <c r="DM114" s="585"/>
      <c r="DN114" s="203"/>
      <c r="DO114" s="51"/>
      <c r="DP114" s="51"/>
      <c r="DQ114" s="51"/>
      <c r="DR114" s="51"/>
      <c r="DS114" s="51"/>
      <c r="DT114" s="608"/>
      <c r="DU114" s="695"/>
      <c r="DV114" s="585"/>
      <c r="DW114" s="666"/>
      <c r="DX114" s="864"/>
      <c r="DY114" s="51"/>
      <c r="DZ114" s="59"/>
      <c r="EA114" s="585"/>
      <c r="EB114" s="873"/>
      <c r="EC114" s="875"/>
      <c r="ED114" s="875"/>
      <c r="EE114" s="875"/>
      <c r="EF114" s="875"/>
      <c r="EG114" s="875"/>
      <c r="EH114" s="875"/>
      <c r="EI114" s="875"/>
      <c r="EJ114" s="875"/>
      <c r="EK114" s="877"/>
      <c r="EL114" s="302"/>
      <c r="EM114" s="585"/>
      <c r="EN114" s="585"/>
      <c r="EO114" s="666"/>
      <c r="EP114" s="887"/>
      <c r="EQ114" s="214"/>
      <c r="ER114" s="51"/>
      <c r="ES114" s="904"/>
      <c r="ET114" s="585"/>
      <c r="EU114" s="909"/>
    </row>
    <row r="115" spans="1:151" s="423" customFormat="1" ht="27" customHeight="1">
      <c r="A115" s="518"/>
      <c r="B115" s="524"/>
      <c r="C115" s="529"/>
      <c r="D115" s="536"/>
      <c r="E115" s="543"/>
      <c r="F115" s="561"/>
      <c r="G115" s="574"/>
      <c r="H115" s="585"/>
      <c r="I115" s="59"/>
      <c r="J115" s="51"/>
      <c r="K115" s="51"/>
      <c r="L115" s="51"/>
      <c r="M115" s="51"/>
      <c r="N115" s="51"/>
      <c r="O115" s="51"/>
      <c r="P115" s="51"/>
      <c r="Q115" s="51"/>
      <c r="R115" s="51"/>
      <c r="S115" s="51"/>
      <c r="T115" s="608"/>
      <c r="U115" s="101"/>
      <c r="V115" s="101"/>
      <c r="W115" s="108"/>
      <c r="X115" s="608"/>
      <c r="Y115" s="585"/>
      <c r="Z115" s="651"/>
      <c r="AA115" s="59"/>
      <c r="AB115" s="226"/>
      <c r="AC115" s="585"/>
      <c r="AD115" s="666"/>
      <c r="AE115" s="214"/>
      <c r="AF115" s="59"/>
      <c r="AG115" s="682"/>
      <c r="AH115" s="682"/>
      <c r="AI115" s="682"/>
      <c r="AJ115" s="682"/>
      <c r="AK115" s="695"/>
      <c r="AL115" s="682"/>
      <c r="AM115" s="682"/>
      <c r="AN115" s="682"/>
      <c r="AO115" s="682"/>
      <c r="AP115" s="682"/>
      <c r="AQ115" s="682"/>
      <c r="AR115" s="682"/>
      <c r="AS115" s="682"/>
      <c r="AT115" s="682"/>
      <c r="AU115" s="682"/>
      <c r="AV115" s="682"/>
      <c r="AW115" s="682"/>
      <c r="AX115" s="682"/>
      <c r="AY115" s="682"/>
      <c r="AZ115" s="682"/>
      <c r="BA115" s="682"/>
      <c r="BB115" s="682"/>
      <c r="BC115" s="101"/>
      <c r="BD115" s="682"/>
      <c r="BE115" s="682"/>
      <c r="BF115" s="682"/>
      <c r="BG115" s="682"/>
      <c r="BH115" s="682"/>
      <c r="BI115" s="682"/>
      <c r="BJ115" s="682"/>
      <c r="BK115" s="682"/>
      <c r="BL115" s="101"/>
      <c r="BM115" s="682"/>
      <c r="BN115" s="682"/>
      <c r="BO115" s="682"/>
      <c r="BP115" s="682"/>
      <c r="BQ115" s="682"/>
      <c r="BR115" s="101"/>
      <c r="BS115" s="682"/>
      <c r="BT115" s="682"/>
      <c r="BU115" s="682"/>
      <c r="BV115" s="695"/>
      <c r="BW115" s="585"/>
      <c r="BX115" s="724"/>
      <c r="BY115" s="51"/>
      <c r="BZ115" s="51"/>
      <c r="CA115" s="51"/>
      <c r="CB115" s="51"/>
      <c r="CC115" s="51"/>
      <c r="CD115" s="214"/>
      <c r="CE115" s="226"/>
      <c r="CF115" s="585"/>
      <c r="CG115" s="760"/>
      <c r="CH115" s="51"/>
      <c r="CI115" s="51"/>
      <c r="CJ115" s="51"/>
      <c r="CK115" s="51"/>
      <c r="CL115" s="51"/>
      <c r="CM115" s="51"/>
      <c r="CN115" s="51"/>
      <c r="CO115" s="51"/>
      <c r="CP115" s="214"/>
      <c r="CQ115" s="226"/>
      <c r="CR115" s="585"/>
      <c r="CS115" s="585"/>
      <c r="CT115" s="760"/>
      <c r="CU115" s="214"/>
      <c r="CV115" s="51"/>
      <c r="CW115" s="51"/>
      <c r="CX115" s="214"/>
      <c r="CY115" s="51"/>
      <c r="CZ115" s="51"/>
      <c r="DA115" s="214"/>
      <c r="DB115" s="51"/>
      <c r="DC115" s="585"/>
      <c r="DD115" s="585"/>
      <c r="DE115" s="585"/>
      <c r="DF115" s="666"/>
      <c r="DG115" s="108"/>
      <c r="DH115" s="59"/>
      <c r="DI115" s="226"/>
      <c r="DJ115" s="108"/>
      <c r="DK115" s="608"/>
      <c r="DL115" s="585"/>
      <c r="DM115" s="585"/>
      <c r="DN115" s="203"/>
      <c r="DO115" s="51"/>
      <c r="DP115" s="51"/>
      <c r="DQ115" s="51"/>
      <c r="DR115" s="51"/>
      <c r="DS115" s="51"/>
      <c r="DT115" s="608"/>
      <c r="DU115" s="695"/>
      <c r="DV115" s="585"/>
      <c r="DW115" s="666"/>
      <c r="DX115" s="864"/>
      <c r="DY115" s="51"/>
      <c r="DZ115" s="59"/>
      <c r="EA115" s="585"/>
      <c r="EB115" s="873"/>
      <c r="EC115" s="875"/>
      <c r="ED115" s="875"/>
      <c r="EE115" s="875"/>
      <c r="EF115" s="875"/>
      <c r="EG115" s="875"/>
      <c r="EH115" s="875"/>
      <c r="EI115" s="875"/>
      <c r="EJ115" s="875"/>
      <c r="EK115" s="877"/>
      <c r="EL115" s="302"/>
      <c r="EM115" s="585"/>
      <c r="EN115" s="585"/>
      <c r="EO115" s="666"/>
      <c r="EP115" s="887"/>
      <c r="EQ115" s="214"/>
      <c r="ER115" s="51"/>
      <c r="ES115" s="904"/>
      <c r="ET115" s="585"/>
      <c r="EU115" s="909"/>
    </row>
    <row r="116" spans="1:151" s="423" customFormat="1" ht="27" customHeight="1">
      <c r="A116" s="518"/>
      <c r="B116" s="524"/>
      <c r="C116" s="529"/>
      <c r="D116" s="536"/>
      <c r="E116" s="543"/>
      <c r="F116" s="561"/>
      <c r="G116" s="574"/>
      <c r="H116" s="585"/>
      <c r="I116" s="59"/>
      <c r="J116" s="51"/>
      <c r="K116" s="51"/>
      <c r="L116" s="51"/>
      <c r="M116" s="51"/>
      <c r="N116" s="51"/>
      <c r="O116" s="51"/>
      <c r="P116" s="51"/>
      <c r="Q116" s="51"/>
      <c r="R116" s="51"/>
      <c r="S116" s="51"/>
      <c r="T116" s="608"/>
      <c r="U116" s="101"/>
      <c r="V116" s="101"/>
      <c r="W116" s="108"/>
      <c r="X116" s="608"/>
      <c r="Y116" s="585"/>
      <c r="Z116" s="651"/>
      <c r="AA116" s="59"/>
      <c r="AB116" s="226"/>
      <c r="AC116" s="585"/>
      <c r="AD116" s="666"/>
      <c r="AE116" s="214"/>
      <c r="AF116" s="59"/>
      <c r="AG116" s="682"/>
      <c r="AH116" s="682"/>
      <c r="AI116" s="682"/>
      <c r="AJ116" s="682"/>
      <c r="AK116" s="695"/>
      <c r="AL116" s="682"/>
      <c r="AM116" s="682"/>
      <c r="AN116" s="682"/>
      <c r="AO116" s="682"/>
      <c r="AP116" s="682"/>
      <c r="AQ116" s="682"/>
      <c r="AR116" s="682"/>
      <c r="AS116" s="682"/>
      <c r="AT116" s="682"/>
      <c r="AU116" s="682"/>
      <c r="AV116" s="682"/>
      <c r="AW116" s="682"/>
      <c r="AX116" s="682"/>
      <c r="AY116" s="682"/>
      <c r="AZ116" s="682"/>
      <c r="BA116" s="682"/>
      <c r="BB116" s="682"/>
      <c r="BC116" s="101"/>
      <c r="BD116" s="682"/>
      <c r="BE116" s="682"/>
      <c r="BF116" s="682"/>
      <c r="BG116" s="682"/>
      <c r="BH116" s="682"/>
      <c r="BI116" s="682"/>
      <c r="BJ116" s="682"/>
      <c r="BK116" s="682"/>
      <c r="BL116" s="101"/>
      <c r="BM116" s="682"/>
      <c r="BN116" s="682"/>
      <c r="BO116" s="682"/>
      <c r="BP116" s="682"/>
      <c r="BQ116" s="682"/>
      <c r="BR116" s="101"/>
      <c r="BS116" s="682"/>
      <c r="BT116" s="682"/>
      <c r="BU116" s="682"/>
      <c r="BV116" s="695"/>
      <c r="BW116" s="585"/>
      <c r="BX116" s="724"/>
      <c r="BY116" s="51"/>
      <c r="BZ116" s="51"/>
      <c r="CA116" s="51"/>
      <c r="CB116" s="51"/>
      <c r="CC116" s="51"/>
      <c r="CD116" s="214"/>
      <c r="CE116" s="226"/>
      <c r="CF116" s="585"/>
      <c r="CG116" s="760"/>
      <c r="CH116" s="51"/>
      <c r="CI116" s="51"/>
      <c r="CJ116" s="51"/>
      <c r="CK116" s="51"/>
      <c r="CL116" s="51"/>
      <c r="CM116" s="51"/>
      <c r="CN116" s="51"/>
      <c r="CO116" s="51"/>
      <c r="CP116" s="214"/>
      <c r="CQ116" s="226"/>
      <c r="CR116" s="585"/>
      <c r="CS116" s="585"/>
      <c r="CT116" s="760"/>
      <c r="CU116" s="214"/>
      <c r="CV116" s="51"/>
      <c r="CW116" s="51"/>
      <c r="CX116" s="214"/>
      <c r="CY116" s="51"/>
      <c r="CZ116" s="51"/>
      <c r="DA116" s="214"/>
      <c r="DB116" s="51"/>
      <c r="DC116" s="585"/>
      <c r="DD116" s="585"/>
      <c r="DE116" s="585"/>
      <c r="DF116" s="666"/>
      <c r="DG116" s="108"/>
      <c r="DH116" s="59"/>
      <c r="DI116" s="226"/>
      <c r="DJ116" s="108"/>
      <c r="DK116" s="608"/>
      <c r="DL116" s="585"/>
      <c r="DM116" s="585"/>
      <c r="DN116" s="203"/>
      <c r="DO116" s="51"/>
      <c r="DP116" s="51"/>
      <c r="DQ116" s="51"/>
      <c r="DR116" s="51"/>
      <c r="DS116" s="51"/>
      <c r="DT116" s="608"/>
      <c r="DU116" s="695"/>
      <c r="DV116" s="585"/>
      <c r="DW116" s="666"/>
      <c r="DX116" s="864"/>
      <c r="DY116" s="51"/>
      <c r="DZ116" s="59"/>
      <c r="EA116" s="585"/>
      <c r="EB116" s="873"/>
      <c r="EC116" s="875"/>
      <c r="ED116" s="875"/>
      <c r="EE116" s="875"/>
      <c r="EF116" s="875"/>
      <c r="EG116" s="875"/>
      <c r="EH116" s="875"/>
      <c r="EI116" s="875"/>
      <c r="EJ116" s="875"/>
      <c r="EK116" s="877"/>
      <c r="EL116" s="302"/>
      <c r="EM116" s="585"/>
      <c r="EN116" s="585"/>
      <c r="EO116" s="666"/>
      <c r="EP116" s="887"/>
      <c r="EQ116" s="214"/>
      <c r="ER116" s="51"/>
      <c r="ES116" s="904"/>
      <c r="ET116" s="585"/>
      <c r="EU116" s="909"/>
    </row>
    <row r="117" spans="1:151" s="423" customFormat="1" ht="27" customHeight="1">
      <c r="A117" s="518"/>
      <c r="B117" s="524"/>
      <c r="C117" s="529"/>
      <c r="D117" s="536"/>
      <c r="E117" s="543"/>
      <c r="F117" s="561"/>
      <c r="G117" s="574"/>
      <c r="H117" s="585"/>
      <c r="I117" s="59"/>
      <c r="J117" s="51"/>
      <c r="K117" s="51"/>
      <c r="L117" s="51"/>
      <c r="M117" s="51"/>
      <c r="N117" s="51"/>
      <c r="O117" s="51"/>
      <c r="P117" s="51"/>
      <c r="Q117" s="51"/>
      <c r="R117" s="51"/>
      <c r="S117" s="51"/>
      <c r="T117" s="608"/>
      <c r="U117" s="101"/>
      <c r="V117" s="101"/>
      <c r="W117" s="108"/>
      <c r="X117" s="608"/>
      <c r="Y117" s="585"/>
      <c r="Z117" s="651"/>
      <c r="AA117" s="59"/>
      <c r="AB117" s="226"/>
      <c r="AC117" s="585"/>
      <c r="AD117" s="666"/>
      <c r="AE117" s="214"/>
      <c r="AF117" s="59"/>
      <c r="AG117" s="682"/>
      <c r="AH117" s="682"/>
      <c r="AI117" s="682"/>
      <c r="AJ117" s="682"/>
      <c r="AK117" s="695"/>
      <c r="AL117" s="682"/>
      <c r="AM117" s="682"/>
      <c r="AN117" s="682"/>
      <c r="AO117" s="682"/>
      <c r="AP117" s="682"/>
      <c r="AQ117" s="682"/>
      <c r="AR117" s="682"/>
      <c r="AS117" s="682"/>
      <c r="AT117" s="682"/>
      <c r="AU117" s="682"/>
      <c r="AV117" s="682"/>
      <c r="AW117" s="682"/>
      <c r="AX117" s="682"/>
      <c r="AY117" s="682"/>
      <c r="AZ117" s="682"/>
      <c r="BA117" s="682"/>
      <c r="BB117" s="682"/>
      <c r="BC117" s="101"/>
      <c r="BD117" s="682"/>
      <c r="BE117" s="682"/>
      <c r="BF117" s="682"/>
      <c r="BG117" s="682"/>
      <c r="BH117" s="682"/>
      <c r="BI117" s="682"/>
      <c r="BJ117" s="682"/>
      <c r="BK117" s="682"/>
      <c r="BL117" s="101"/>
      <c r="BM117" s="682"/>
      <c r="BN117" s="682"/>
      <c r="BO117" s="682"/>
      <c r="BP117" s="682"/>
      <c r="BQ117" s="682"/>
      <c r="BR117" s="101"/>
      <c r="BS117" s="682"/>
      <c r="BT117" s="682"/>
      <c r="BU117" s="682"/>
      <c r="BV117" s="695"/>
      <c r="BW117" s="585"/>
      <c r="BX117" s="724"/>
      <c r="BY117" s="51"/>
      <c r="BZ117" s="51"/>
      <c r="CA117" s="51"/>
      <c r="CB117" s="51"/>
      <c r="CC117" s="51"/>
      <c r="CD117" s="214"/>
      <c r="CE117" s="226"/>
      <c r="CF117" s="585"/>
      <c r="CG117" s="760"/>
      <c r="CH117" s="51"/>
      <c r="CI117" s="51"/>
      <c r="CJ117" s="51"/>
      <c r="CK117" s="51"/>
      <c r="CL117" s="51"/>
      <c r="CM117" s="51"/>
      <c r="CN117" s="51"/>
      <c r="CO117" s="51"/>
      <c r="CP117" s="214"/>
      <c r="CQ117" s="226"/>
      <c r="CR117" s="585"/>
      <c r="CS117" s="585"/>
      <c r="CT117" s="760"/>
      <c r="CU117" s="214"/>
      <c r="CV117" s="51"/>
      <c r="CW117" s="51"/>
      <c r="CX117" s="214"/>
      <c r="CY117" s="51"/>
      <c r="CZ117" s="51"/>
      <c r="DA117" s="214"/>
      <c r="DB117" s="51"/>
      <c r="DC117" s="585"/>
      <c r="DD117" s="585"/>
      <c r="DE117" s="585"/>
      <c r="DF117" s="666"/>
      <c r="DG117" s="108"/>
      <c r="DH117" s="59"/>
      <c r="DI117" s="226"/>
      <c r="DJ117" s="108"/>
      <c r="DK117" s="608"/>
      <c r="DL117" s="585"/>
      <c r="DM117" s="585"/>
      <c r="DN117" s="203"/>
      <c r="DO117" s="51"/>
      <c r="DP117" s="51"/>
      <c r="DQ117" s="51"/>
      <c r="DR117" s="51"/>
      <c r="DS117" s="51"/>
      <c r="DT117" s="608"/>
      <c r="DU117" s="695"/>
      <c r="DV117" s="585"/>
      <c r="DW117" s="666"/>
      <c r="DX117" s="864"/>
      <c r="DY117" s="51"/>
      <c r="DZ117" s="59"/>
      <c r="EA117" s="585"/>
      <c r="EB117" s="873"/>
      <c r="EC117" s="875"/>
      <c r="ED117" s="875"/>
      <c r="EE117" s="875"/>
      <c r="EF117" s="875"/>
      <c r="EG117" s="875"/>
      <c r="EH117" s="875"/>
      <c r="EI117" s="875"/>
      <c r="EJ117" s="875"/>
      <c r="EK117" s="877"/>
      <c r="EL117" s="302"/>
      <c r="EM117" s="585"/>
      <c r="EN117" s="585"/>
      <c r="EO117" s="666"/>
      <c r="EP117" s="887"/>
      <c r="EQ117" s="214"/>
      <c r="ER117" s="51"/>
      <c r="ES117" s="904"/>
      <c r="ET117" s="585"/>
      <c r="EU117" s="909"/>
    </row>
    <row r="118" spans="1:151" s="423" customFormat="1" ht="27" customHeight="1">
      <c r="A118" s="518"/>
      <c r="B118" s="524"/>
      <c r="C118" s="529"/>
      <c r="D118" s="536"/>
      <c r="E118" s="543"/>
      <c r="F118" s="561"/>
      <c r="G118" s="574"/>
      <c r="H118" s="585"/>
      <c r="I118" s="59"/>
      <c r="J118" s="51"/>
      <c r="K118" s="51"/>
      <c r="L118" s="51"/>
      <c r="M118" s="51"/>
      <c r="N118" s="51"/>
      <c r="O118" s="51"/>
      <c r="P118" s="51"/>
      <c r="Q118" s="51"/>
      <c r="R118" s="51"/>
      <c r="S118" s="51"/>
      <c r="T118" s="608"/>
      <c r="U118" s="101"/>
      <c r="V118" s="101"/>
      <c r="W118" s="108"/>
      <c r="X118" s="608"/>
      <c r="Y118" s="585"/>
      <c r="Z118" s="651"/>
      <c r="AA118" s="59"/>
      <c r="AB118" s="226"/>
      <c r="AC118" s="585"/>
      <c r="AD118" s="666"/>
      <c r="AE118" s="214"/>
      <c r="AF118" s="59"/>
      <c r="AG118" s="682"/>
      <c r="AH118" s="682"/>
      <c r="AI118" s="682"/>
      <c r="AJ118" s="682"/>
      <c r="AK118" s="695"/>
      <c r="AL118" s="682"/>
      <c r="AM118" s="682"/>
      <c r="AN118" s="682"/>
      <c r="AO118" s="682"/>
      <c r="AP118" s="682"/>
      <c r="AQ118" s="682"/>
      <c r="AR118" s="682"/>
      <c r="AS118" s="682"/>
      <c r="AT118" s="682"/>
      <c r="AU118" s="682"/>
      <c r="AV118" s="682"/>
      <c r="AW118" s="682"/>
      <c r="AX118" s="682"/>
      <c r="AY118" s="682"/>
      <c r="AZ118" s="682"/>
      <c r="BA118" s="682"/>
      <c r="BB118" s="682"/>
      <c r="BC118" s="101"/>
      <c r="BD118" s="682"/>
      <c r="BE118" s="682"/>
      <c r="BF118" s="682"/>
      <c r="BG118" s="682"/>
      <c r="BH118" s="682"/>
      <c r="BI118" s="682"/>
      <c r="BJ118" s="682"/>
      <c r="BK118" s="682"/>
      <c r="BL118" s="101"/>
      <c r="BM118" s="682"/>
      <c r="BN118" s="682"/>
      <c r="BO118" s="682"/>
      <c r="BP118" s="682"/>
      <c r="BQ118" s="682"/>
      <c r="BR118" s="101"/>
      <c r="BS118" s="682"/>
      <c r="BT118" s="682"/>
      <c r="BU118" s="682"/>
      <c r="BV118" s="695"/>
      <c r="BW118" s="585"/>
      <c r="BX118" s="724"/>
      <c r="BY118" s="51"/>
      <c r="BZ118" s="51"/>
      <c r="CA118" s="51"/>
      <c r="CB118" s="51"/>
      <c r="CC118" s="51"/>
      <c r="CD118" s="214"/>
      <c r="CE118" s="226"/>
      <c r="CF118" s="585"/>
      <c r="CG118" s="760"/>
      <c r="CH118" s="51"/>
      <c r="CI118" s="51"/>
      <c r="CJ118" s="51"/>
      <c r="CK118" s="51"/>
      <c r="CL118" s="51"/>
      <c r="CM118" s="51"/>
      <c r="CN118" s="51"/>
      <c r="CO118" s="51"/>
      <c r="CP118" s="214"/>
      <c r="CQ118" s="226"/>
      <c r="CR118" s="585"/>
      <c r="CS118" s="585"/>
      <c r="CT118" s="760"/>
      <c r="CU118" s="214"/>
      <c r="CV118" s="51"/>
      <c r="CW118" s="51"/>
      <c r="CX118" s="214"/>
      <c r="CY118" s="51"/>
      <c r="CZ118" s="51"/>
      <c r="DA118" s="214"/>
      <c r="DB118" s="51"/>
      <c r="DC118" s="585"/>
      <c r="DD118" s="585"/>
      <c r="DE118" s="585"/>
      <c r="DF118" s="666"/>
      <c r="DG118" s="108"/>
      <c r="DH118" s="59"/>
      <c r="DI118" s="226"/>
      <c r="DJ118" s="108"/>
      <c r="DK118" s="608"/>
      <c r="DL118" s="585"/>
      <c r="DM118" s="585"/>
      <c r="DN118" s="203"/>
      <c r="DO118" s="51"/>
      <c r="DP118" s="51"/>
      <c r="DQ118" s="51"/>
      <c r="DR118" s="51"/>
      <c r="DS118" s="51"/>
      <c r="DT118" s="608"/>
      <c r="DU118" s="695"/>
      <c r="DV118" s="585"/>
      <c r="DW118" s="666"/>
      <c r="DX118" s="864"/>
      <c r="DY118" s="51"/>
      <c r="DZ118" s="59"/>
      <c r="EA118" s="585"/>
      <c r="EB118" s="873"/>
      <c r="EC118" s="875"/>
      <c r="ED118" s="875"/>
      <c r="EE118" s="875"/>
      <c r="EF118" s="875"/>
      <c r="EG118" s="875"/>
      <c r="EH118" s="875"/>
      <c r="EI118" s="875"/>
      <c r="EJ118" s="875"/>
      <c r="EK118" s="877"/>
      <c r="EL118" s="302"/>
      <c r="EM118" s="585"/>
      <c r="EN118" s="585"/>
      <c r="EO118" s="666"/>
      <c r="EP118" s="887"/>
      <c r="EQ118" s="214"/>
      <c r="ER118" s="51"/>
      <c r="ES118" s="904"/>
      <c r="ET118" s="585"/>
      <c r="EU118" s="909"/>
    </row>
    <row r="119" spans="1:151" s="423" customFormat="1" ht="27" customHeight="1">
      <c r="A119" s="518"/>
      <c r="B119" s="524"/>
      <c r="C119" s="529"/>
      <c r="D119" s="536"/>
      <c r="E119" s="543"/>
      <c r="F119" s="561"/>
      <c r="G119" s="574"/>
      <c r="H119" s="585"/>
      <c r="I119" s="59"/>
      <c r="J119" s="51"/>
      <c r="K119" s="51"/>
      <c r="L119" s="51"/>
      <c r="M119" s="51"/>
      <c r="N119" s="51"/>
      <c r="O119" s="51"/>
      <c r="P119" s="51"/>
      <c r="Q119" s="51"/>
      <c r="R119" s="51"/>
      <c r="S119" s="51"/>
      <c r="T119" s="608"/>
      <c r="U119" s="101"/>
      <c r="V119" s="101"/>
      <c r="W119" s="108"/>
      <c r="X119" s="608"/>
      <c r="Y119" s="585"/>
      <c r="Z119" s="651"/>
      <c r="AA119" s="59"/>
      <c r="AB119" s="226"/>
      <c r="AC119" s="585"/>
      <c r="AD119" s="666"/>
      <c r="AE119" s="214"/>
      <c r="AF119" s="59"/>
      <c r="AG119" s="682"/>
      <c r="AH119" s="682"/>
      <c r="AI119" s="682"/>
      <c r="AJ119" s="682"/>
      <c r="AK119" s="695"/>
      <c r="AL119" s="682"/>
      <c r="AM119" s="682"/>
      <c r="AN119" s="682"/>
      <c r="AO119" s="682"/>
      <c r="AP119" s="682"/>
      <c r="AQ119" s="682"/>
      <c r="AR119" s="682"/>
      <c r="AS119" s="682"/>
      <c r="AT119" s="682"/>
      <c r="AU119" s="682"/>
      <c r="AV119" s="682"/>
      <c r="AW119" s="682"/>
      <c r="AX119" s="682"/>
      <c r="AY119" s="682"/>
      <c r="AZ119" s="682"/>
      <c r="BA119" s="682"/>
      <c r="BB119" s="682"/>
      <c r="BC119" s="101"/>
      <c r="BD119" s="682"/>
      <c r="BE119" s="682"/>
      <c r="BF119" s="682"/>
      <c r="BG119" s="682"/>
      <c r="BH119" s="682"/>
      <c r="BI119" s="682"/>
      <c r="BJ119" s="682"/>
      <c r="BK119" s="682"/>
      <c r="BL119" s="101"/>
      <c r="BM119" s="682"/>
      <c r="BN119" s="682"/>
      <c r="BO119" s="682"/>
      <c r="BP119" s="682"/>
      <c r="BQ119" s="682"/>
      <c r="BR119" s="101"/>
      <c r="BS119" s="682"/>
      <c r="BT119" s="682"/>
      <c r="BU119" s="682"/>
      <c r="BV119" s="695"/>
      <c r="BW119" s="585"/>
      <c r="BX119" s="724"/>
      <c r="BY119" s="51"/>
      <c r="BZ119" s="51"/>
      <c r="CA119" s="51"/>
      <c r="CB119" s="51"/>
      <c r="CC119" s="51"/>
      <c r="CD119" s="214"/>
      <c r="CE119" s="226"/>
      <c r="CF119" s="585"/>
      <c r="CG119" s="760"/>
      <c r="CH119" s="51"/>
      <c r="CI119" s="51"/>
      <c r="CJ119" s="51"/>
      <c r="CK119" s="51"/>
      <c r="CL119" s="51"/>
      <c r="CM119" s="51"/>
      <c r="CN119" s="51"/>
      <c r="CO119" s="51"/>
      <c r="CP119" s="214"/>
      <c r="CQ119" s="226"/>
      <c r="CR119" s="585"/>
      <c r="CS119" s="585"/>
      <c r="CT119" s="760"/>
      <c r="CU119" s="214"/>
      <c r="CV119" s="51"/>
      <c r="CW119" s="51"/>
      <c r="CX119" s="214"/>
      <c r="CY119" s="51"/>
      <c r="CZ119" s="51"/>
      <c r="DA119" s="214"/>
      <c r="DB119" s="51"/>
      <c r="DC119" s="585"/>
      <c r="DD119" s="585"/>
      <c r="DE119" s="585"/>
      <c r="DF119" s="666"/>
      <c r="DG119" s="108"/>
      <c r="DH119" s="59"/>
      <c r="DI119" s="226"/>
      <c r="DJ119" s="108"/>
      <c r="DK119" s="608"/>
      <c r="DL119" s="585"/>
      <c r="DM119" s="585"/>
      <c r="DN119" s="203"/>
      <c r="DO119" s="51"/>
      <c r="DP119" s="51"/>
      <c r="DQ119" s="51"/>
      <c r="DR119" s="51"/>
      <c r="DS119" s="51"/>
      <c r="DT119" s="608"/>
      <c r="DU119" s="695"/>
      <c r="DV119" s="585"/>
      <c r="DW119" s="666"/>
      <c r="DX119" s="864"/>
      <c r="DY119" s="51"/>
      <c r="DZ119" s="59"/>
      <c r="EA119" s="585"/>
      <c r="EB119" s="873"/>
      <c r="EC119" s="875"/>
      <c r="ED119" s="875"/>
      <c r="EE119" s="875"/>
      <c r="EF119" s="875"/>
      <c r="EG119" s="875"/>
      <c r="EH119" s="875"/>
      <c r="EI119" s="875"/>
      <c r="EJ119" s="875"/>
      <c r="EK119" s="877"/>
      <c r="EL119" s="302"/>
      <c r="EM119" s="585"/>
      <c r="EN119" s="585"/>
      <c r="EO119" s="666"/>
      <c r="EP119" s="887"/>
      <c r="EQ119" s="214"/>
      <c r="ER119" s="51"/>
      <c r="ES119" s="904"/>
      <c r="ET119" s="585"/>
      <c r="EU119" s="909"/>
    </row>
    <row r="120" spans="1:151" s="423" customFormat="1" ht="27" customHeight="1">
      <c r="A120" s="518"/>
      <c r="B120" s="524"/>
      <c r="C120" s="529"/>
      <c r="D120" s="536"/>
      <c r="E120" s="543"/>
      <c r="F120" s="561"/>
      <c r="G120" s="574"/>
      <c r="H120" s="585"/>
      <c r="I120" s="59"/>
      <c r="J120" s="51"/>
      <c r="K120" s="51"/>
      <c r="L120" s="51"/>
      <c r="M120" s="51"/>
      <c r="N120" s="51"/>
      <c r="O120" s="51"/>
      <c r="P120" s="51"/>
      <c r="Q120" s="51"/>
      <c r="R120" s="51"/>
      <c r="S120" s="51"/>
      <c r="T120" s="608"/>
      <c r="U120" s="101"/>
      <c r="V120" s="101"/>
      <c r="W120" s="108"/>
      <c r="X120" s="608"/>
      <c r="Y120" s="585"/>
      <c r="Z120" s="651"/>
      <c r="AA120" s="59"/>
      <c r="AB120" s="226"/>
      <c r="AC120" s="585"/>
      <c r="AD120" s="666"/>
      <c r="AE120" s="214"/>
      <c r="AF120" s="59"/>
      <c r="AG120" s="682"/>
      <c r="AH120" s="682"/>
      <c r="AI120" s="682"/>
      <c r="AJ120" s="682"/>
      <c r="AK120" s="695"/>
      <c r="AL120" s="682"/>
      <c r="AM120" s="682"/>
      <c r="AN120" s="682"/>
      <c r="AO120" s="682"/>
      <c r="AP120" s="682"/>
      <c r="AQ120" s="682"/>
      <c r="AR120" s="682"/>
      <c r="AS120" s="682"/>
      <c r="AT120" s="682"/>
      <c r="AU120" s="682"/>
      <c r="AV120" s="682"/>
      <c r="AW120" s="682"/>
      <c r="AX120" s="682"/>
      <c r="AY120" s="682"/>
      <c r="AZ120" s="682"/>
      <c r="BA120" s="682"/>
      <c r="BB120" s="682"/>
      <c r="BC120" s="101"/>
      <c r="BD120" s="682"/>
      <c r="BE120" s="682"/>
      <c r="BF120" s="682"/>
      <c r="BG120" s="682"/>
      <c r="BH120" s="682"/>
      <c r="BI120" s="682"/>
      <c r="BJ120" s="682"/>
      <c r="BK120" s="682"/>
      <c r="BL120" s="101"/>
      <c r="BM120" s="682"/>
      <c r="BN120" s="682"/>
      <c r="BO120" s="682"/>
      <c r="BP120" s="682"/>
      <c r="BQ120" s="682"/>
      <c r="BR120" s="101"/>
      <c r="BS120" s="682"/>
      <c r="BT120" s="682"/>
      <c r="BU120" s="682"/>
      <c r="BV120" s="695"/>
      <c r="BW120" s="585"/>
      <c r="BX120" s="724"/>
      <c r="BY120" s="51"/>
      <c r="BZ120" s="51"/>
      <c r="CA120" s="51"/>
      <c r="CB120" s="51"/>
      <c r="CC120" s="51"/>
      <c r="CD120" s="214"/>
      <c r="CE120" s="226"/>
      <c r="CF120" s="585"/>
      <c r="CG120" s="760"/>
      <c r="CH120" s="51"/>
      <c r="CI120" s="51"/>
      <c r="CJ120" s="51"/>
      <c r="CK120" s="51"/>
      <c r="CL120" s="51"/>
      <c r="CM120" s="51"/>
      <c r="CN120" s="51"/>
      <c r="CO120" s="51"/>
      <c r="CP120" s="214"/>
      <c r="CQ120" s="226"/>
      <c r="CR120" s="585"/>
      <c r="CS120" s="585"/>
      <c r="CT120" s="760"/>
      <c r="CU120" s="214"/>
      <c r="CV120" s="51"/>
      <c r="CW120" s="51"/>
      <c r="CX120" s="214"/>
      <c r="CY120" s="51"/>
      <c r="CZ120" s="51"/>
      <c r="DA120" s="214"/>
      <c r="DB120" s="51"/>
      <c r="DC120" s="585"/>
      <c r="DD120" s="585"/>
      <c r="DE120" s="585"/>
      <c r="DF120" s="666"/>
      <c r="DG120" s="108"/>
      <c r="DH120" s="59"/>
      <c r="DI120" s="226"/>
      <c r="DJ120" s="108"/>
      <c r="DK120" s="608"/>
      <c r="DL120" s="585"/>
      <c r="DM120" s="585"/>
      <c r="DN120" s="203"/>
      <c r="DO120" s="51"/>
      <c r="DP120" s="51"/>
      <c r="DQ120" s="51"/>
      <c r="DR120" s="51"/>
      <c r="DS120" s="51"/>
      <c r="DT120" s="608"/>
      <c r="DU120" s="695"/>
      <c r="DV120" s="585"/>
      <c r="DW120" s="666"/>
      <c r="DX120" s="864"/>
      <c r="DY120" s="51"/>
      <c r="DZ120" s="59"/>
      <c r="EA120" s="585"/>
      <c r="EB120" s="873"/>
      <c r="EC120" s="875"/>
      <c r="ED120" s="875"/>
      <c r="EE120" s="875"/>
      <c r="EF120" s="875"/>
      <c r="EG120" s="875"/>
      <c r="EH120" s="875"/>
      <c r="EI120" s="875"/>
      <c r="EJ120" s="875"/>
      <c r="EK120" s="877"/>
      <c r="EL120" s="302"/>
      <c r="EM120" s="585"/>
      <c r="EN120" s="585"/>
      <c r="EO120" s="666"/>
      <c r="EP120" s="887"/>
      <c r="EQ120" s="214"/>
      <c r="ER120" s="51"/>
      <c r="ES120" s="904"/>
      <c r="ET120" s="585"/>
      <c r="EU120" s="909"/>
    </row>
    <row r="121" spans="1:151" s="423" customFormat="1" ht="27" customHeight="1">
      <c r="A121" s="518"/>
      <c r="B121" s="524"/>
      <c r="C121" s="529"/>
      <c r="D121" s="536"/>
      <c r="E121" s="543"/>
      <c r="F121" s="561"/>
      <c r="G121" s="574"/>
      <c r="H121" s="585"/>
      <c r="I121" s="59"/>
      <c r="J121" s="51"/>
      <c r="K121" s="51"/>
      <c r="L121" s="51"/>
      <c r="M121" s="51"/>
      <c r="N121" s="51"/>
      <c r="O121" s="51"/>
      <c r="P121" s="51"/>
      <c r="Q121" s="51"/>
      <c r="R121" s="51"/>
      <c r="S121" s="51"/>
      <c r="T121" s="608"/>
      <c r="U121" s="101"/>
      <c r="V121" s="101"/>
      <c r="W121" s="108"/>
      <c r="X121" s="608"/>
      <c r="Y121" s="585"/>
      <c r="Z121" s="651"/>
      <c r="AA121" s="59"/>
      <c r="AB121" s="226"/>
      <c r="AC121" s="585"/>
      <c r="AD121" s="666"/>
      <c r="AE121" s="214"/>
      <c r="AF121" s="59"/>
      <c r="AG121" s="682"/>
      <c r="AH121" s="682"/>
      <c r="AI121" s="682"/>
      <c r="AJ121" s="682"/>
      <c r="AK121" s="695"/>
      <c r="AL121" s="682"/>
      <c r="AM121" s="682"/>
      <c r="AN121" s="682"/>
      <c r="AO121" s="682"/>
      <c r="AP121" s="682"/>
      <c r="AQ121" s="682"/>
      <c r="AR121" s="682"/>
      <c r="AS121" s="682"/>
      <c r="AT121" s="682"/>
      <c r="AU121" s="682"/>
      <c r="AV121" s="682"/>
      <c r="AW121" s="682"/>
      <c r="AX121" s="682"/>
      <c r="AY121" s="682"/>
      <c r="AZ121" s="682"/>
      <c r="BA121" s="682"/>
      <c r="BB121" s="682"/>
      <c r="BC121" s="101"/>
      <c r="BD121" s="682"/>
      <c r="BE121" s="682"/>
      <c r="BF121" s="682"/>
      <c r="BG121" s="682"/>
      <c r="BH121" s="682"/>
      <c r="BI121" s="682"/>
      <c r="BJ121" s="682"/>
      <c r="BK121" s="682"/>
      <c r="BL121" s="101"/>
      <c r="BM121" s="682"/>
      <c r="BN121" s="682"/>
      <c r="BO121" s="682"/>
      <c r="BP121" s="682"/>
      <c r="BQ121" s="682"/>
      <c r="BR121" s="101"/>
      <c r="BS121" s="682"/>
      <c r="BT121" s="682"/>
      <c r="BU121" s="682"/>
      <c r="BV121" s="695"/>
      <c r="BW121" s="585"/>
      <c r="BX121" s="724"/>
      <c r="BY121" s="51"/>
      <c r="BZ121" s="51"/>
      <c r="CA121" s="51"/>
      <c r="CB121" s="51"/>
      <c r="CC121" s="51"/>
      <c r="CD121" s="214"/>
      <c r="CE121" s="226"/>
      <c r="CF121" s="585"/>
      <c r="CG121" s="760"/>
      <c r="CH121" s="51"/>
      <c r="CI121" s="51"/>
      <c r="CJ121" s="51"/>
      <c r="CK121" s="51"/>
      <c r="CL121" s="51"/>
      <c r="CM121" s="51"/>
      <c r="CN121" s="51"/>
      <c r="CO121" s="51"/>
      <c r="CP121" s="214"/>
      <c r="CQ121" s="226"/>
      <c r="CR121" s="585"/>
      <c r="CS121" s="585"/>
      <c r="CT121" s="760"/>
      <c r="CU121" s="214"/>
      <c r="CV121" s="51"/>
      <c r="CW121" s="51"/>
      <c r="CX121" s="214"/>
      <c r="CY121" s="51"/>
      <c r="CZ121" s="51"/>
      <c r="DA121" s="214"/>
      <c r="DB121" s="51"/>
      <c r="DC121" s="585"/>
      <c r="DD121" s="585"/>
      <c r="DE121" s="585"/>
      <c r="DF121" s="666"/>
      <c r="DG121" s="108"/>
      <c r="DH121" s="59"/>
      <c r="DI121" s="226"/>
      <c r="DJ121" s="108"/>
      <c r="DK121" s="608"/>
      <c r="DL121" s="585"/>
      <c r="DM121" s="585"/>
      <c r="DN121" s="203"/>
      <c r="DO121" s="51"/>
      <c r="DP121" s="51"/>
      <c r="DQ121" s="51"/>
      <c r="DR121" s="51"/>
      <c r="DS121" s="51"/>
      <c r="DT121" s="608"/>
      <c r="DU121" s="695"/>
      <c r="DV121" s="585"/>
      <c r="DW121" s="666"/>
      <c r="DX121" s="864"/>
      <c r="DY121" s="51"/>
      <c r="DZ121" s="59"/>
      <c r="EA121" s="585"/>
      <c r="EB121" s="873"/>
      <c r="EC121" s="875"/>
      <c r="ED121" s="875"/>
      <c r="EE121" s="875"/>
      <c r="EF121" s="875"/>
      <c r="EG121" s="875"/>
      <c r="EH121" s="875"/>
      <c r="EI121" s="875"/>
      <c r="EJ121" s="875"/>
      <c r="EK121" s="877"/>
      <c r="EL121" s="302"/>
      <c r="EM121" s="585"/>
      <c r="EN121" s="585"/>
      <c r="EO121" s="666"/>
      <c r="EP121" s="887"/>
      <c r="EQ121" s="214"/>
      <c r="ER121" s="51"/>
      <c r="ES121" s="904"/>
      <c r="ET121" s="585"/>
      <c r="EU121" s="909"/>
    </row>
    <row r="122" spans="1:151" s="423" customFormat="1" ht="27" customHeight="1">
      <c r="A122" s="518"/>
      <c r="B122" s="524"/>
      <c r="C122" s="529"/>
      <c r="D122" s="536"/>
      <c r="E122" s="543"/>
      <c r="F122" s="561"/>
      <c r="G122" s="574"/>
      <c r="H122" s="585"/>
      <c r="I122" s="59"/>
      <c r="J122" s="51"/>
      <c r="K122" s="51"/>
      <c r="L122" s="51"/>
      <c r="M122" s="51"/>
      <c r="N122" s="51"/>
      <c r="O122" s="51"/>
      <c r="P122" s="51"/>
      <c r="Q122" s="51"/>
      <c r="R122" s="51"/>
      <c r="S122" s="51"/>
      <c r="T122" s="608"/>
      <c r="U122" s="101"/>
      <c r="V122" s="101"/>
      <c r="W122" s="108"/>
      <c r="X122" s="608"/>
      <c r="Y122" s="585"/>
      <c r="Z122" s="651"/>
      <c r="AA122" s="59"/>
      <c r="AB122" s="226"/>
      <c r="AC122" s="585"/>
      <c r="AD122" s="666"/>
      <c r="AE122" s="214"/>
      <c r="AF122" s="59"/>
      <c r="AG122" s="682"/>
      <c r="AH122" s="682"/>
      <c r="AI122" s="682"/>
      <c r="AJ122" s="682"/>
      <c r="AK122" s="695"/>
      <c r="AL122" s="682"/>
      <c r="AM122" s="682"/>
      <c r="AN122" s="682"/>
      <c r="AO122" s="682"/>
      <c r="AP122" s="682"/>
      <c r="AQ122" s="682"/>
      <c r="AR122" s="682"/>
      <c r="AS122" s="682"/>
      <c r="AT122" s="682"/>
      <c r="AU122" s="682"/>
      <c r="AV122" s="682"/>
      <c r="AW122" s="682"/>
      <c r="AX122" s="682"/>
      <c r="AY122" s="682"/>
      <c r="AZ122" s="682"/>
      <c r="BA122" s="682"/>
      <c r="BB122" s="682"/>
      <c r="BC122" s="101"/>
      <c r="BD122" s="682"/>
      <c r="BE122" s="682"/>
      <c r="BF122" s="682"/>
      <c r="BG122" s="682"/>
      <c r="BH122" s="682"/>
      <c r="BI122" s="682"/>
      <c r="BJ122" s="682"/>
      <c r="BK122" s="682"/>
      <c r="BL122" s="101"/>
      <c r="BM122" s="682"/>
      <c r="BN122" s="682"/>
      <c r="BO122" s="682"/>
      <c r="BP122" s="682"/>
      <c r="BQ122" s="682"/>
      <c r="BR122" s="101"/>
      <c r="BS122" s="682"/>
      <c r="BT122" s="682"/>
      <c r="BU122" s="682"/>
      <c r="BV122" s="695"/>
      <c r="BW122" s="585"/>
      <c r="BX122" s="724"/>
      <c r="BY122" s="51"/>
      <c r="BZ122" s="51"/>
      <c r="CA122" s="51"/>
      <c r="CB122" s="51"/>
      <c r="CC122" s="51"/>
      <c r="CD122" s="214"/>
      <c r="CE122" s="226"/>
      <c r="CF122" s="585"/>
      <c r="CG122" s="760"/>
      <c r="CH122" s="51"/>
      <c r="CI122" s="51"/>
      <c r="CJ122" s="51"/>
      <c r="CK122" s="51"/>
      <c r="CL122" s="51"/>
      <c r="CM122" s="51"/>
      <c r="CN122" s="51"/>
      <c r="CO122" s="51"/>
      <c r="CP122" s="214"/>
      <c r="CQ122" s="226"/>
      <c r="CR122" s="585"/>
      <c r="CS122" s="585"/>
      <c r="CT122" s="760"/>
      <c r="CU122" s="214"/>
      <c r="CV122" s="51"/>
      <c r="CW122" s="51"/>
      <c r="CX122" s="214"/>
      <c r="CY122" s="51"/>
      <c r="CZ122" s="51"/>
      <c r="DA122" s="214"/>
      <c r="DB122" s="51"/>
      <c r="DC122" s="585"/>
      <c r="DD122" s="585"/>
      <c r="DE122" s="585"/>
      <c r="DF122" s="666"/>
      <c r="DG122" s="108"/>
      <c r="DH122" s="59"/>
      <c r="DI122" s="226"/>
      <c r="DJ122" s="108"/>
      <c r="DK122" s="608"/>
      <c r="DL122" s="585"/>
      <c r="DM122" s="585"/>
      <c r="DN122" s="203"/>
      <c r="DO122" s="51"/>
      <c r="DP122" s="51"/>
      <c r="DQ122" s="51"/>
      <c r="DR122" s="51"/>
      <c r="DS122" s="51"/>
      <c r="DT122" s="608"/>
      <c r="DU122" s="695"/>
      <c r="DV122" s="585"/>
      <c r="DW122" s="666"/>
      <c r="DX122" s="864"/>
      <c r="DY122" s="51"/>
      <c r="DZ122" s="59"/>
      <c r="EA122" s="585"/>
      <c r="EB122" s="873"/>
      <c r="EC122" s="875"/>
      <c r="ED122" s="875"/>
      <c r="EE122" s="875"/>
      <c r="EF122" s="875"/>
      <c r="EG122" s="875"/>
      <c r="EH122" s="875"/>
      <c r="EI122" s="875"/>
      <c r="EJ122" s="875"/>
      <c r="EK122" s="877"/>
      <c r="EL122" s="302"/>
      <c r="EM122" s="585"/>
      <c r="EN122" s="585"/>
      <c r="EO122" s="666"/>
      <c r="EP122" s="887"/>
      <c r="EQ122" s="214"/>
      <c r="ER122" s="51"/>
      <c r="ES122" s="904"/>
      <c r="ET122" s="585"/>
      <c r="EU122" s="909"/>
    </row>
    <row r="123" spans="1:151" s="423" customFormat="1" ht="27" customHeight="1">
      <c r="A123" s="518"/>
      <c r="B123" s="524"/>
      <c r="C123" s="529"/>
      <c r="D123" s="536"/>
      <c r="E123" s="543"/>
      <c r="F123" s="561"/>
      <c r="G123" s="574"/>
      <c r="H123" s="585"/>
      <c r="I123" s="59"/>
      <c r="J123" s="51"/>
      <c r="K123" s="51"/>
      <c r="L123" s="51"/>
      <c r="M123" s="51"/>
      <c r="N123" s="51"/>
      <c r="O123" s="51"/>
      <c r="P123" s="51"/>
      <c r="Q123" s="51"/>
      <c r="R123" s="51"/>
      <c r="S123" s="51"/>
      <c r="T123" s="608"/>
      <c r="U123" s="101"/>
      <c r="V123" s="101"/>
      <c r="W123" s="108"/>
      <c r="X123" s="608"/>
      <c r="Y123" s="585"/>
      <c r="Z123" s="651"/>
      <c r="AA123" s="59"/>
      <c r="AB123" s="226"/>
      <c r="AC123" s="585"/>
      <c r="AD123" s="666"/>
      <c r="AE123" s="214"/>
      <c r="AF123" s="59"/>
      <c r="AG123" s="682"/>
      <c r="AH123" s="682"/>
      <c r="AI123" s="682"/>
      <c r="AJ123" s="682"/>
      <c r="AK123" s="695"/>
      <c r="AL123" s="682"/>
      <c r="AM123" s="682"/>
      <c r="AN123" s="682"/>
      <c r="AO123" s="682"/>
      <c r="AP123" s="682"/>
      <c r="AQ123" s="682"/>
      <c r="AR123" s="682"/>
      <c r="AS123" s="682"/>
      <c r="AT123" s="682"/>
      <c r="AU123" s="682"/>
      <c r="AV123" s="682"/>
      <c r="AW123" s="682"/>
      <c r="AX123" s="682"/>
      <c r="AY123" s="682"/>
      <c r="AZ123" s="682"/>
      <c r="BA123" s="682"/>
      <c r="BB123" s="682"/>
      <c r="BC123" s="101"/>
      <c r="BD123" s="682"/>
      <c r="BE123" s="682"/>
      <c r="BF123" s="682"/>
      <c r="BG123" s="682"/>
      <c r="BH123" s="682"/>
      <c r="BI123" s="682"/>
      <c r="BJ123" s="682"/>
      <c r="BK123" s="682"/>
      <c r="BL123" s="101"/>
      <c r="BM123" s="682"/>
      <c r="BN123" s="682"/>
      <c r="BO123" s="682"/>
      <c r="BP123" s="682"/>
      <c r="BQ123" s="682"/>
      <c r="BR123" s="101"/>
      <c r="BS123" s="682"/>
      <c r="BT123" s="682"/>
      <c r="BU123" s="682"/>
      <c r="BV123" s="695"/>
      <c r="BW123" s="585"/>
      <c r="BX123" s="724"/>
      <c r="BY123" s="51"/>
      <c r="BZ123" s="51"/>
      <c r="CA123" s="51"/>
      <c r="CB123" s="51"/>
      <c r="CC123" s="51"/>
      <c r="CD123" s="214"/>
      <c r="CE123" s="226"/>
      <c r="CF123" s="585"/>
      <c r="CG123" s="760"/>
      <c r="CH123" s="51"/>
      <c r="CI123" s="51"/>
      <c r="CJ123" s="51"/>
      <c r="CK123" s="51"/>
      <c r="CL123" s="51"/>
      <c r="CM123" s="51"/>
      <c r="CN123" s="51"/>
      <c r="CO123" s="51"/>
      <c r="CP123" s="214"/>
      <c r="CQ123" s="226"/>
      <c r="CR123" s="585"/>
      <c r="CS123" s="585"/>
      <c r="CT123" s="760"/>
      <c r="CU123" s="214"/>
      <c r="CV123" s="51"/>
      <c r="CW123" s="51"/>
      <c r="CX123" s="214"/>
      <c r="CY123" s="51"/>
      <c r="CZ123" s="51"/>
      <c r="DA123" s="214"/>
      <c r="DB123" s="51"/>
      <c r="DC123" s="585"/>
      <c r="DD123" s="585"/>
      <c r="DE123" s="585"/>
      <c r="DF123" s="666"/>
      <c r="DG123" s="108"/>
      <c r="DH123" s="59"/>
      <c r="DI123" s="226"/>
      <c r="DJ123" s="108"/>
      <c r="DK123" s="608"/>
      <c r="DL123" s="585"/>
      <c r="DM123" s="585"/>
      <c r="DN123" s="203"/>
      <c r="DO123" s="51"/>
      <c r="DP123" s="51"/>
      <c r="DQ123" s="51"/>
      <c r="DR123" s="51"/>
      <c r="DS123" s="51"/>
      <c r="DT123" s="608"/>
      <c r="DU123" s="695"/>
      <c r="DV123" s="585"/>
      <c r="DW123" s="666"/>
      <c r="DX123" s="864"/>
      <c r="DY123" s="51"/>
      <c r="DZ123" s="59"/>
      <c r="EA123" s="585"/>
      <c r="EB123" s="873"/>
      <c r="EC123" s="875"/>
      <c r="ED123" s="875"/>
      <c r="EE123" s="875"/>
      <c r="EF123" s="875"/>
      <c r="EG123" s="875"/>
      <c r="EH123" s="875"/>
      <c r="EI123" s="875"/>
      <c r="EJ123" s="875"/>
      <c r="EK123" s="877"/>
      <c r="EL123" s="302"/>
      <c r="EM123" s="585"/>
      <c r="EN123" s="585"/>
      <c r="EO123" s="666"/>
      <c r="EP123" s="887"/>
      <c r="EQ123" s="214"/>
      <c r="ER123" s="51"/>
      <c r="ES123" s="904"/>
      <c r="ET123" s="585"/>
      <c r="EU123" s="909"/>
    </row>
    <row r="124" spans="1:151" s="423" customFormat="1" ht="27" customHeight="1">
      <c r="A124" s="518"/>
      <c r="B124" s="524"/>
      <c r="C124" s="529"/>
      <c r="D124" s="536"/>
      <c r="E124" s="543"/>
      <c r="F124" s="561"/>
      <c r="G124" s="574"/>
      <c r="H124" s="585"/>
      <c r="I124" s="59"/>
      <c r="J124" s="51"/>
      <c r="K124" s="51"/>
      <c r="L124" s="51"/>
      <c r="M124" s="51"/>
      <c r="N124" s="51"/>
      <c r="O124" s="51"/>
      <c r="P124" s="51"/>
      <c r="Q124" s="51"/>
      <c r="R124" s="51"/>
      <c r="S124" s="51"/>
      <c r="T124" s="608"/>
      <c r="U124" s="101"/>
      <c r="V124" s="101"/>
      <c r="W124" s="108"/>
      <c r="X124" s="608"/>
      <c r="Y124" s="585"/>
      <c r="Z124" s="651"/>
      <c r="AA124" s="59"/>
      <c r="AB124" s="226"/>
      <c r="AC124" s="585"/>
      <c r="AD124" s="666"/>
      <c r="AE124" s="214"/>
      <c r="AF124" s="59"/>
      <c r="AG124" s="682"/>
      <c r="AH124" s="682"/>
      <c r="AI124" s="682"/>
      <c r="AJ124" s="682"/>
      <c r="AK124" s="695"/>
      <c r="AL124" s="682"/>
      <c r="AM124" s="682"/>
      <c r="AN124" s="682"/>
      <c r="AO124" s="682"/>
      <c r="AP124" s="682"/>
      <c r="AQ124" s="682"/>
      <c r="AR124" s="682"/>
      <c r="AS124" s="682"/>
      <c r="AT124" s="682"/>
      <c r="AU124" s="682"/>
      <c r="AV124" s="682"/>
      <c r="AW124" s="682"/>
      <c r="AX124" s="682"/>
      <c r="AY124" s="682"/>
      <c r="AZ124" s="682"/>
      <c r="BA124" s="682"/>
      <c r="BB124" s="682"/>
      <c r="BC124" s="101"/>
      <c r="BD124" s="682"/>
      <c r="BE124" s="682"/>
      <c r="BF124" s="682"/>
      <c r="BG124" s="682"/>
      <c r="BH124" s="682"/>
      <c r="BI124" s="682"/>
      <c r="BJ124" s="682"/>
      <c r="BK124" s="682"/>
      <c r="BL124" s="101"/>
      <c r="BM124" s="682"/>
      <c r="BN124" s="682"/>
      <c r="BO124" s="682"/>
      <c r="BP124" s="682"/>
      <c r="BQ124" s="682"/>
      <c r="BR124" s="101"/>
      <c r="BS124" s="682"/>
      <c r="BT124" s="682"/>
      <c r="BU124" s="682"/>
      <c r="BV124" s="695"/>
      <c r="BW124" s="585"/>
      <c r="BX124" s="724"/>
      <c r="BY124" s="51"/>
      <c r="BZ124" s="51"/>
      <c r="CA124" s="51"/>
      <c r="CB124" s="51"/>
      <c r="CC124" s="51"/>
      <c r="CD124" s="214"/>
      <c r="CE124" s="226"/>
      <c r="CF124" s="585"/>
      <c r="CG124" s="760"/>
      <c r="CH124" s="51"/>
      <c r="CI124" s="51"/>
      <c r="CJ124" s="51"/>
      <c r="CK124" s="51"/>
      <c r="CL124" s="51"/>
      <c r="CM124" s="51"/>
      <c r="CN124" s="51"/>
      <c r="CO124" s="51"/>
      <c r="CP124" s="214"/>
      <c r="CQ124" s="226"/>
      <c r="CR124" s="585"/>
      <c r="CS124" s="585"/>
      <c r="CT124" s="760"/>
      <c r="CU124" s="214"/>
      <c r="CV124" s="51"/>
      <c r="CW124" s="51"/>
      <c r="CX124" s="214"/>
      <c r="CY124" s="51"/>
      <c r="CZ124" s="51"/>
      <c r="DA124" s="214"/>
      <c r="DB124" s="51"/>
      <c r="DC124" s="585"/>
      <c r="DD124" s="585"/>
      <c r="DE124" s="585"/>
      <c r="DF124" s="666"/>
      <c r="DG124" s="108"/>
      <c r="DH124" s="59"/>
      <c r="DI124" s="226"/>
      <c r="DJ124" s="108"/>
      <c r="DK124" s="608"/>
      <c r="DL124" s="585"/>
      <c r="DM124" s="585"/>
      <c r="DN124" s="203"/>
      <c r="DO124" s="51"/>
      <c r="DP124" s="51"/>
      <c r="DQ124" s="51"/>
      <c r="DR124" s="51"/>
      <c r="DS124" s="51"/>
      <c r="DT124" s="608"/>
      <c r="DU124" s="695"/>
      <c r="DV124" s="585"/>
      <c r="DW124" s="666"/>
      <c r="DX124" s="864"/>
      <c r="DY124" s="51"/>
      <c r="DZ124" s="59"/>
      <c r="EA124" s="585"/>
      <c r="EB124" s="873"/>
      <c r="EC124" s="875"/>
      <c r="ED124" s="875"/>
      <c r="EE124" s="875"/>
      <c r="EF124" s="875"/>
      <c r="EG124" s="875"/>
      <c r="EH124" s="875"/>
      <c r="EI124" s="875"/>
      <c r="EJ124" s="875"/>
      <c r="EK124" s="877"/>
      <c r="EL124" s="302"/>
      <c r="EM124" s="585"/>
      <c r="EN124" s="585"/>
      <c r="EO124" s="666"/>
      <c r="EP124" s="887"/>
      <c r="EQ124" s="214"/>
      <c r="ER124" s="51"/>
      <c r="ES124" s="904"/>
      <c r="ET124" s="585"/>
      <c r="EU124" s="909"/>
    </row>
    <row r="125" spans="1:151" s="423" customFormat="1" ht="27" customHeight="1">
      <c r="A125" s="518"/>
      <c r="B125" s="524"/>
      <c r="C125" s="529"/>
      <c r="D125" s="536"/>
      <c r="E125" s="543"/>
      <c r="F125" s="561"/>
      <c r="G125" s="574"/>
      <c r="H125" s="585"/>
      <c r="I125" s="59"/>
      <c r="J125" s="51"/>
      <c r="K125" s="51"/>
      <c r="L125" s="51"/>
      <c r="M125" s="51"/>
      <c r="N125" s="51"/>
      <c r="O125" s="51"/>
      <c r="P125" s="51"/>
      <c r="Q125" s="51"/>
      <c r="R125" s="51"/>
      <c r="S125" s="51"/>
      <c r="T125" s="608"/>
      <c r="U125" s="101"/>
      <c r="V125" s="101"/>
      <c r="W125" s="108"/>
      <c r="X125" s="608"/>
      <c r="Y125" s="585"/>
      <c r="Z125" s="651"/>
      <c r="AA125" s="59"/>
      <c r="AB125" s="226"/>
      <c r="AC125" s="585"/>
      <c r="AD125" s="666"/>
      <c r="AE125" s="214"/>
      <c r="AF125" s="59"/>
      <c r="AG125" s="682"/>
      <c r="AH125" s="682"/>
      <c r="AI125" s="682"/>
      <c r="AJ125" s="682"/>
      <c r="AK125" s="695"/>
      <c r="AL125" s="682"/>
      <c r="AM125" s="682"/>
      <c r="AN125" s="682"/>
      <c r="AO125" s="682"/>
      <c r="AP125" s="682"/>
      <c r="AQ125" s="682"/>
      <c r="AR125" s="682"/>
      <c r="AS125" s="682"/>
      <c r="AT125" s="682"/>
      <c r="AU125" s="682"/>
      <c r="AV125" s="682"/>
      <c r="AW125" s="682"/>
      <c r="AX125" s="682"/>
      <c r="AY125" s="682"/>
      <c r="AZ125" s="682"/>
      <c r="BA125" s="682"/>
      <c r="BB125" s="682"/>
      <c r="BC125" s="101"/>
      <c r="BD125" s="682"/>
      <c r="BE125" s="682"/>
      <c r="BF125" s="682"/>
      <c r="BG125" s="682"/>
      <c r="BH125" s="682"/>
      <c r="BI125" s="682"/>
      <c r="BJ125" s="682"/>
      <c r="BK125" s="682"/>
      <c r="BL125" s="101"/>
      <c r="BM125" s="682"/>
      <c r="BN125" s="682"/>
      <c r="BO125" s="682"/>
      <c r="BP125" s="682"/>
      <c r="BQ125" s="682"/>
      <c r="BR125" s="101"/>
      <c r="BS125" s="682"/>
      <c r="BT125" s="682"/>
      <c r="BU125" s="682"/>
      <c r="BV125" s="695"/>
      <c r="BW125" s="585"/>
      <c r="BX125" s="724"/>
      <c r="BY125" s="51"/>
      <c r="BZ125" s="51"/>
      <c r="CA125" s="51"/>
      <c r="CB125" s="51"/>
      <c r="CC125" s="51"/>
      <c r="CD125" s="214"/>
      <c r="CE125" s="226"/>
      <c r="CF125" s="585"/>
      <c r="CG125" s="760"/>
      <c r="CH125" s="51"/>
      <c r="CI125" s="51"/>
      <c r="CJ125" s="51"/>
      <c r="CK125" s="51"/>
      <c r="CL125" s="51"/>
      <c r="CM125" s="51"/>
      <c r="CN125" s="51"/>
      <c r="CO125" s="51"/>
      <c r="CP125" s="214"/>
      <c r="CQ125" s="226"/>
      <c r="CR125" s="585"/>
      <c r="CS125" s="585"/>
      <c r="CT125" s="760"/>
      <c r="CU125" s="214"/>
      <c r="CV125" s="51"/>
      <c r="CW125" s="51"/>
      <c r="CX125" s="214"/>
      <c r="CY125" s="51"/>
      <c r="CZ125" s="51"/>
      <c r="DA125" s="214"/>
      <c r="DB125" s="51"/>
      <c r="DC125" s="585"/>
      <c r="DD125" s="585"/>
      <c r="DE125" s="585"/>
      <c r="DF125" s="666"/>
      <c r="DG125" s="108"/>
      <c r="DH125" s="59"/>
      <c r="DI125" s="226"/>
      <c r="DJ125" s="108"/>
      <c r="DK125" s="608"/>
      <c r="DL125" s="585"/>
      <c r="DM125" s="585"/>
      <c r="DN125" s="203"/>
      <c r="DO125" s="51"/>
      <c r="DP125" s="51"/>
      <c r="DQ125" s="51"/>
      <c r="DR125" s="51"/>
      <c r="DS125" s="51"/>
      <c r="DT125" s="608"/>
      <c r="DU125" s="695"/>
      <c r="DV125" s="585"/>
      <c r="DW125" s="666"/>
      <c r="DX125" s="864"/>
      <c r="DY125" s="51"/>
      <c r="DZ125" s="59"/>
      <c r="EA125" s="585"/>
      <c r="EB125" s="873"/>
      <c r="EC125" s="875"/>
      <c r="ED125" s="875"/>
      <c r="EE125" s="875"/>
      <c r="EF125" s="875"/>
      <c r="EG125" s="875"/>
      <c r="EH125" s="875"/>
      <c r="EI125" s="875"/>
      <c r="EJ125" s="875"/>
      <c r="EK125" s="877"/>
      <c r="EL125" s="302"/>
      <c r="EM125" s="585"/>
      <c r="EN125" s="585"/>
      <c r="EO125" s="666"/>
      <c r="EP125" s="887"/>
      <c r="EQ125" s="214"/>
      <c r="ER125" s="51"/>
      <c r="ES125" s="904"/>
      <c r="ET125" s="585"/>
      <c r="EU125" s="909"/>
    </row>
    <row r="126" spans="1:151" s="423" customFormat="1" ht="27" customHeight="1">
      <c r="A126" s="518"/>
      <c r="B126" s="524"/>
      <c r="C126" s="529"/>
      <c r="D126" s="536"/>
      <c r="E126" s="543"/>
      <c r="F126" s="561"/>
      <c r="G126" s="574"/>
      <c r="H126" s="585"/>
      <c r="I126" s="59"/>
      <c r="J126" s="51"/>
      <c r="K126" s="51"/>
      <c r="L126" s="51"/>
      <c r="M126" s="51"/>
      <c r="N126" s="51"/>
      <c r="O126" s="51"/>
      <c r="P126" s="51"/>
      <c r="Q126" s="51"/>
      <c r="R126" s="51"/>
      <c r="S126" s="51"/>
      <c r="T126" s="608"/>
      <c r="U126" s="101"/>
      <c r="V126" s="101"/>
      <c r="W126" s="108"/>
      <c r="X126" s="608"/>
      <c r="Y126" s="585"/>
      <c r="Z126" s="651"/>
      <c r="AA126" s="59"/>
      <c r="AB126" s="226"/>
      <c r="AC126" s="585"/>
      <c r="AD126" s="666"/>
      <c r="AE126" s="214"/>
      <c r="AF126" s="59"/>
      <c r="AG126" s="682"/>
      <c r="AH126" s="682"/>
      <c r="AI126" s="682"/>
      <c r="AJ126" s="682"/>
      <c r="AK126" s="695"/>
      <c r="AL126" s="682"/>
      <c r="AM126" s="682"/>
      <c r="AN126" s="682"/>
      <c r="AO126" s="682"/>
      <c r="AP126" s="682"/>
      <c r="AQ126" s="682"/>
      <c r="AR126" s="682"/>
      <c r="AS126" s="682"/>
      <c r="AT126" s="682"/>
      <c r="AU126" s="682"/>
      <c r="AV126" s="682"/>
      <c r="AW126" s="682"/>
      <c r="AX126" s="682"/>
      <c r="AY126" s="682"/>
      <c r="AZ126" s="682"/>
      <c r="BA126" s="682"/>
      <c r="BB126" s="682"/>
      <c r="BC126" s="101"/>
      <c r="BD126" s="682"/>
      <c r="BE126" s="682"/>
      <c r="BF126" s="682"/>
      <c r="BG126" s="682"/>
      <c r="BH126" s="682"/>
      <c r="BI126" s="682"/>
      <c r="BJ126" s="682"/>
      <c r="BK126" s="682"/>
      <c r="BL126" s="101"/>
      <c r="BM126" s="682"/>
      <c r="BN126" s="682"/>
      <c r="BO126" s="682"/>
      <c r="BP126" s="682"/>
      <c r="BQ126" s="682"/>
      <c r="BR126" s="101"/>
      <c r="BS126" s="682"/>
      <c r="BT126" s="682"/>
      <c r="BU126" s="682"/>
      <c r="BV126" s="695"/>
      <c r="BW126" s="585"/>
      <c r="BX126" s="724"/>
      <c r="BY126" s="51"/>
      <c r="BZ126" s="51"/>
      <c r="CA126" s="51"/>
      <c r="CB126" s="51"/>
      <c r="CC126" s="51"/>
      <c r="CD126" s="214"/>
      <c r="CE126" s="226"/>
      <c r="CF126" s="585"/>
      <c r="CG126" s="760"/>
      <c r="CH126" s="51"/>
      <c r="CI126" s="51"/>
      <c r="CJ126" s="51"/>
      <c r="CK126" s="51"/>
      <c r="CL126" s="51"/>
      <c r="CM126" s="51"/>
      <c r="CN126" s="51"/>
      <c r="CO126" s="51"/>
      <c r="CP126" s="214"/>
      <c r="CQ126" s="226"/>
      <c r="CR126" s="585"/>
      <c r="CS126" s="585"/>
      <c r="CT126" s="760"/>
      <c r="CU126" s="214"/>
      <c r="CV126" s="51"/>
      <c r="CW126" s="51"/>
      <c r="CX126" s="214"/>
      <c r="CY126" s="51"/>
      <c r="CZ126" s="51"/>
      <c r="DA126" s="214"/>
      <c r="DB126" s="51"/>
      <c r="DC126" s="585"/>
      <c r="DD126" s="585"/>
      <c r="DE126" s="585"/>
      <c r="DF126" s="666"/>
      <c r="DG126" s="108"/>
      <c r="DH126" s="59"/>
      <c r="DI126" s="226"/>
      <c r="DJ126" s="108"/>
      <c r="DK126" s="608"/>
      <c r="DL126" s="585"/>
      <c r="DM126" s="585"/>
      <c r="DN126" s="203"/>
      <c r="DO126" s="51"/>
      <c r="DP126" s="51"/>
      <c r="DQ126" s="51"/>
      <c r="DR126" s="51"/>
      <c r="DS126" s="51"/>
      <c r="DT126" s="608"/>
      <c r="DU126" s="695"/>
      <c r="DV126" s="585"/>
      <c r="DW126" s="666"/>
      <c r="DX126" s="864"/>
      <c r="DY126" s="51"/>
      <c r="DZ126" s="59"/>
      <c r="EA126" s="585"/>
      <c r="EB126" s="873"/>
      <c r="EC126" s="875"/>
      <c r="ED126" s="875"/>
      <c r="EE126" s="875"/>
      <c r="EF126" s="875"/>
      <c r="EG126" s="875"/>
      <c r="EH126" s="875"/>
      <c r="EI126" s="875"/>
      <c r="EJ126" s="875"/>
      <c r="EK126" s="877"/>
      <c r="EL126" s="302"/>
      <c r="EM126" s="585"/>
      <c r="EN126" s="585"/>
      <c r="EO126" s="666"/>
      <c r="EP126" s="887"/>
      <c r="EQ126" s="214"/>
      <c r="ER126" s="51"/>
      <c r="ES126" s="904"/>
      <c r="ET126" s="585"/>
      <c r="EU126" s="909"/>
    </row>
    <row r="127" spans="1:151" s="423" customFormat="1" ht="27" customHeight="1">
      <c r="A127" s="518"/>
      <c r="B127" s="524"/>
      <c r="C127" s="529"/>
      <c r="D127" s="536"/>
      <c r="E127" s="543"/>
      <c r="F127" s="561"/>
      <c r="G127" s="574"/>
      <c r="H127" s="585"/>
      <c r="I127" s="59"/>
      <c r="J127" s="51"/>
      <c r="K127" s="51"/>
      <c r="L127" s="51"/>
      <c r="M127" s="51"/>
      <c r="N127" s="51"/>
      <c r="O127" s="51"/>
      <c r="P127" s="51"/>
      <c r="Q127" s="51"/>
      <c r="R127" s="51"/>
      <c r="S127" s="51"/>
      <c r="T127" s="608"/>
      <c r="U127" s="101"/>
      <c r="V127" s="101"/>
      <c r="W127" s="108"/>
      <c r="X127" s="608"/>
      <c r="Y127" s="585"/>
      <c r="Z127" s="651"/>
      <c r="AA127" s="59"/>
      <c r="AB127" s="226"/>
      <c r="AC127" s="585"/>
      <c r="AD127" s="666"/>
      <c r="AE127" s="214"/>
      <c r="AF127" s="59"/>
      <c r="AG127" s="682"/>
      <c r="AH127" s="682"/>
      <c r="AI127" s="682"/>
      <c r="AJ127" s="682"/>
      <c r="AK127" s="695"/>
      <c r="AL127" s="682"/>
      <c r="AM127" s="682"/>
      <c r="AN127" s="682"/>
      <c r="AO127" s="682"/>
      <c r="AP127" s="682"/>
      <c r="AQ127" s="682"/>
      <c r="AR127" s="682"/>
      <c r="AS127" s="682"/>
      <c r="AT127" s="682"/>
      <c r="AU127" s="682"/>
      <c r="AV127" s="682"/>
      <c r="AW127" s="682"/>
      <c r="AX127" s="682"/>
      <c r="AY127" s="682"/>
      <c r="AZ127" s="682"/>
      <c r="BA127" s="682"/>
      <c r="BB127" s="682"/>
      <c r="BC127" s="101"/>
      <c r="BD127" s="682"/>
      <c r="BE127" s="682"/>
      <c r="BF127" s="682"/>
      <c r="BG127" s="682"/>
      <c r="BH127" s="682"/>
      <c r="BI127" s="682"/>
      <c r="BJ127" s="682"/>
      <c r="BK127" s="682"/>
      <c r="BL127" s="101"/>
      <c r="BM127" s="682"/>
      <c r="BN127" s="682"/>
      <c r="BO127" s="682"/>
      <c r="BP127" s="682"/>
      <c r="BQ127" s="682"/>
      <c r="BR127" s="101"/>
      <c r="BS127" s="682"/>
      <c r="BT127" s="682"/>
      <c r="BU127" s="682"/>
      <c r="BV127" s="695"/>
      <c r="BW127" s="585"/>
      <c r="BX127" s="724"/>
      <c r="BY127" s="51"/>
      <c r="BZ127" s="51"/>
      <c r="CA127" s="51"/>
      <c r="CB127" s="51"/>
      <c r="CC127" s="51"/>
      <c r="CD127" s="214"/>
      <c r="CE127" s="226"/>
      <c r="CF127" s="585"/>
      <c r="CG127" s="760"/>
      <c r="CH127" s="51"/>
      <c r="CI127" s="51"/>
      <c r="CJ127" s="51"/>
      <c r="CK127" s="51"/>
      <c r="CL127" s="51"/>
      <c r="CM127" s="51"/>
      <c r="CN127" s="51"/>
      <c r="CO127" s="51"/>
      <c r="CP127" s="214"/>
      <c r="CQ127" s="226"/>
      <c r="CR127" s="585"/>
      <c r="CS127" s="585"/>
      <c r="CT127" s="760"/>
      <c r="CU127" s="214"/>
      <c r="CV127" s="51"/>
      <c r="CW127" s="51"/>
      <c r="CX127" s="214"/>
      <c r="CY127" s="51"/>
      <c r="CZ127" s="51"/>
      <c r="DA127" s="214"/>
      <c r="DB127" s="51"/>
      <c r="DC127" s="585"/>
      <c r="DD127" s="585"/>
      <c r="DE127" s="585"/>
      <c r="DF127" s="666"/>
      <c r="DG127" s="108"/>
      <c r="DH127" s="59"/>
      <c r="DI127" s="226"/>
      <c r="DJ127" s="108"/>
      <c r="DK127" s="608"/>
      <c r="DL127" s="585"/>
      <c r="DM127" s="585"/>
      <c r="DN127" s="203"/>
      <c r="DO127" s="51"/>
      <c r="DP127" s="51"/>
      <c r="DQ127" s="51"/>
      <c r="DR127" s="51"/>
      <c r="DS127" s="51"/>
      <c r="DT127" s="608"/>
      <c r="DU127" s="695"/>
      <c r="DV127" s="585"/>
      <c r="DW127" s="666"/>
      <c r="DX127" s="864"/>
      <c r="DY127" s="51"/>
      <c r="DZ127" s="59"/>
      <c r="EA127" s="585"/>
      <c r="EB127" s="873"/>
      <c r="EC127" s="875"/>
      <c r="ED127" s="875"/>
      <c r="EE127" s="875"/>
      <c r="EF127" s="875"/>
      <c r="EG127" s="875"/>
      <c r="EH127" s="875"/>
      <c r="EI127" s="875"/>
      <c r="EJ127" s="875"/>
      <c r="EK127" s="877"/>
      <c r="EL127" s="302"/>
      <c r="EM127" s="585"/>
      <c r="EN127" s="585"/>
      <c r="EO127" s="666"/>
      <c r="EP127" s="887"/>
      <c r="EQ127" s="214"/>
      <c r="ER127" s="51"/>
      <c r="ES127" s="904"/>
      <c r="ET127" s="585"/>
      <c r="EU127" s="909"/>
    </row>
    <row r="128" spans="1:151" s="423" customFormat="1" ht="27" customHeight="1">
      <c r="A128" s="518"/>
      <c r="B128" s="524"/>
      <c r="C128" s="529"/>
      <c r="D128" s="536"/>
      <c r="E128" s="543"/>
      <c r="F128" s="561"/>
      <c r="G128" s="574"/>
      <c r="H128" s="585"/>
      <c r="I128" s="59"/>
      <c r="J128" s="51"/>
      <c r="K128" s="51"/>
      <c r="L128" s="51"/>
      <c r="M128" s="51"/>
      <c r="N128" s="51"/>
      <c r="O128" s="51"/>
      <c r="P128" s="51"/>
      <c r="Q128" s="51"/>
      <c r="R128" s="51"/>
      <c r="S128" s="51"/>
      <c r="T128" s="608"/>
      <c r="U128" s="101"/>
      <c r="V128" s="101"/>
      <c r="W128" s="108"/>
      <c r="X128" s="608"/>
      <c r="Y128" s="585"/>
      <c r="Z128" s="651"/>
      <c r="AA128" s="59"/>
      <c r="AB128" s="226"/>
      <c r="AC128" s="585"/>
      <c r="AD128" s="666"/>
      <c r="AE128" s="214"/>
      <c r="AF128" s="59"/>
      <c r="AG128" s="682"/>
      <c r="AH128" s="682"/>
      <c r="AI128" s="682"/>
      <c r="AJ128" s="682"/>
      <c r="AK128" s="695"/>
      <c r="AL128" s="682"/>
      <c r="AM128" s="682"/>
      <c r="AN128" s="682"/>
      <c r="AO128" s="682"/>
      <c r="AP128" s="682"/>
      <c r="AQ128" s="682"/>
      <c r="AR128" s="682"/>
      <c r="AS128" s="682"/>
      <c r="AT128" s="682"/>
      <c r="AU128" s="682"/>
      <c r="AV128" s="682"/>
      <c r="AW128" s="682"/>
      <c r="AX128" s="682"/>
      <c r="AY128" s="682"/>
      <c r="AZ128" s="682"/>
      <c r="BA128" s="682"/>
      <c r="BB128" s="682"/>
      <c r="BC128" s="101"/>
      <c r="BD128" s="682"/>
      <c r="BE128" s="682"/>
      <c r="BF128" s="682"/>
      <c r="BG128" s="682"/>
      <c r="BH128" s="682"/>
      <c r="BI128" s="682"/>
      <c r="BJ128" s="682"/>
      <c r="BK128" s="682"/>
      <c r="BL128" s="101"/>
      <c r="BM128" s="682"/>
      <c r="BN128" s="682"/>
      <c r="BO128" s="682"/>
      <c r="BP128" s="682"/>
      <c r="BQ128" s="682"/>
      <c r="BR128" s="101"/>
      <c r="BS128" s="682"/>
      <c r="BT128" s="682"/>
      <c r="BU128" s="682"/>
      <c r="BV128" s="695"/>
      <c r="BW128" s="585"/>
      <c r="BX128" s="724"/>
      <c r="BY128" s="51"/>
      <c r="BZ128" s="51"/>
      <c r="CA128" s="51"/>
      <c r="CB128" s="51"/>
      <c r="CC128" s="51"/>
      <c r="CD128" s="214"/>
      <c r="CE128" s="226"/>
      <c r="CF128" s="585"/>
      <c r="CG128" s="760"/>
      <c r="CH128" s="51"/>
      <c r="CI128" s="51"/>
      <c r="CJ128" s="51"/>
      <c r="CK128" s="51"/>
      <c r="CL128" s="51"/>
      <c r="CM128" s="51"/>
      <c r="CN128" s="51"/>
      <c r="CO128" s="51"/>
      <c r="CP128" s="214"/>
      <c r="CQ128" s="226"/>
      <c r="CR128" s="585"/>
      <c r="CS128" s="585"/>
      <c r="CT128" s="760"/>
      <c r="CU128" s="214"/>
      <c r="CV128" s="51"/>
      <c r="CW128" s="51"/>
      <c r="CX128" s="214"/>
      <c r="CY128" s="51"/>
      <c r="CZ128" s="51"/>
      <c r="DA128" s="214"/>
      <c r="DB128" s="51"/>
      <c r="DC128" s="585"/>
      <c r="DD128" s="585"/>
      <c r="DE128" s="585"/>
      <c r="DF128" s="666"/>
      <c r="DG128" s="108"/>
      <c r="DH128" s="59"/>
      <c r="DI128" s="226"/>
      <c r="DJ128" s="108"/>
      <c r="DK128" s="608"/>
      <c r="DL128" s="585"/>
      <c r="DM128" s="585"/>
      <c r="DN128" s="203"/>
      <c r="DO128" s="51"/>
      <c r="DP128" s="51"/>
      <c r="DQ128" s="51"/>
      <c r="DR128" s="51"/>
      <c r="DS128" s="51"/>
      <c r="DT128" s="608"/>
      <c r="DU128" s="695"/>
      <c r="DV128" s="585"/>
      <c r="DW128" s="666"/>
      <c r="DX128" s="864"/>
      <c r="DY128" s="51"/>
      <c r="DZ128" s="59"/>
      <c r="EA128" s="585"/>
      <c r="EB128" s="873"/>
      <c r="EC128" s="875"/>
      <c r="ED128" s="875"/>
      <c r="EE128" s="875"/>
      <c r="EF128" s="875"/>
      <c r="EG128" s="875"/>
      <c r="EH128" s="875"/>
      <c r="EI128" s="875"/>
      <c r="EJ128" s="875"/>
      <c r="EK128" s="877"/>
      <c r="EL128" s="302"/>
      <c r="EM128" s="585"/>
      <c r="EN128" s="585"/>
      <c r="EO128" s="666"/>
      <c r="EP128" s="887"/>
      <c r="EQ128" s="214"/>
      <c r="ER128" s="51"/>
      <c r="ES128" s="904"/>
      <c r="ET128" s="585"/>
      <c r="EU128" s="909"/>
    </row>
    <row r="129" spans="1:151" s="423" customFormat="1" ht="27" customHeight="1">
      <c r="A129" s="518"/>
      <c r="B129" s="524"/>
      <c r="C129" s="529"/>
      <c r="D129" s="536"/>
      <c r="E129" s="543"/>
      <c r="F129" s="561"/>
      <c r="G129" s="574"/>
      <c r="H129" s="585"/>
      <c r="I129" s="59"/>
      <c r="J129" s="51"/>
      <c r="K129" s="51"/>
      <c r="L129" s="51"/>
      <c r="M129" s="51"/>
      <c r="N129" s="51"/>
      <c r="O129" s="51"/>
      <c r="P129" s="51"/>
      <c r="Q129" s="51"/>
      <c r="R129" s="51"/>
      <c r="S129" s="51"/>
      <c r="T129" s="608"/>
      <c r="U129" s="101"/>
      <c r="V129" s="101"/>
      <c r="W129" s="108"/>
      <c r="X129" s="608"/>
      <c r="Y129" s="585"/>
      <c r="Z129" s="651"/>
      <c r="AA129" s="59"/>
      <c r="AB129" s="226"/>
      <c r="AC129" s="585"/>
      <c r="AD129" s="666"/>
      <c r="AE129" s="214"/>
      <c r="AF129" s="59"/>
      <c r="AG129" s="682"/>
      <c r="AH129" s="682"/>
      <c r="AI129" s="682"/>
      <c r="AJ129" s="682"/>
      <c r="AK129" s="695"/>
      <c r="AL129" s="682"/>
      <c r="AM129" s="682"/>
      <c r="AN129" s="682"/>
      <c r="AO129" s="682"/>
      <c r="AP129" s="682"/>
      <c r="AQ129" s="682"/>
      <c r="AR129" s="682"/>
      <c r="AS129" s="682"/>
      <c r="AT129" s="682"/>
      <c r="AU129" s="682"/>
      <c r="AV129" s="682"/>
      <c r="AW129" s="682"/>
      <c r="AX129" s="682"/>
      <c r="AY129" s="682"/>
      <c r="AZ129" s="682"/>
      <c r="BA129" s="682"/>
      <c r="BB129" s="682"/>
      <c r="BC129" s="101"/>
      <c r="BD129" s="682"/>
      <c r="BE129" s="682"/>
      <c r="BF129" s="682"/>
      <c r="BG129" s="682"/>
      <c r="BH129" s="682"/>
      <c r="BI129" s="682"/>
      <c r="BJ129" s="682"/>
      <c r="BK129" s="682"/>
      <c r="BL129" s="101"/>
      <c r="BM129" s="682"/>
      <c r="BN129" s="682"/>
      <c r="BO129" s="682"/>
      <c r="BP129" s="682"/>
      <c r="BQ129" s="682"/>
      <c r="BR129" s="101"/>
      <c r="BS129" s="682"/>
      <c r="BT129" s="682"/>
      <c r="BU129" s="682"/>
      <c r="BV129" s="695"/>
      <c r="BW129" s="585"/>
      <c r="BX129" s="724"/>
      <c r="BY129" s="51"/>
      <c r="BZ129" s="51"/>
      <c r="CA129" s="51"/>
      <c r="CB129" s="51"/>
      <c r="CC129" s="51"/>
      <c r="CD129" s="214"/>
      <c r="CE129" s="226"/>
      <c r="CF129" s="585"/>
      <c r="CG129" s="760"/>
      <c r="CH129" s="51"/>
      <c r="CI129" s="51"/>
      <c r="CJ129" s="51"/>
      <c r="CK129" s="51"/>
      <c r="CL129" s="51"/>
      <c r="CM129" s="51"/>
      <c r="CN129" s="51"/>
      <c r="CO129" s="51"/>
      <c r="CP129" s="214"/>
      <c r="CQ129" s="226"/>
      <c r="CR129" s="585"/>
      <c r="CS129" s="585"/>
      <c r="CT129" s="760"/>
      <c r="CU129" s="214"/>
      <c r="CV129" s="51"/>
      <c r="CW129" s="51"/>
      <c r="CX129" s="214"/>
      <c r="CY129" s="51"/>
      <c r="CZ129" s="51"/>
      <c r="DA129" s="214"/>
      <c r="DB129" s="51"/>
      <c r="DC129" s="585"/>
      <c r="DD129" s="585"/>
      <c r="DE129" s="585"/>
      <c r="DF129" s="666"/>
      <c r="DG129" s="108"/>
      <c r="DH129" s="59"/>
      <c r="DI129" s="226"/>
      <c r="DJ129" s="108"/>
      <c r="DK129" s="608"/>
      <c r="DL129" s="585"/>
      <c r="DM129" s="585"/>
      <c r="DN129" s="203"/>
      <c r="DO129" s="51"/>
      <c r="DP129" s="51"/>
      <c r="DQ129" s="51"/>
      <c r="DR129" s="51"/>
      <c r="DS129" s="51"/>
      <c r="DT129" s="608"/>
      <c r="DU129" s="695"/>
      <c r="DV129" s="585"/>
      <c r="DW129" s="666"/>
      <c r="DX129" s="864"/>
      <c r="DY129" s="51"/>
      <c r="DZ129" s="59"/>
      <c r="EA129" s="585"/>
      <c r="EB129" s="873"/>
      <c r="EC129" s="875"/>
      <c r="ED129" s="875"/>
      <c r="EE129" s="875"/>
      <c r="EF129" s="875"/>
      <c r="EG129" s="875"/>
      <c r="EH129" s="875"/>
      <c r="EI129" s="875"/>
      <c r="EJ129" s="875"/>
      <c r="EK129" s="877"/>
      <c r="EL129" s="302"/>
      <c r="EM129" s="585"/>
      <c r="EN129" s="585"/>
      <c r="EO129" s="666"/>
      <c r="EP129" s="887"/>
      <c r="EQ129" s="214"/>
      <c r="ER129" s="51"/>
      <c r="ES129" s="904"/>
      <c r="ET129" s="585"/>
      <c r="EU129" s="909"/>
    </row>
    <row r="130" spans="1:151" s="423" customFormat="1" ht="27" customHeight="1">
      <c r="A130" s="518"/>
      <c r="B130" s="524"/>
      <c r="C130" s="529"/>
      <c r="D130" s="536"/>
      <c r="E130" s="543"/>
      <c r="F130" s="561"/>
      <c r="G130" s="574"/>
      <c r="H130" s="585"/>
      <c r="I130" s="59"/>
      <c r="J130" s="51"/>
      <c r="K130" s="51"/>
      <c r="L130" s="51"/>
      <c r="M130" s="51"/>
      <c r="N130" s="51"/>
      <c r="O130" s="51"/>
      <c r="P130" s="51"/>
      <c r="Q130" s="51"/>
      <c r="R130" s="51"/>
      <c r="S130" s="51"/>
      <c r="T130" s="608"/>
      <c r="U130" s="101"/>
      <c r="V130" s="101"/>
      <c r="W130" s="108"/>
      <c r="X130" s="608"/>
      <c r="Y130" s="585"/>
      <c r="Z130" s="651"/>
      <c r="AA130" s="59"/>
      <c r="AB130" s="226"/>
      <c r="AC130" s="585"/>
      <c r="AD130" s="666"/>
      <c r="AE130" s="214"/>
      <c r="AF130" s="59"/>
      <c r="AG130" s="682"/>
      <c r="AH130" s="682"/>
      <c r="AI130" s="682"/>
      <c r="AJ130" s="682"/>
      <c r="AK130" s="695"/>
      <c r="AL130" s="682"/>
      <c r="AM130" s="682"/>
      <c r="AN130" s="682"/>
      <c r="AO130" s="682"/>
      <c r="AP130" s="682"/>
      <c r="AQ130" s="682"/>
      <c r="AR130" s="682"/>
      <c r="AS130" s="682"/>
      <c r="AT130" s="682"/>
      <c r="AU130" s="682"/>
      <c r="AV130" s="682"/>
      <c r="AW130" s="682"/>
      <c r="AX130" s="682"/>
      <c r="AY130" s="682"/>
      <c r="AZ130" s="682"/>
      <c r="BA130" s="682"/>
      <c r="BB130" s="682"/>
      <c r="BC130" s="101"/>
      <c r="BD130" s="682"/>
      <c r="BE130" s="682"/>
      <c r="BF130" s="682"/>
      <c r="BG130" s="682"/>
      <c r="BH130" s="682"/>
      <c r="BI130" s="682"/>
      <c r="BJ130" s="682"/>
      <c r="BK130" s="682"/>
      <c r="BL130" s="101"/>
      <c r="BM130" s="682"/>
      <c r="BN130" s="682"/>
      <c r="BO130" s="682"/>
      <c r="BP130" s="682"/>
      <c r="BQ130" s="682"/>
      <c r="BR130" s="101"/>
      <c r="BS130" s="682"/>
      <c r="BT130" s="682"/>
      <c r="BU130" s="682"/>
      <c r="BV130" s="695"/>
      <c r="BW130" s="585"/>
      <c r="BX130" s="724"/>
      <c r="BY130" s="51"/>
      <c r="BZ130" s="51"/>
      <c r="CA130" s="51"/>
      <c r="CB130" s="51"/>
      <c r="CC130" s="51"/>
      <c r="CD130" s="214"/>
      <c r="CE130" s="226"/>
      <c r="CF130" s="585"/>
      <c r="CG130" s="760"/>
      <c r="CH130" s="51"/>
      <c r="CI130" s="51"/>
      <c r="CJ130" s="51"/>
      <c r="CK130" s="51"/>
      <c r="CL130" s="51"/>
      <c r="CM130" s="51"/>
      <c r="CN130" s="51"/>
      <c r="CO130" s="51"/>
      <c r="CP130" s="214"/>
      <c r="CQ130" s="226"/>
      <c r="CR130" s="585"/>
      <c r="CS130" s="585"/>
      <c r="CT130" s="760"/>
      <c r="CU130" s="214"/>
      <c r="CV130" s="51"/>
      <c r="CW130" s="51"/>
      <c r="CX130" s="214"/>
      <c r="CY130" s="51"/>
      <c r="CZ130" s="51"/>
      <c r="DA130" s="214"/>
      <c r="DB130" s="51"/>
      <c r="DC130" s="585"/>
      <c r="DD130" s="585"/>
      <c r="DE130" s="585"/>
      <c r="DF130" s="666"/>
      <c r="DG130" s="108"/>
      <c r="DH130" s="59"/>
      <c r="DI130" s="226"/>
      <c r="DJ130" s="108"/>
      <c r="DK130" s="608"/>
      <c r="DL130" s="585"/>
      <c r="DM130" s="585"/>
      <c r="DN130" s="203"/>
      <c r="DO130" s="51"/>
      <c r="DP130" s="51"/>
      <c r="DQ130" s="51"/>
      <c r="DR130" s="51"/>
      <c r="DS130" s="51"/>
      <c r="DT130" s="608"/>
      <c r="DU130" s="695"/>
      <c r="DV130" s="585"/>
      <c r="DW130" s="666"/>
      <c r="DX130" s="864"/>
      <c r="DY130" s="51"/>
      <c r="DZ130" s="59"/>
      <c r="EA130" s="585"/>
      <c r="EB130" s="873"/>
      <c r="EC130" s="875"/>
      <c r="ED130" s="875"/>
      <c r="EE130" s="875"/>
      <c r="EF130" s="875"/>
      <c r="EG130" s="875"/>
      <c r="EH130" s="875"/>
      <c r="EI130" s="875"/>
      <c r="EJ130" s="875"/>
      <c r="EK130" s="877"/>
      <c r="EL130" s="302"/>
      <c r="EM130" s="585"/>
      <c r="EN130" s="585"/>
      <c r="EO130" s="666"/>
      <c r="EP130" s="887"/>
      <c r="EQ130" s="214"/>
      <c r="ER130" s="51"/>
      <c r="ES130" s="904"/>
      <c r="ET130" s="585"/>
      <c r="EU130" s="909"/>
    </row>
    <row r="131" spans="1:151" s="423" customFormat="1" ht="27" customHeight="1">
      <c r="A131" s="518"/>
      <c r="B131" s="524"/>
      <c r="C131" s="529"/>
      <c r="D131" s="536"/>
      <c r="E131" s="543"/>
      <c r="F131" s="561"/>
      <c r="G131" s="574"/>
      <c r="H131" s="585"/>
      <c r="I131" s="59"/>
      <c r="J131" s="51"/>
      <c r="K131" s="51"/>
      <c r="L131" s="51"/>
      <c r="M131" s="51"/>
      <c r="N131" s="51"/>
      <c r="O131" s="51"/>
      <c r="P131" s="51"/>
      <c r="Q131" s="51"/>
      <c r="R131" s="51"/>
      <c r="S131" s="51"/>
      <c r="T131" s="608"/>
      <c r="U131" s="101"/>
      <c r="V131" s="101"/>
      <c r="W131" s="108"/>
      <c r="X131" s="608"/>
      <c r="Y131" s="585"/>
      <c r="Z131" s="651"/>
      <c r="AA131" s="59"/>
      <c r="AB131" s="226"/>
      <c r="AC131" s="585"/>
      <c r="AD131" s="666"/>
      <c r="AE131" s="214"/>
      <c r="AF131" s="59"/>
      <c r="AG131" s="682"/>
      <c r="AH131" s="682"/>
      <c r="AI131" s="682"/>
      <c r="AJ131" s="682"/>
      <c r="AK131" s="695"/>
      <c r="AL131" s="682"/>
      <c r="AM131" s="682"/>
      <c r="AN131" s="682"/>
      <c r="AO131" s="682"/>
      <c r="AP131" s="682"/>
      <c r="AQ131" s="682"/>
      <c r="AR131" s="682"/>
      <c r="AS131" s="682"/>
      <c r="AT131" s="682"/>
      <c r="AU131" s="682"/>
      <c r="AV131" s="682"/>
      <c r="AW131" s="682"/>
      <c r="AX131" s="682"/>
      <c r="AY131" s="682"/>
      <c r="AZ131" s="682"/>
      <c r="BA131" s="682"/>
      <c r="BB131" s="682"/>
      <c r="BC131" s="101"/>
      <c r="BD131" s="682"/>
      <c r="BE131" s="682"/>
      <c r="BF131" s="682"/>
      <c r="BG131" s="682"/>
      <c r="BH131" s="682"/>
      <c r="BI131" s="682"/>
      <c r="BJ131" s="682"/>
      <c r="BK131" s="682"/>
      <c r="BL131" s="101"/>
      <c r="BM131" s="682"/>
      <c r="BN131" s="682"/>
      <c r="BO131" s="682"/>
      <c r="BP131" s="682"/>
      <c r="BQ131" s="682"/>
      <c r="BR131" s="101"/>
      <c r="BS131" s="682"/>
      <c r="BT131" s="682"/>
      <c r="BU131" s="682"/>
      <c r="BV131" s="695"/>
      <c r="BW131" s="585"/>
      <c r="BX131" s="724"/>
      <c r="BY131" s="51"/>
      <c r="BZ131" s="51"/>
      <c r="CA131" s="51"/>
      <c r="CB131" s="51"/>
      <c r="CC131" s="51"/>
      <c r="CD131" s="214"/>
      <c r="CE131" s="226"/>
      <c r="CF131" s="585"/>
      <c r="CG131" s="760"/>
      <c r="CH131" s="51"/>
      <c r="CI131" s="51"/>
      <c r="CJ131" s="51"/>
      <c r="CK131" s="51"/>
      <c r="CL131" s="51"/>
      <c r="CM131" s="51"/>
      <c r="CN131" s="51"/>
      <c r="CO131" s="51"/>
      <c r="CP131" s="214"/>
      <c r="CQ131" s="226"/>
      <c r="CR131" s="585"/>
      <c r="CS131" s="585"/>
      <c r="CT131" s="760"/>
      <c r="CU131" s="214"/>
      <c r="CV131" s="51"/>
      <c r="CW131" s="51"/>
      <c r="CX131" s="214"/>
      <c r="CY131" s="51"/>
      <c r="CZ131" s="51"/>
      <c r="DA131" s="214"/>
      <c r="DB131" s="51"/>
      <c r="DC131" s="585"/>
      <c r="DD131" s="585"/>
      <c r="DE131" s="585"/>
      <c r="DF131" s="666"/>
      <c r="DG131" s="108"/>
      <c r="DH131" s="59"/>
      <c r="DI131" s="226"/>
      <c r="DJ131" s="108"/>
      <c r="DK131" s="608"/>
      <c r="DL131" s="585"/>
      <c r="DM131" s="585"/>
      <c r="DN131" s="203"/>
      <c r="DO131" s="51"/>
      <c r="DP131" s="51"/>
      <c r="DQ131" s="51"/>
      <c r="DR131" s="51"/>
      <c r="DS131" s="51"/>
      <c r="DT131" s="608"/>
      <c r="DU131" s="695"/>
      <c r="DV131" s="585"/>
      <c r="DW131" s="666"/>
      <c r="DX131" s="864"/>
      <c r="DY131" s="51"/>
      <c r="DZ131" s="59"/>
      <c r="EA131" s="585"/>
      <c r="EB131" s="873"/>
      <c r="EC131" s="875"/>
      <c r="ED131" s="875"/>
      <c r="EE131" s="875"/>
      <c r="EF131" s="875"/>
      <c r="EG131" s="875"/>
      <c r="EH131" s="875"/>
      <c r="EI131" s="875"/>
      <c r="EJ131" s="875"/>
      <c r="EK131" s="877"/>
      <c r="EL131" s="302"/>
      <c r="EM131" s="585"/>
      <c r="EN131" s="585"/>
      <c r="EO131" s="666"/>
      <c r="EP131" s="887"/>
      <c r="EQ131" s="214"/>
      <c r="ER131" s="51"/>
      <c r="ES131" s="904"/>
      <c r="ET131" s="585"/>
      <c r="EU131" s="909"/>
    </row>
    <row r="132" spans="1:151" s="423" customFormat="1" ht="27" customHeight="1">
      <c r="A132" s="518"/>
      <c r="B132" s="524"/>
      <c r="C132" s="529"/>
      <c r="D132" s="536"/>
      <c r="E132" s="543"/>
      <c r="F132" s="561"/>
      <c r="G132" s="574"/>
      <c r="H132" s="585"/>
      <c r="I132" s="59"/>
      <c r="J132" s="51"/>
      <c r="K132" s="51"/>
      <c r="L132" s="51"/>
      <c r="M132" s="51"/>
      <c r="N132" s="51"/>
      <c r="O132" s="51"/>
      <c r="P132" s="51"/>
      <c r="Q132" s="51"/>
      <c r="R132" s="51"/>
      <c r="S132" s="51"/>
      <c r="T132" s="608"/>
      <c r="U132" s="101"/>
      <c r="V132" s="101"/>
      <c r="W132" s="108"/>
      <c r="X132" s="608"/>
      <c r="Y132" s="585"/>
      <c r="Z132" s="651"/>
      <c r="AA132" s="59"/>
      <c r="AB132" s="226"/>
      <c r="AC132" s="585"/>
      <c r="AD132" s="666"/>
      <c r="AE132" s="214"/>
      <c r="AF132" s="59"/>
      <c r="AG132" s="682"/>
      <c r="AH132" s="682"/>
      <c r="AI132" s="682"/>
      <c r="AJ132" s="682"/>
      <c r="AK132" s="695"/>
      <c r="AL132" s="682"/>
      <c r="AM132" s="682"/>
      <c r="AN132" s="682"/>
      <c r="AO132" s="682"/>
      <c r="AP132" s="682"/>
      <c r="AQ132" s="682"/>
      <c r="AR132" s="682"/>
      <c r="AS132" s="682"/>
      <c r="AT132" s="682"/>
      <c r="AU132" s="682"/>
      <c r="AV132" s="682"/>
      <c r="AW132" s="682"/>
      <c r="AX132" s="682"/>
      <c r="AY132" s="682"/>
      <c r="AZ132" s="682"/>
      <c r="BA132" s="682"/>
      <c r="BB132" s="682"/>
      <c r="BC132" s="101"/>
      <c r="BD132" s="682"/>
      <c r="BE132" s="682"/>
      <c r="BF132" s="682"/>
      <c r="BG132" s="682"/>
      <c r="BH132" s="682"/>
      <c r="BI132" s="682"/>
      <c r="BJ132" s="682"/>
      <c r="BK132" s="682"/>
      <c r="BL132" s="101"/>
      <c r="BM132" s="682"/>
      <c r="BN132" s="682"/>
      <c r="BO132" s="682"/>
      <c r="BP132" s="682"/>
      <c r="BQ132" s="682"/>
      <c r="BR132" s="101"/>
      <c r="BS132" s="682"/>
      <c r="BT132" s="682"/>
      <c r="BU132" s="682"/>
      <c r="BV132" s="695"/>
      <c r="BW132" s="585"/>
      <c r="BX132" s="724"/>
      <c r="BY132" s="51"/>
      <c r="BZ132" s="51"/>
      <c r="CA132" s="51"/>
      <c r="CB132" s="51"/>
      <c r="CC132" s="51"/>
      <c r="CD132" s="214"/>
      <c r="CE132" s="226"/>
      <c r="CF132" s="585"/>
      <c r="CG132" s="760"/>
      <c r="CH132" s="51"/>
      <c r="CI132" s="51"/>
      <c r="CJ132" s="51"/>
      <c r="CK132" s="51"/>
      <c r="CL132" s="51"/>
      <c r="CM132" s="51"/>
      <c r="CN132" s="51"/>
      <c r="CO132" s="51"/>
      <c r="CP132" s="214"/>
      <c r="CQ132" s="226"/>
      <c r="CR132" s="585"/>
      <c r="CS132" s="585"/>
      <c r="CT132" s="760"/>
      <c r="CU132" s="214"/>
      <c r="CV132" s="51"/>
      <c r="CW132" s="51"/>
      <c r="CX132" s="214"/>
      <c r="CY132" s="51"/>
      <c r="CZ132" s="51"/>
      <c r="DA132" s="214"/>
      <c r="DB132" s="51"/>
      <c r="DC132" s="585"/>
      <c r="DD132" s="585"/>
      <c r="DE132" s="585"/>
      <c r="DF132" s="666"/>
      <c r="DG132" s="108"/>
      <c r="DH132" s="59"/>
      <c r="DI132" s="226"/>
      <c r="DJ132" s="108"/>
      <c r="DK132" s="608"/>
      <c r="DL132" s="585"/>
      <c r="DM132" s="585"/>
      <c r="DN132" s="203"/>
      <c r="DO132" s="51"/>
      <c r="DP132" s="51"/>
      <c r="DQ132" s="51"/>
      <c r="DR132" s="51"/>
      <c r="DS132" s="51"/>
      <c r="DT132" s="608"/>
      <c r="DU132" s="695"/>
      <c r="DV132" s="585"/>
      <c r="DW132" s="666"/>
      <c r="DX132" s="864"/>
      <c r="DY132" s="51"/>
      <c r="DZ132" s="59"/>
      <c r="EA132" s="585"/>
      <c r="EB132" s="873"/>
      <c r="EC132" s="875"/>
      <c r="ED132" s="875"/>
      <c r="EE132" s="875"/>
      <c r="EF132" s="875"/>
      <c r="EG132" s="875"/>
      <c r="EH132" s="875"/>
      <c r="EI132" s="875"/>
      <c r="EJ132" s="875"/>
      <c r="EK132" s="877"/>
      <c r="EL132" s="302"/>
      <c r="EM132" s="585"/>
      <c r="EN132" s="585"/>
      <c r="EO132" s="666"/>
      <c r="EP132" s="887"/>
      <c r="EQ132" s="214"/>
      <c r="ER132" s="51"/>
      <c r="ES132" s="904"/>
      <c r="ET132" s="585"/>
      <c r="EU132" s="909"/>
    </row>
    <row r="133" spans="1:151" hidden="1"/>
  </sheetData>
  <mergeCells count="175">
    <mergeCell ref="A1:B1"/>
    <mergeCell ref="Y79:Z79"/>
    <mergeCell ref="CO79:CR79"/>
    <mergeCell ref="Y80:Z80"/>
    <mergeCell ref="CO80:CR80"/>
    <mergeCell ref="A81:B81"/>
    <mergeCell ref="Y81:Z81"/>
    <mergeCell ref="CO81:CR81"/>
    <mergeCell ref="A82:B82"/>
    <mergeCell ref="CO82:CR82"/>
    <mergeCell ref="A83:B83"/>
    <mergeCell ref="CO83:CR83"/>
    <mergeCell ref="A84:B84"/>
    <mergeCell ref="CO84:CR84"/>
    <mergeCell ref="A85:B85"/>
    <mergeCell ref="C85:D85"/>
    <mergeCell ref="A86:E86"/>
    <mergeCell ref="J86:S86"/>
    <mergeCell ref="Z86:AB86"/>
    <mergeCell ref="AD86:AK86"/>
    <mergeCell ref="BY86:CC86"/>
    <mergeCell ref="CG86:CQ86"/>
    <mergeCell ref="CT86:DB86"/>
    <mergeCell ref="DF86:DK86"/>
    <mergeCell ref="DN86:DU86"/>
    <mergeCell ref="DW86:DX86"/>
    <mergeCell ref="EB86:EC86"/>
    <mergeCell ref="EO86:EQ86"/>
    <mergeCell ref="J87:X87"/>
    <mergeCell ref="AL87:BC87"/>
    <mergeCell ref="BD87:BL87"/>
    <mergeCell ref="BM87:BR87"/>
    <mergeCell ref="BS87:BV87"/>
    <mergeCell ref="BY87:CC87"/>
    <mergeCell ref="CJ87:CN87"/>
    <mergeCell ref="CO87:CP87"/>
    <mergeCell ref="CT87:DB87"/>
    <mergeCell ref="DF87:DH87"/>
    <mergeCell ref="DI87:DK87"/>
    <mergeCell ref="DN87:DU87"/>
    <mergeCell ref="DW87:DZ87"/>
    <mergeCell ref="DO88:DU88"/>
    <mergeCell ref="X79:X81"/>
    <mergeCell ref="BX79:CB84"/>
    <mergeCell ref="CN79:CN83"/>
    <mergeCell ref="CD81:CD85"/>
    <mergeCell ref="X82:X85"/>
    <mergeCell ref="Y82:Z83"/>
    <mergeCell ref="Y84:Z85"/>
    <mergeCell ref="I86:I89"/>
    <mergeCell ref="ER86:ER87"/>
    <mergeCell ref="ES86:ES89"/>
    <mergeCell ref="A87:A88"/>
    <mergeCell ref="B87:B88"/>
    <mergeCell ref="C87:C88"/>
    <mergeCell ref="D87:D88"/>
    <mergeCell ref="E87:E88"/>
    <mergeCell ref="F87:F88"/>
    <mergeCell ref="Z87:Z89"/>
    <mergeCell ref="AA87:AA89"/>
    <mergeCell ref="AB87:AB89"/>
    <mergeCell ref="AD87:AD89"/>
    <mergeCell ref="AF87:AF89"/>
    <mergeCell ref="AG87:AG89"/>
    <mergeCell ref="AH87:AH89"/>
    <mergeCell ref="AK87:AK89"/>
    <mergeCell ref="BX87:BX88"/>
    <mergeCell ref="CD87:CD89"/>
    <mergeCell ref="CE87:CE89"/>
    <mergeCell ref="CG87:CG89"/>
    <mergeCell ref="CH87:CH89"/>
    <mergeCell ref="CI87:CI89"/>
    <mergeCell ref="CQ87:CQ89"/>
    <mergeCell ref="EO87:EO89"/>
    <mergeCell ref="EQ87:EQ89"/>
    <mergeCell ref="H88:H89"/>
    <mergeCell ref="J88:J89"/>
    <mergeCell ref="K88:K89"/>
    <mergeCell ref="L88:L89"/>
    <mergeCell ref="M88:M89"/>
    <mergeCell ref="N88:N89"/>
    <mergeCell ref="O88:O89"/>
    <mergeCell ref="P88:P89"/>
    <mergeCell ref="Q88:Q89"/>
    <mergeCell ref="R88:R89"/>
    <mergeCell ref="S88:S89"/>
    <mergeCell ref="T88:T89"/>
    <mergeCell ref="X88:X89"/>
    <mergeCell ref="Y88:Y89"/>
    <mergeCell ref="AC88:AC89"/>
    <mergeCell ref="AL88:AL89"/>
    <mergeCell ref="AM88:AM89"/>
    <mergeCell ref="AN88:AN89"/>
    <mergeCell ref="AO88:AO89"/>
    <mergeCell ref="AP88:AP89"/>
    <mergeCell ref="AQ88:AQ89"/>
    <mergeCell ref="AR88:AR89"/>
    <mergeCell ref="AS88:AS89"/>
    <mergeCell ref="AT88:AT89"/>
    <mergeCell ref="AU88:AU89"/>
    <mergeCell ref="AV88:AV89"/>
    <mergeCell ref="AW88:AW89"/>
    <mergeCell ref="AX88:AX89"/>
    <mergeCell ref="AY88:AY89"/>
    <mergeCell ref="AZ88:AZ89"/>
    <mergeCell ref="BA88:BA89"/>
    <mergeCell ref="BB88:BB89"/>
    <mergeCell ref="BD88:BD89"/>
    <mergeCell ref="BE88:BE89"/>
    <mergeCell ref="BF88:BF89"/>
    <mergeCell ref="BG88:BG89"/>
    <mergeCell ref="BH88:BH89"/>
    <mergeCell ref="BI88:BI89"/>
    <mergeCell ref="BJ88:BJ89"/>
    <mergeCell ref="BK88:BK89"/>
    <mergeCell ref="BM88:BM89"/>
    <mergeCell ref="BN88:BN89"/>
    <mergeCell ref="BO88:BO89"/>
    <mergeCell ref="BP88:BP89"/>
    <mergeCell ref="BQ88:BQ89"/>
    <mergeCell ref="BS88:BS89"/>
    <mergeCell ref="BT88:BT89"/>
    <mergeCell ref="BU88:BU89"/>
    <mergeCell ref="BW88:BW89"/>
    <mergeCell ref="BY88:BY89"/>
    <mergeCell ref="BZ88:BZ89"/>
    <mergeCell ref="CA88:CA89"/>
    <mergeCell ref="CB88:CB89"/>
    <mergeCell ref="CC88:CC89"/>
    <mergeCell ref="CJ88:CJ89"/>
    <mergeCell ref="CK88:CK89"/>
    <mergeCell ref="CL88:CL89"/>
    <mergeCell ref="CM88:CM89"/>
    <mergeCell ref="CN88:CN89"/>
    <mergeCell ref="CO88:CO89"/>
    <mergeCell ref="CP88:CP89"/>
    <mergeCell ref="CR88:CR89"/>
    <mergeCell ref="CS88:CS89"/>
    <mergeCell ref="CT88:CT89"/>
    <mergeCell ref="CU88:CU89"/>
    <mergeCell ref="CV88:CV89"/>
    <mergeCell ref="CW88:CW89"/>
    <mergeCell ref="CX88:CX89"/>
    <mergeCell ref="CY88:CY89"/>
    <mergeCell ref="CZ88:CZ89"/>
    <mergeCell ref="DA88:DA89"/>
    <mergeCell ref="DB88:DB89"/>
    <mergeCell ref="DF88:DF89"/>
    <mergeCell ref="DH88:DH89"/>
    <mergeCell ref="DI88:DI89"/>
    <mergeCell ref="DK88:DK89"/>
    <mergeCell ref="DL88:DL89"/>
    <mergeCell ref="DM88:DM89"/>
    <mergeCell ref="DN88:DN89"/>
    <mergeCell ref="DV88:DV89"/>
    <mergeCell ref="DW88:DW89"/>
    <mergeCell ref="DY88:DY89"/>
    <mergeCell ref="DZ88:DZ89"/>
    <mergeCell ref="EA88:EA89"/>
    <mergeCell ref="EB88:EB89"/>
    <mergeCell ref="EC88:EC89"/>
    <mergeCell ref="ED88:ED89"/>
    <mergeCell ref="EE88:EE89"/>
    <mergeCell ref="EF88:EF89"/>
    <mergeCell ref="EG88:EG89"/>
    <mergeCell ref="EH88:EH89"/>
    <mergeCell ref="EI88:EI89"/>
    <mergeCell ref="EJ88:EJ89"/>
    <mergeCell ref="EK88:EK89"/>
    <mergeCell ref="EM88:EM89"/>
    <mergeCell ref="EN88:EN89"/>
    <mergeCell ref="EP88:EP89"/>
    <mergeCell ref="ER88:ER89"/>
    <mergeCell ref="W79:W85"/>
    <mergeCell ref="CI79:CI85"/>
  </mergeCells>
  <phoneticPr fontId="5"/>
  <conditionalFormatting sqref="I92:I132">
    <cfRule type="expression" dxfId="5" priority="7">
      <formula>OR($I92&gt;=45748,AND($G92=$G$63,$I92&lt;&gt;0,$I92&lt;=45382),AND($G92=$G$64,$I92&gt;=45383),AND($G92=$G$65,$I92&gt;=45383))</formula>
    </cfRule>
  </conditionalFormatting>
  <conditionalFormatting sqref="AA92:AA132">
    <cfRule type="expression" dxfId="4" priority="5">
      <formula>OR($AA92&gt;=45748,AND($G92=$G$63,$AA92&lt;&gt;0,$AA92&lt;=45382),AND($G92=$G$65,$AA92&gt;=45383))</formula>
    </cfRule>
  </conditionalFormatting>
  <conditionalFormatting sqref="AF92:AF132">
    <cfRule type="expression" dxfId="3" priority="4">
      <formula>OR($AF92&gt;=45748,AND($G92=$G$63,$AF92&lt;=45382,$AF92&lt;&gt;0),AND($G92=$G$64,$AF92&lt;=45382,$AF92&lt;&gt;0),AND($G92=$G$65,$AF92&gt;=45383))</formula>
    </cfRule>
  </conditionalFormatting>
  <conditionalFormatting sqref="DH92:DH132">
    <cfRule type="expression" dxfId="2" priority="3">
      <formula>OR($DH92&gt;=45748,AND($G92=$G$63,$DF92=$DF$63,$DH92&lt;&gt;0,$DH92&lt;=45382))</formula>
    </cfRule>
  </conditionalFormatting>
  <conditionalFormatting sqref="DZ92:DZ132">
    <cfRule type="expression" dxfId="1" priority="2">
      <formula>$DZ92&gt;=45748</formula>
    </cfRule>
  </conditionalFormatting>
  <conditionalFormatting sqref="EP92:EP132">
    <cfRule type="expression" dxfId="0" priority="1">
      <formula>OR($EP92&gt;=45748,AND($EO92=$EO$64,OR($EP92&lt;=45382,$EP92&gt;=45748)))</formula>
    </cfRule>
  </conditionalFormatting>
  <dataValidations count="64">
    <dataValidation type="list" allowBlank="1" showDropDown="0" showInputMessage="1" showErrorMessage="1" sqref="ER91:ER132">
      <formula1>$ER$63:$ER$64</formula1>
    </dataValidation>
    <dataValidation allowBlank="1" showDropDown="0" showInputMessage="0" showErrorMessage="1" sqref="CQ91:CQ132 CN91:CN132"/>
    <dataValidation type="list" allowBlank="1" showDropDown="0" showInputMessage="0" showErrorMessage="1" sqref="DN91:DN132">
      <formula1>$DN$63:$DN$65</formula1>
    </dataValidation>
    <dataValidation type="list" allowBlank="1" showDropDown="0" showInputMessage="1" showErrorMessage="1" sqref="DO91:DO132">
      <formula1>$DO$63:$DO$64</formula1>
    </dataValidation>
    <dataValidation type="list" allowBlank="1" showDropDown="0" showInputMessage="1" showErrorMessage="1" sqref="DP91:DP132">
      <formula1>$DP$63:$DP$64</formula1>
    </dataValidation>
    <dataValidation type="list" allowBlank="1" showDropDown="0" showInputMessage="1" showErrorMessage="1" sqref="DQ91:DQ132">
      <formula1>$DQ$63:$DQ$64</formula1>
    </dataValidation>
    <dataValidation type="list" allowBlank="1" showDropDown="0" showInputMessage="1" showErrorMessage="1" sqref="DR91:DR132">
      <formula1>$DR$63:$DR$64</formula1>
    </dataValidation>
    <dataValidation type="list" allowBlank="1" showDropDown="0" showInputMessage="1" showErrorMessage="1" sqref="DS91:DS132">
      <formula1>$DS$63:$DS$64</formula1>
    </dataValidation>
    <dataValidation type="list" allowBlank="1" showDropDown="0" showInputMessage="0" showErrorMessage="1" sqref="DT91:DT132">
      <formula1>$DT$63:$DT$64</formula1>
    </dataValidation>
    <dataValidation type="list" allowBlank="1" showDropDown="0" showInputMessage="1" showErrorMessage="1" sqref="DX91:DX132">
      <formula1>$DX$63:$DX$65</formula1>
    </dataValidation>
    <dataValidation type="list" allowBlank="1" showDropDown="0" showInputMessage="1" showErrorMessage="1" sqref="DY91:DY132">
      <formula1>$DY$63:$DY$65</formula1>
    </dataValidation>
    <dataValidation type="list" allowBlank="1" showDropDown="0" showInputMessage="0" showErrorMessage="1" sqref="CT91:CT132">
      <formula1>$CT$63:$CT$73</formula1>
    </dataValidation>
    <dataValidation type="list" allowBlank="1" showDropDown="0" showInputMessage="0" showErrorMessage="1" sqref="CW91:CW132">
      <formula1>$CW$63:$CW$73</formula1>
    </dataValidation>
    <dataValidation type="list" allowBlank="1" showDropDown="0" showInputMessage="1" showErrorMessage="1" sqref="CY92:CY132">
      <formula1>$CY$63:$CY$76</formula1>
    </dataValidation>
    <dataValidation type="list" allowBlank="1" showDropDown="0" showInputMessage="0" showErrorMessage="1" sqref="CZ91:CZ132">
      <formula1>$CZ$63:$CZ$73</formula1>
    </dataValidation>
    <dataValidation type="list" allowBlank="1" showDropDown="0" showInputMessage="1" showErrorMessage="1" sqref="DB92:DB132">
      <formula1>$DB$63:$DB$76</formula1>
    </dataValidation>
    <dataValidation type="list" allowBlank="1" showDropDown="0" showInputMessage="1" showErrorMessage="1" sqref="DK91:DK132">
      <formula1>$DK$63:$DK$65</formula1>
    </dataValidation>
    <dataValidation type="list" allowBlank="1" showDropDown="0" showInputMessage="0" showErrorMessage="1" sqref="CP91:CP132">
      <formula1>$CP$63:$CP$72</formula1>
    </dataValidation>
    <dataValidation type="list" allowBlank="1" showDropDown="0" showInputMessage="0" showErrorMessage="1" promptTitle="　　　★　注意　★" prompt="「その他」の場合、_x000a_その他の内容を、_x000a__x000a_「不明」の場合、_x000a_不明の理由を記載してください_x000a_" sqref="CO91:CO132">
      <formula1>$CO$63:$CO$68</formula1>
    </dataValidation>
    <dataValidation type="list" allowBlank="1" showDropDown="0" showInputMessage="0" showErrorMessage="1" sqref="CK91:CK132">
      <formula1>$CK$63:$CK$71</formula1>
    </dataValidation>
    <dataValidation type="list" allowBlank="1" showDropDown="0" showInputMessage="0" showErrorMessage="1" sqref="CJ91:CJ132">
      <formula1>$CJ$63:$CJ$71</formula1>
    </dataValidation>
    <dataValidation type="list" allowBlank="1" showDropDown="0" showInputMessage="1" showErrorMessage="1" sqref="CI98:CI132">
      <formula1>$CI$63:$CI$68</formula1>
    </dataValidation>
    <dataValidation type="list" allowBlank="1" showDropDown="0" showInputMessage="0" showErrorMessage="1" sqref="CG91:CG132">
      <formula1>$CG$63:$CG$66</formula1>
    </dataValidation>
    <dataValidation type="list" allowBlank="1" showDropDown="0" showInputMessage="1" showErrorMessage="1" sqref="BY91:BY132">
      <formula1>$BY$63:$BY$64</formula1>
    </dataValidation>
    <dataValidation type="list" allowBlank="1" showDropDown="0" showInputMessage="1" showErrorMessage="1" sqref="BZ91:BZ132">
      <formula1>$BZ$63:$BZ$64</formula1>
    </dataValidation>
    <dataValidation type="list" allowBlank="1" showDropDown="0" showInputMessage="1" showErrorMessage="1" sqref="CB91:CB132 CA91">
      <formula1>$CB$63:$CB$64</formula1>
    </dataValidation>
    <dataValidation type="list" allowBlank="1" showDropDown="0" showInputMessage="1" showErrorMessage="1" sqref="CC91:CC132">
      <formula1>$CC$63:$CC$64</formula1>
    </dataValidation>
    <dataValidation allowBlank="1" showDropDown="0" showInputMessage="1" showErrorMessage="1" errorTitle="間違い" error="まちがいです。" sqref="BX91:BX132"/>
    <dataValidation type="list" allowBlank="1" showDropDown="0" showInputMessage="1" showErrorMessage="1" sqref="X91:X132">
      <formula1>$X$63:$X$68</formula1>
    </dataValidation>
    <dataValidation type="list" allowBlank="1" showDropDown="0" showInputMessage="1" showErrorMessage="1" sqref="S91:S132">
      <formula1>$S$63:$S$68</formula1>
    </dataValidation>
    <dataValidation type="list" allowBlank="1" showDropDown="0" showInputMessage="1" showErrorMessage="1" sqref="R91:R132">
      <formula1>$R$63:$R$68</formula1>
    </dataValidation>
    <dataValidation type="list" allowBlank="1" showDropDown="0" showInputMessage="1" showErrorMessage="1" sqref="Q91:Q132">
      <formula1>$Q$63:$Q$68</formula1>
    </dataValidation>
    <dataValidation type="list" allowBlank="1" showDropDown="0" showInputMessage="1" showErrorMessage="1" sqref="P91:P132">
      <formula1>$P$63:$P$68</formula1>
    </dataValidation>
    <dataValidation type="list" allowBlank="1" showDropDown="0" showInputMessage="1" showErrorMessage="1" sqref="O91:O132">
      <formula1>$O$63:$O$68</formula1>
    </dataValidation>
    <dataValidation type="list" allowBlank="1" showDropDown="0" showInputMessage="1" showErrorMessage="1" sqref="N91:N132">
      <formula1>$N$63:$N$68</formula1>
    </dataValidation>
    <dataValidation type="list" allowBlank="1" showDropDown="0" showInputMessage="1" showErrorMessage="1" sqref="M91:M132">
      <formula1>$M$63:$M$68</formula1>
    </dataValidation>
    <dataValidation type="list" allowBlank="1" showDropDown="0" showInputMessage="1" showErrorMessage="1" sqref="L92:L132 J91:L91">
      <formula1>$L$63:$L$68</formula1>
    </dataValidation>
    <dataValidation type="list" allowBlank="1" showDropDown="0" showInputMessage="1" showErrorMessage="1" promptTitle="　　　★　注意　★" prompt="その他の場合、_x000a_具体的内容を_x000a_右欄に記載してください。" sqref="T91:T132">
      <formula1>$T$63:$T$68</formula1>
    </dataValidation>
    <dataValidation type="list" allowBlank="1" showDropDown="0" showInputMessage="1" showErrorMessage="1" sqref="Z91:Z132">
      <formula1>$Z$63:$Z$68</formula1>
    </dataValidation>
    <dataValidation type="list" allowBlank="1" showDropDown="0" showInputMessage="1" showErrorMessage="1" sqref="AD91:AD132">
      <formula1>$AD$63:$AD$66</formula1>
    </dataValidation>
    <dataValidation type="list" allowBlank="1" showDropDown="0" showInputMessage="1" showErrorMessage="1" sqref="AH91:AH132">
      <formula1>$AH$63:$AH$73</formula1>
    </dataValidation>
    <dataValidation type="list" allowBlank="1" showDropDown="0" showInputMessage="1" showErrorMessage="1" sqref="AG91:AG132">
      <formula1>$AG$63:$AG$68</formula1>
    </dataValidation>
    <dataValidation type="list" allowBlank="1" showDropDown="0" showInputMessage="1" showErrorMessage="1" promptTitle="　　　★　注意　★" prompt="65歳未満は本調査_x000a_対象外です。" sqref="CH91:CH132">
      <formula1>$CH$63:$CH$70</formula1>
    </dataValidation>
    <dataValidation type="list" allowBlank="1" showDropDown="0" showInputMessage="0" showErrorMessage="1" sqref="CI91:CI97">
      <formula1>$CI$63:$CI$68</formula1>
    </dataValidation>
    <dataValidation type="list" allowBlank="1" showDropDown="0" showInputMessage="1" showErrorMessage="1" sqref="G91:G132">
      <formula1>$G$63:$G$66</formula1>
    </dataValidation>
    <dataValidation type="list" allowBlank="1" showDropDown="0" showInputMessage="1" showErrorMessage="1" sqref="F91:F132">
      <formula1>$F$63:$F$66</formula1>
    </dataValidation>
    <dataValidation type="date" imeMode="disabled" operator="greaterThan" allowBlank="1" showDropDown="0" showInputMessage="1" showErrorMessage="1" error="日付は、_x000a_2014/4/1_x000a_h25.4.1_x000a_h25/4/1   の形式で入力してください。_x000a_一部分でも不明の場合は空白で結構です。_x000a_" sqref="AA91 AF91 DZ91 DH91 EP91 I91">
      <formula1>38078</formula1>
    </dataValidation>
    <dataValidation type="list" allowBlank="1" showDropDown="0" showInputMessage="0" showErrorMessage="1" sqref="CL91:CL132">
      <formula1>$CL$63:$CL$69</formula1>
    </dataValidation>
    <dataValidation type="list" allowBlank="1" showDropDown="0" showInputMessage="0" showErrorMessage="1" sqref="CM91:CM132">
      <formula1>$CM$63:$CM$67</formula1>
    </dataValidation>
    <dataValidation type="list" allowBlank="1" showDropDown="0" showInputMessage="1" showErrorMessage="1" sqref="CV91:CV132 DB91 CY91">
      <formula1>$CV$63:$CV$76</formula1>
    </dataValidation>
    <dataValidation type="list" allowBlank="1" showDropDown="0" showInputMessage="0" showErrorMessage="1" sqref="DI91:DI132">
      <formula1>$DI$63:$DI$70</formula1>
    </dataValidation>
    <dataValidation type="list" allowBlank="1" showDropDown="0" showInputMessage="0" showErrorMessage="1" sqref="DF91:DF132">
      <formula1>$DF$63:$DF$68</formula1>
    </dataValidation>
    <dataValidation type="list" allowBlank="1" showDropDown="0" showInputMessage="1" showErrorMessage="1" sqref="EO91:EO132">
      <formula1>$EO$63:$EO$65</formula1>
    </dataValidation>
    <dataValidation type="list" allowBlank="1" showDropDown="0" showInputMessage="1" showErrorMessage="1" sqref="BD91:BK132 BS91:BU132 BM91:BQ132 EB91:EK132 AL91:BB132">
      <formula1>AL$63:AL$65</formula1>
    </dataValidation>
    <dataValidation type="list" allowBlank="1" showDropDown="0" showInputMessage="1" showErrorMessage="1" sqref="AI91:AI132">
      <formula1>$AI$63:$AI$66</formula1>
    </dataValidation>
    <dataValidation allowBlank="1" showDropDown="0" showInputMessage="1" showErrorMessage="1" prompt="1)調査の結果で「虐待の判断に至らなかった」を選択した場合、その理由をご記入ください" sqref="AE91:AE132"/>
    <dataValidation type="list" allowBlank="1" showDropDown="0" showInputMessage="1" showErrorMessage="1" sqref="DW91:DW132">
      <formula1>$DW$63:$DW$67</formula1>
    </dataValidation>
    <dataValidation type="list" allowBlank="1" showDropDown="0" showInputMessage="1" showErrorMessage="1" sqref="AB91:AB132">
      <formula1>$AB$63:$AB$65</formula1>
    </dataValidation>
    <dataValidation type="list" allowBlank="1" showDropDown="0" showInputMessage="1" showErrorMessage="1" prompt="複数名で判断した場合のみ回答。" sqref="CE91:CE132">
      <formula1>$CE$63:$CE$67</formula1>
    </dataValidation>
    <dataValidation type="date" imeMode="disabled" operator="greaterThan" allowBlank="1" showDropDown="0" showInputMessage="1" showErrorMessage="1" error="日付は、_x000a_2024/4/1_x000a_R6.4.1_x000a_R6/4/1   の形式で入力してください。" sqref="DH92:DH132 AF92:AF132 AA92:AA132 I92:I132 DZ92:DZ132">
      <formula1>38078</formula1>
    </dataValidation>
    <dataValidation type="date" imeMode="disabled" operator="greaterThan" allowBlank="1" showDropDown="0" showInputMessage="1" showErrorMessage="1" error="日付は、_x000a_2024/4/1_x000a_R6.4.1_x000a_R6/4/1   の形式で入力してください。_x000a_" sqref="EP92:EP132">
      <formula1>38078</formula1>
    </dataValidation>
    <dataValidation type="list" allowBlank="1" showDropDown="0" showInputMessage="1" showErrorMessage="1" sqref="J92:J132">
      <formula1>$J$63:$J$68</formula1>
    </dataValidation>
    <dataValidation type="list" allowBlank="1" showDropDown="0" showInputMessage="1" showErrorMessage="1" sqref="K92:K132">
      <formula1>$K$63:$K$68</formula1>
    </dataValidation>
    <dataValidation type="list" allowBlank="1" showDropDown="0" showInputMessage="1" showErrorMessage="1" sqref="CA92:CA132">
      <formula1>$CA$63:$CA$64</formula1>
    </dataValidation>
  </dataValidations>
  <pageMargins left="0.7" right="0.7" top="0.75" bottom="0.75" header="0.3" footer="0.3"/>
  <pageSetup paperSize="9" fitToWidth="1" fitToHeight="1" orientation="portrait" usePrinterDefaults="1" horizontalDpi="65533" verticalDpi="65533"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【B票】</vt:lpstr>
      <vt:lpstr>【Ｃ票】</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yoshikawa</dc:creator>
  <cp:lastModifiedBy>池田 梢</cp:lastModifiedBy>
  <cp:lastPrinted>2025-03-05T21:39:40Z</cp:lastPrinted>
  <dcterms:created xsi:type="dcterms:W3CDTF">2012-02-16T13:09:21Z</dcterms:created>
  <dcterms:modified xsi:type="dcterms:W3CDTF">2026-05-18T04:18:46Z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2026-05-18T04:18:46Z</vt:filetime>
  </property>
</Properties>
</file>