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8_{374B5ECB-F7CC-4143-B567-77EE00B6D1F6}" xr6:coauthVersionLast="47" xr6:coauthVersionMax="47" xr10:uidLastSave="{00000000-0000-0000-0000-000000000000}"/>
  <bookViews>
    <workbookView xWindow="5856" yWindow="144" windowWidth="12132" windowHeight="13656" tabRatio="785" firstSheet="2" activeTab="6" xr2:uid="{00000000-000D-0000-FFFF-FFFF00000000}"/>
  </bookViews>
  <sheets>
    <sheet name="表紙等_署用" sheetId="34" state="hidden" r:id="rId1"/>
    <sheet name="表紙等_本部" sheetId="15" state="hidden" r:id="rId2"/>
    <sheet name="設計書" sheetId="40" r:id="rId3"/>
    <sheet name="所属別事業量一覧表" sheetId="39" r:id="rId4"/>
    <sheet name="場所表_新規" sheetId="37" state="hidden" r:id="rId5"/>
    <sheet name="場所表_更新" sheetId="38" state="hidden" r:id="rId6"/>
    <sheet name="場所表_安芸高田_新規" sheetId="41" r:id="rId7"/>
    <sheet name="場所表_安芸高田_更新" sheetId="42" state="hidden" r:id="rId8"/>
  </sheets>
  <definedNames>
    <definedName name="COL_事業量" localSheetId="2">設計書!$E$5</definedName>
    <definedName name="COL_詳細情報" localSheetId="2">設計書!$C$5</definedName>
    <definedName name="COL_単位" localSheetId="2">設計書!$F$5</definedName>
    <definedName name="COL_塗装情報" localSheetId="3">所属別事業量一覧表!$E$8</definedName>
    <definedName name="COL_塗装情報" localSheetId="2">設計書!$D$5</definedName>
    <definedName name="COL_発注分類" localSheetId="3">所属別事業量一覧表!$A$8</definedName>
    <definedName name="COL_発注分類" localSheetId="2">設計書!$A$5</definedName>
    <definedName name="COL_幅員" localSheetId="2">設計書!$B$5</definedName>
    <definedName name="COUNT_SUM" localSheetId="3">所属別事業量一覧表!$F$11</definedName>
    <definedName name="EditCol" localSheetId="7">場所表_安芸高田_更新!$G$3:$G$7</definedName>
    <definedName name="EditCol" localSheetId="6">場所表_安芸高田_新規!#REF!</definedName>
    <definedName name="EditCol" localSheetId="5">場所表_更新!$G$3:$G$7</definedName>
    <definedName name="EditCol" localSheetId="4">場所表_新規!$H$3:$H$7</definedName>
    <definedName name="EditRow" localSheetId="7">場所表_安芸高田_更新!$A$6:$I$6</definedName>
    <definedName name="EditRow" localSheetId="6">場所表_安芸高田_新規!$B$6:$J$6</definedName>
    <definedName name="EditRow" localSheetId="5">場所表_更新!$A$6:$I$6</definedName>
    <definedName name="EditRow" localSheetId="4">場所表_新規!$A$6:$J$6</definedName>
    <definedName name="EndCol" localSheetId="7">場所表_安芸高田_更新!$H$3:$H$7</definedName>
    <definedName name="EndCol" localSheetId="6">場所表_安芸高田_新規!$I$3:$I$10</definedName>
    <definedName name="EndCol" localSheetId="5">場所表_更新!$H$3:$H$7</definedName>
    <definedName name="EndCol" localSheetId="4">場所表_新規!$I$3:$I$7</definedName>
    <definedName name="EndRow" localSheetId="7">場所表_安芸高田_更新!$A$7:$I$7</definedName>
    <definedName name="EndRow" localSheetId="6">場所表_安芸高田_新規!$B$10:$J$10</definedName>
    <definedName name="EndRow" localSheetId="5">場所表_更新!$A$7:$I$7</definedName>
    <definedName name="EndRow" localSheetId="4">場所表_新規!$A$7:$J$7</definedName>
    <definedName name="INSERT_START" localSheetId="3">所属別事業量一覧表!$9:$9</definedName>
    <definedName name="INSERT_START" localSheetId="2">設計書!#REF!</definedName>
    <definedName name="_xlnm.Print_Area" localSheetId="3">所属別事業量一覧表!$A$1:$BQ$11</definedName>
    <definedName name="_xlnm.Print_Area" localSheetId="7">場所表_安芸高田_更新!$A$1:$I$11</definedName>
    <definedName name="_xlnm.Print_Area" localSheetId="6">場所表_安芸高田_新規!$A$1:$J$12</definedName>
    <definedName name="_xlnm.Print_Area" localSheetId="5">場所表_更新!$A$1:$I$11</definedName>
    <definedName name="_xlnm.Print_Area" localSheetId="4">場所表_新規!$A$1:$J$9</definedName>
    <definedName name="_xlnm.Print_Area" localSheetId="2">設計書!$A$1:$H$19</definedName>
    <definedName name="_xlnm.Print_Area" localSheetId="0">表紙等_署用!$A$1:$H$78</definedName>
    <definedName name="_xlnm.Print_Area" localSheetId="1">表紙等_本部!$A$1:$I$78</definedName>
    <definedName name="_xlnm.Print_Titles" localSheetId="7">場所表_安芸高田_更新!$2:$4</definedName>
    <definedName name="_xlnm.Print_Titles" localSheetId="6">場所表_安芸高田_新規!$2:$4</definedName>
    <definedName name="_xlnm.Print_Titles" localSheetId="5">場所表_更新!$2:$4</definedName>
    <definedName name="_xlnm.Print_Titles" localSheetId="4">場所表_新規!$2:$4</definedName>
    <definedName name="PS_1" localSheetId="3">所属別事業量一覧表!$BJ$6</definedName>
    <definedName name="PS_10" localSheetId="3">所属別事業量一覧表!$V$6</definedName>
    <definedName name="PS_11" localSheetId="3">所属別事業量一覧表!$X$6</definedName>
    <definedName name="PS_12" localSheetId="3">所属別事業量一覧表!$AL$6</definedName>
    <definedName name="PS_13" localSheetId="3">所属別事業量一覧表!$AD$6</definedName>
    <definedName name="PS_14" localSheetId="3">所属別事業量一覧表!$AJ$6</definedName>
    <definedName name="PS_15" localSheetId="3">所属別事業量一覧表!$BL$6</definedName>
    <definedName name="PS_16" localSheetId="3">所属別事業量一覧表!$P$6</definedName>
    <definedName name="PS_17" localSheetId="3">所属別事業量一覧表!$BF$6</definedName>
    <definedName name="PS_18" localSheetId="3">所属別事業量一覧表!$Z$6</definedName>
    <definedName name="PS_19" localSheetId="3">所属別事業量一覧表!$AT$6</definedName>
    <definedName name="PS_2" localSheetId="3">所属別事業量一覧表!$BN$6</definedName>
    <definedName name="PS_20" localSheetId="3">所属別事業量一覧表!$AV$6</definedName>
    <definedName name="PS_21" localSheetId="3">所属別事業量一覧表!$AX$6</definedName>
    <definedName name="PS_22" localSheetId="3">所属別事業量一覧表!$AP$6</definedName>
    <definedName name="PS_23" localSheetId="3">所属別事業量一覧表!$AN$6</definedName>
    <definedName name="PS_24" localSheetId="3">所属別事業量一覧表!$AZ$6</definedName>
    <definedName name="PS_25" localSheetId="3">所属別事業量一覧表!$BD$6</definedName>
    <definedName name="PS_26" localSheetId="3">所属別事業量一覧表!$BB$6</definedName>
    <definedName name="PS_27" localSheetId="3">所属別事業量一覧表!$BH$6</definedName>
    <definedName name="PS_28" localSheetId="3">所属別事業量一覧表!$N$6</definedName>
    <definedName name="PS_29" localSheetId="3">所属別事業量一覧表!$J$6</definedName>
    <definedName name="PS_3" localSheetId="3">所属別事業量一覧表!$H$6</definedName>
    <definedName name="PS_30" localSheetId="3">所属別事業量一覧表!$AR$6</definedName>
    <definedName name="PS_31" localSheetId="3">所属別事業量一覧表!$R$6</definedName>
    <definedName name="PS_4" localSheetId="3">所属別事業量一覧表!$F$6</definedName>
    <definedName name="PS_5" localSheetId="3">所属別事業量一覧表!$L$6</definedName>
    <definedName name="PS_6" localSheetId="3">所属別事業量一覧表!$AB$6</definedName>
    <definedName name="PS_7" localSheetId="3">所属別事業量一覧表!$AF$6</definedName>
    <definedName name="PS_8" localSheetId="3">所属別事業量一覧表!$AH$6</definedName>
    <definedName name="PS_9" localSheetId="3">所属別事業量一覧表!$T$6</definedName>
    <definedName name="StartCol" localSheetId="7">場所表_安芸高田_更新!$F$3:$F$7</definedName>
    <definedName name="StartCol" localSheetId="6">場所表_安芸高田_新規!$H$3:$H$10</definedName>
    <definedName name="StartCol" localSheetId="5">場所表_更新!$F$3:$F$7</definedName>
    <definedName name="StartCol" localSheetId="4">場所表_新規!$G$3:$G$7</definedName>
    <definedName name="StartRow" localSheetId="7">場所表_安芸高田_更新!$A$5:$I$5</definedName>
    <definedName name="StartRow" localSheetId="6">場所表_安芸高田_新規!$B$5:$J$5</definedName>
    <definedName name="StartRow" localSheetId="5">場所表_更新!$A$5:$I$5</definedName>
    <definedName name="StartRow" localSheetId="4">場所表_新規!$A$5:$J$5</definedName>
    <definedName name="データ" localSheetId="3">所属別事業量一覧表!$A$6:$BO$10</definedName>
    <definedName name="一覧表" localSheetId="3">所属別事業量一覧表!$A$9:$BO$10</definedName>
    <definedName name="一覧表" localSheetId="7">場所表_安芸高田_更新!$A$5:$L$7</definedName>
    <definedName name="一覧表" localSheetId="6">場所表_安芸高田_新規!$B$5:$M$10</definedName>
    <definedName name="一覧表" localSheetId="5">場所表_更新!$A$5:$L$7</definedName>
    <definedName name="一覧表" localSheetId="4">場所表_新規!$A$5:$M$7</definedName>
    <definedName name="一覧表" localSheetId="2">設計書!$A$6:$H$7</definedName>
    <definedName name="監督員" localSheetId="0">表紙等_署用!$C$37</definedName>
    <definedName name="規制番号" localSheetId="7">場所表_安芸高田_更新!$J$2</definedName>
    <definedName name="規制番号" localSheetId="5">場所表_更新!$J$2</definedName>
    <definedName name="区分" localSheetId="6">場所表_安芸高田_新規!$C$2</definedName>
    <definedName name="区分" localSheetId="4">場所表_新規!$B$2</definedName>
    <definedName name="警察署名" localSheetId="7">場所表_安芸高田_更新!$I$1</definedName>
    <definedName name="警察署名" localSheetId="6">場所表_安芸高田_新規!$J$1</definedName>
    <definedName name="警察署名" localSheetId="5">場所表_更新!$I$1</definedName>
    <definedName name="警察署名" localSheetId="4">場所表_新規!$J$1</definedName>
    <definedName name="警察署名" localSheetId="0">表紙等_署用!$A$46</definedName>
    <definedName name="検査員" localSheetId="0">表紙等_署用!$C$40</definedName>
    <definedName name="交_通_規_制_課">設計書!$H$3</definedName>
    <definedName name="交通整理員" localSheetId="2">設計書!$D$9:$G$12</definedName>
    <definedName name="交通整理員Ａ" localSheetId="2">設計書!$E$9</definedName>
    <definedName name="交通整理員Ａ_夜間" localSheetId="2">設計書!$E$10</definedName>
    <definedName name="交通整理員B" localSheetId="2">設計書!$E$11</definedName>
    <definedName name="交通整理員Ｂ_夜間" localSheetId="2">設計書!$E$12</definedName>
    <definedName name="工事期間" localSheetId="0">表紙等_署用!$C$33</definedName>
    <definedName name="工事種別" localSheetId="0">表紙等_署用!$A$58</definedName>
    <definedName name="工事場所" localSheetId="0">表紙等_署用!$C$28</definedName>
    <definedName name="工事場所箇所数" localSheetId="0">表紙等_署用!$K$30</definedName>
    <definedName name="工事内容" localSheetId="0">表紙等_署用!$A$60</definedName>
    <definedName name="工事番号" localSheetId="0">表紙等_署用!$K$1</definedName>
    <definedName name="工事費" localSheetId="0">表紙等_署用!$B$68</definedName>
    <definedName name="工事名称" localSheetId="0">表紙等_署用!$C$22</definedName>
    <definedName name="更新合計" localSheetId="7">場所表_安芸高田_更新!$D$8</definedName>
    <definedName name="更新合計" localSheetId="5">場所表_更新!$D$8</definedName>
    <definedName name="合計" localSheetId="2">設計書!$H$19</definedName>
    <definedName name="事業量" localSheetId="7">場所表_安芸高田_更新!$F$3:$I$7</definedName>
    <definedName name="事業量" localSheetId="6">場所表_安芸高田_新規!$H$3:$J$10</definedName>
    <definedName name="事業量" localSheetId="5">場所表_更新!$F$3:$I$7</definedName>
    <definedName name="事業量" localSheetId="4">場所表_新規!$G$3:$J$7</definedName>
    <definedName name="事業量新規更新合計" localSheetId="7">場所表_安芸高田_更新!$F$3:$H$11</definedName>
    <definedName name="事業量新規更新合計" localSheetId="5">場所表_更新!$F$3:$H$11</definedName>
    <definedName name="事業量新規合計" localSheetId="6">場所表_安芸高田_新規!$H$3:$I$12</definedName>
    <definedName name="事業量新規合計" localSheetId="4">場所表_新規!$G$3:$I$9</definedName>
    <definedName name="場所" localSheetId="7">場所表_安芸高田_更新!$L$2</definedName>
    <definedName name="場所" localSheetId="6">場所表_安芸高田_新規!$M$2</definedName>
    <definedName name="場所" localSheetId="5">場所表_更新!$L$2</definedName>
    <definedName name="場所" localSheetId="4">場所表_新規!$M$2</definedName>
    <definedName name="新規更新合計" localSheetId="7">場所表_安芸高田_更新!$A$10:$I$11</definedName>
    <definedName name="新規更新合計" localSheetId="5">場所表_更新!$A$10:$I$11</definedName>
    <definedName name="新規更新合計値" localSheetId="7">場所表_安芸高田_更新!$D$10</definedName>
    <definedName name="新規更新合計値" localSheetId="5">場所表_更新!$D$10</definedName>
    <definedName name="新規合計" localSheetId="6">場所表_安芸高田_新規!$F$11</definedName>
    <definedName name="新規合計" localSheetId="4">場所表_新規!$E$8</definedName>
    <definedName name="数" localSheetId="7">場所表_安芸高田_更新!$E$2</definedName>
    <definedName name="数" localSheetId="6">場所表_安芸高田_新規!$G$2</definedName>
    <definedName name="数" localSheetId="5">場所表_更新!$E$2</definedName>
    <definedName name="数" localSheetId="4">場所表_新規!$F$2</definedName>
    <definedName name="整理番号" localSheetId="6">場所表_安芸高田_新規!$K$2</definedName>
    <definedName name="整理番号" localSheetId="4">場所表_新規!$K$2</definedName>
    <definedName name="単位" localSheetId="7">場所表_安芸高田_更新!$F$4:$H$4</definedName>
    <definedName name="単位" localSheetId="6">場所表_安芸高田_新規!$H$4:$I$4</definedName>
    <definedName name="単位" localSheetId="5">場所表_更新!$F$4:$H$4</definedName>
    <definedName name="単位" localSheetId="4">場所表_新規!$G$4:$I$4</definedName>
    <definedName name="単価" localSheetId="2">設計書!$G$5</definedName>
    <definedName name="道路種別" localSheetId="7">場所表_安芸高田_更新!$K$2</definedName>
    <definedName name="道路種別" localSheetId="6">場所表_安芸高田_新規!$L$2</definedName>
    <definedName name="道路種別" localSheetId="5">場所表_更新!$K$2</definedName>
    <definedName name="道路種別" localSheetId="4">場所表_新規!$L$2</definedName>
    <definedName name="特記事項" localSheetId="0">表紙等_署用!$A$62</definedName>
    <definedName name="年月" localSheetId="0">表紙等_署用!$K$2</definedName>
    <definedName name="発注分類" localSheetId="7">場所表_安芸高田_更新!$F$3:$H$3</definedName>
    <definedName name="発注分類" localSheetId="6">場所表_安芸高田_新規!$H$3:$I$3</definedName>
    <definedName name="発注分類" localSheetId="5">場所表_更新!$F$3:$H$3</definedName>
    <definedName name="発注分類" localSheetId="4">場所表_新規!$G$3:$I$3</definedName>
    <definedName name="備考" localSheetId="7">場所表_安芸高田_更新!$I$3</definedName>
    <definedName name="備考" localSheetId="6">場所表_安芸高田_新規!$J$3</definedName>
    <definedName name="備考" localSheetId="5">場所表_更新!$I$3</definedName>
    <definedName name="備考" localSheetId="4">場所表_新規!$J$3</definedName>
    <definedName name="標示種別" localSheetId="7">場所表_安芸高田_更新!$D$2</definedName>
    <definedName name="標示種別" localSheetId="6">場所表_安芸高田_新規!$F$2</definedName>
    <definedName name="標示種別" localSheetId="5">場所表_更新!$D$2</definedName>
    <definedName name="標示種別" localSheetId="4">場所表_新規!$E$2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42" l="1"/>
  <c r="A10" i="42"/>
  <c r="H9" i="42"/>
  <c r="G9" i="42"/>
  <c r="F9" i="42"/>
  <c r="H8" i="42"/>
  <c r="G8" i="42"/>
  <c r="G10" i="42" s="1"/>
  <c r="F8" i="42"/>
  <c r="A8" i="42"/>
  <c r="M7" i="42"/>
  <c r="C7" i="42"/>
  <c r="B7" i="42"/>
  <c r="A7" i="42"/>
  <c r="M6" i="42"/>
  <c r="C6" i="42"/>
  <c r="B6" i="42"/>
  <c r="A6" i="42"/>
  <c r="M5" i="42"/>
  <c r="C5" i="42"/>
  <c r="B5" i="42"/>
  <c r="A5" i="42"/>
  <c r="N9" i="41"/>
  <c r="E9" i="41"/>
  <c r="D9" i="41"/>
  <c r="B9" i="41"/>
  <c r="C9" i="41" s="1"/>
  <c r="N8" i="41"/>
  <c r="E8" i="41"/>
  <c r="D8" i="41"/>
  <c r="B8" i="41"/>
  <c r="C8" i="41" s="1"/>
  <c r="N7" i="41"/>
  <c r="E7" i="41"/>
  <c r="D7" i="41"/>
  <c r="B7" i="41"/>
  <c r="C7" i="41" s="1"/>
  <c r="I12" i="41"/>
  <c r="H12" i="41"/>
  <c r="I11" i="41"/>
  <c r="H11" i="41"/>
  <c r="B11" i="41"/>
  <c r="N10" i="41"/>
  <c r="E10" i="41"/>
  <c r="D10" i="41"/>
  <c r="B10" i="41"/>
  <c r="C10" i="41" s="1"/>
  <c r="N6" i="41"/>
  <c r="E6" i="41"/>
  <c r="D6" i="41"/>
  <c r="B6" i="41"/>
  <c r="C6" i="41" s="1"/>
  <c r="N5" i="41"/>
  <c r="E5" i="41"/>
  <c r="D5" i="41"/>
  <c r="B5" i="41"/>
  <c r="C5" i="41" s="1"/>
  <c r="G2" i="34"/>
  <c r="H2" i="15" s="1"/>
  <c r="M6" i="38"/>
  <c r="M7" i="38"/>
  <c r="M5" i="38"/>
  <c r="N6" i="37"/>
  <c r="N7" i="37"/>
  <c r="N5" i="37"/>
  <c r="H9" i="40"/>
  <c r="BO11" i="39"/>
  <c r="BQ10" i="39"/>
  <c r="BQ9" i="39"/>
  <c r="BP9" i="39"/>
  <c r="BP10" i="39"/>
  <c r="S11" i="39"/>
  <c r="R11" i="39"/>
  <c r="B7" i="38"/>
  <c r="B6" i="38"/>
  <c r="C7" i="37"/>
  <c r="C6" i="37"/>
  <c r="C7" i="38"/>
  <c r="C6" i="38"/>
  <c r="D6" i="37"/>
  <c r="D7" i="37"/>
  <c r="A7" i="37"/>
  <c r="B7" i="37" s="1"/>
  <c r="A6" i="37"/>
  <c r="B6" i="37" s="1"/>
  <c r="D10" i="38"/>
  <c r="C5" i="38"/>
  <c r="B5" i="38"/>
  <c r="A5" i="38"/>
  <c r="A7" i="38"/>
  <c r="D5" i="37"/>
  <c r="C5" i="37"/>
  <c r="A5" i="37"/>
  <c r="B5" i="37"/>
  <c r="G8" i="38"/>
  <c r="H8" i="38"/>
  <c r="F8" i="38"/>
  <c r="H8" i="37"/>
  <c r="G10" i="38" s="1"/>
  <c r="I8" i="37"/>
  <c r="H10" i="38" s="1"/>
  <c r="G8" i="37"/>
  <c r="F10" i="38"/>
  <c r="A6" i="38"/>
  <c r="H1" i="34"/>
  <c r="I1" i="15" s="1"/>
  <c r="H10" i="40"/>
  <c r="H12" i="40"/>
  <c r="C22" i="15"/>
  <c r="I8" i="40"/>
  <c r="G11" i="39"/>
  <c r="BQ11" i="39" s="1"/>
  <c r="I11" i="39"/>
  <c r="K11" i="39"/>
  <c r="M11" i="39"/>
  <c r="O11" i="39"/>
  <c r="AC11" i="39"/>
  <c r="AG11" i="39"/>
  <c r="AI11" i="39"/>
  <c r="U11" i="39"/>
  <c r="W11" i="39"/>
  <c r="Y11" i="39"/>
  <c r="AM11" i="39"/>
  <c r="AE11" i="39"/>
  <c r="AK11" i="39"/>
  <c r="BM11" i="39"/>
  <c r="Q11" i="39"/>
  <c r="BG11" i="39"/>
  <c r="AA11" i="39"/>
  <c r="AU11" i="39"/>
  <c r="AW11" i="39"/>
  <c r="AY11" i="39"/>
  <c r="AQ11" i="39"/>
  <c r="AO11" i="39"/>
  <c r="AS11" i="39"/>
  <c r="BA11" i="39"/>
  <c r="BE11" i="39"/>
  <c r="BC11" i="39"/>
  <c r="BI11" i="39"/>
  <c r="BK11" i="39"/>
  <c r="F11" i="39"/>
  <c r="H11" i="39"/>
  <c r="BP11" i="39"/>
  <c r="J11" i="39"/>
  <c r="L11" i="39"/>
  <c r="N11" i="39"/>
  <c r="AB11" i="39"/>
  <c r="AF11" i="39"/>
  <c r="AH11" i="39"/>
  <c r="T11" i="39"/>
  <c r="V11" i="39"/>
  <c r="X11" i="39"/>
  <c r="AL11" i="39"/>
  <c r="AD11" i="39"/>
  <c r="AJ11" i="39"/>
  <c r="BL11" i="39"/>
  <c r="P11" i="39"/>
  <c r="BF11" i="39"/>
  <c r="Z11" i="39"/>
  <c r="AT11" i="39"/>
  <c r="AV11" i="39"/>
  <c r="AX11" i="39"/>
  <c r="AP11" i="39"/>
  <c r="AN11" i="39"/>
  <c r="AR11" i="39"/>
  <c r="AZ11" i="39"/>
  <c r="BD11" i="39"/>
  <c r="BB11" i="39"/>
  <c r="BH11" i="39"/>
  <c r="BJ11" i="39"/>
  <c r="BN11" i="39"/>
  <c r="G9" i="38"/>
  <c r="H9" i="38"/>
  <c r="H11" i="38"/>
  <c r="A10" i="38"/>
  <c r="H9" i="37"/>
  <c r="G11" i="38" s="1"/>
  <c r="F9" i="38"/>
  <c r="A8" i="38"/>
  <c r="I9" i="37"/>
  <c r="G9" i="37"/>
  <c r="F11" i="38"/>
  <c r="A8" i="37"/>
  <c r="C40" i="15"/>
  <c r="C37" i="15"/>
  <c r="C33" i="15"/>
  <c r="A62" i="15"/>
  <c r="A60" i="15"/>
  <c r="A58" i="15"/>
  <c r="C28" i="15"/>
  <c r="F10" i="42" l="1"/>
  <c r="H10" i="42"/>
  <c r="F11" i="42"/>
  <c r="G11" i="42"/>
  <c r="H11" i="42"/>
  <c r="A6" i="41"/>
  <c r="A7" i="41" s="1"/>
  <c r="A8" i="41" s="1"/>
  <c r="A9" i="41" s="1"/>
  <c r="A10" i="41" s="1"/>
  <c r="B1" i="42"/>
  <c r="D1" i="41"/>
  <c r="H8" i="40"/>
  <c r="H13" i="40"/>
  <c r="I13" i="40"/>
  <c r="BQ2" i="39"/>
  <c r="B1" i="38"/>
  <c r="C1" i="37"/>
  <c r="H2" i="40"/>
  <c r="V7" i="39"/>
  <c r="BB7" i="39"/>
  <c r="F7" i="39"/>
  <c r="R7" i="39"/>
  <c r="N7" i="39"/>
  <c r="X7" i="39"/>
  <c r="J7" i="39"/>
  <c r="AZ7" i="39"/>
  <c r="BH7" i="39"/>
  <c r="T7" i="39"/>
  <c r="G30" i="34"/>
  <c r="H30" i="15" s="1"/>
  <c r="AV7" i="39"/>
  <c r="AN7" i="39"/>
  <c r="AB7" i="39"/>
  <c r="BF7" i="39"/>
  <c r="AX7" i="39"/>
  <c r="AL7" i="39"/>
  <c r="AJ7" i="39"/>
  <c r="BN7" i="39"/>
  <c r="BL7" i="39"/>
  <c r="AH7" i="39"/>
  <c r="AT7" i="39"/>
  <c r="H7" i="39"/>
  <c r="AF7" i="39"/>
  <c r="BD7" i="39"/>
  <c r="Z7" i="39"/>
  <c r="AR7" i="39"/>
  <c r="P7" i="39"/>
  <c r="AD7" i="39"/>
  <c r="AP7" i="39"/>
  <c r="L7" i="39"/>
  <c r="BJ7" i="39"/>
  <c r="BP7" i="39" l="1"/>
  <c r="H14" i="40" l="1"/>
  <c r="H15" i="40" s="1"/>
  <c r="H16" i="40" l="1"/>
  <c r="H17" i="40" s="1"/>
  <c r="H18" i="40" l="1"/>
  <c r="H19" i="40" s="1"/>
  <c r="B68" i="34" s="1"/>
  <c r="B68" i="15" s="1"/>
</calcChain>
</file>

<file path=xl/sharedStrings.xml><?xml version="1.0" encoding="utf-8"?>
<sst xmlns="http://schemas.openxmlformats.org/spreadsheetml/2006/main" count="299" uniqueCount="149">
  <si>
    <t>本部長</t>
    <rPh sb="0" eb="3">
      <t>ホンブチョウ</t>
    </rPh>
    <phoneticPr fontId="2"/>
  </si>
  <si>
    <t>主務部長</t>
    <rPh sb="0" eb="2">
      <t>シュム</t>
    </rPh>
    <rPh sb="2" eb="4">
      <t>ブチョウ</t>
    </rPh>
    <phoneticPr fontId="2"/>
  </si>
  <si>
    <t>主務課長</t>
    <rPh sb="0" eb="2">
      <t>シュム</t>
    </rPh>
    <rPh sb="2" eb="4">
      <t>カチョウ</t>
    </rPh>
    <phoneticPr fontId="2"/>
  </si>
  <si>
    <t>課長補佐</t>
    <rPh sb="0" eb="2">
      <t>カチョウ</t>
    </rPh>
    <rPh sb="2" eb="4">
      <t>ホサ</t>
    </rPh>
    <phoneticPr fontId="2"/>
  </si>
  <si>
    <t>係　長</t>
    <rPh sb="0" eb="1">
      <t>カカリ</t>
    </rPh>
    <rPh sb="2" eb="3">
      <t>チョウ</t>
    </rPh>
    <phoneticPr fontId="2"/>
  </si>
  <si>
    <t>工　事　設　計　書</t>
    <rPh sb="0" eb="1">
      <t>コウ</t>
    </rPh>
    <rPh sb="2" eb="3">
      <t>コト</t>
    </rPh>
    <rPh sb="4" eb="5">
      <t>セツ</t>
    </rPh>
    <rPh sb="6" eb="7">
      <t>ケイ</t>
    </rPh>
    <rPh sb="8" eb="9">
      <t>ショ</t>
    </rPh>
    <phoneticPr fontId="2"/>
  </si>
  <si>
    <t>工事名称</t>
    <rPh sb="0" eb="2">
      <t>コウジ</t>
    </rPh>
    <rPh sb="2" eb="4">
      <t>メイショウ</t>
    </rPh>
    <phoneticPr fontId="2"/>
  </si>
  <si>
    <t>工事場所</t>
    <rPh sb="0" eb="2">
      <t>コウジ</t>
    </rPh>
    <rPh sb="2" eb="4">
      <t>バショ</t>
    </rPh>
    <phoneticPr fontId="2"/>
  </si>
  <si>
    <t>広 島 県 警 察 本 部</t>
    <rPh sb="0" eb="1">
      <t>ヒロ</t>
    </rPh>
    <rPh sb="2" eb="3">
      <t>シマ</t>
    </rPh>
    <rPh sb="4" eb="5">
      <t>ケン</t>
    </rPh>
    <rPh sb="6" eb="7">
      <t>イマシ</t>
    </rPh>
    <rPh sb="8" eb="9">
      <t>サツ</t>
    </rPh>
    <rPh sb="10" eb="11">
      <t>ホン</t>
    </rPh>
    <rPh sb="12" eb="13">
      <t>ブ</t>
    </rPh>
    <phoneticPr fontId="2"/>
  </si>
  <si>
    <t>記</t>
    <rPh sb="0" eb="1">
      <t>キ</t>
    </rPh>
    <phoneticPr fontId="2"/>
  </si>
  <si>
    <t>１　工事場所</t>
    <rPh sb="2" eb="4">
      <t>コウジ</t>
    </rPh>
    <rPh sb="4" eb="6">
      <t>バショ</t>
    </rPh>
    <phoneticPr fontId="2"/>
  </si>
  <si>
    <t>２　工事費</t>
    <rPh sb="2" eb="4">
      <t>コウジ</t>
    </rPh>
    <rPh sb="4" eb="5">
      <t>ヒ</t>
    </rPh>
    <phoneticPr fontId="2"/>
  </si>
  <si>
    <t>工事期間</t>
    <rPh sb="0" eb="2">
      <t>コウジ</t>
    </rPh>
    <rPh sb="2" eb="4">
      <t>キカン</t>
    </rPh>
    <phoneticPr fontId="2"/>
  </si>
  <si>
    <t>検 査 員</t>
    <rPh sb="0" eb="1">
      <t>ケン</t>
    </rPh>
    <rPh sb="2" eb="3">
      <t>サ</t>
    </rPh>
    <rPh sb="4" eb="5">
      <t>イン</t>
    </rPh>
    <phoneticPr fontId="2"/>
  </si>
  <si>
    <t>　○　工事種別</t>
    <rPh sb="3" eb="5">
      <t>コウジ</t>
    </rPh>
    <rPh sb="5" eb="7">
      <t>シュベツ</t>
    </rPh>
    <phoneticPr fontId="2"/>
  </si>
  <si>
    <t>工事番号</t>
    <rPh sb="0" eb="2">
      <t>コウジ</t>
    </rPh>
    <rPh sb="2" eb="4">
      <t>バンゴウ</t>
    </rPh>
    <phoneticPr fontId="2"/>
  </si>
  <si>
    <t>年月</t>
    <rPh sb="0" eb="2">
      <t>ネンゲツ</t>
    </rPh>
    <phoneticPr fontId="2"/>
  </si>
  <si>
    <t>　○　工事内容</t>
    <rPh sb="3" eb="5">
      <t>コウジ</t>
    </rPh>
    <rPh sb="5" eb="7">
      <t>ナイヨウ</t>
    </rPh>
    <phoneticPr fontId="2"/>
  </si>
  <si>
    <t>　○　特記事項</t>
    <rPh sb="3" eb="5">
      <t>トッキ</t>
    </rPh>
    <rPh sb="5" eb="7">
      <t>ジコウ</t>
    </rPh>
    <phoneticPr fontId="2"/>
  </si>
  <si>
    <t>署長</t>
    <rPh sb="0" eb="2">
      <t>ショチョウ</t>
    </rPh>
    <phoneticPr fontId="2"/>
  </si>
  <si>
    <t>交通官</t>
    <rPh sb="0" eb="2">
      <t>コウツウ</t>
    </rPh>
    <rPh sb="2" eb="3">
      <t>カン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</si>
  <si>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</si>
  <si>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</si>
  <si>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主任</t>
    <rPh sb="0" eb="2">
      <t>シュニン</t>
    </rPh>
    <phoneticPr fontId="2"/>
  </si>
  <si>
    <t>　　別添工事場所表のとおり</t>
    <rPh sb="2" eb="4">
      <t>ベッテン</t>
    </rPh>
    <rPh sb="4" eb="6">
      <t>コウジ</t>
    </rPh>
    <rPh sb="6" eb="8">
      <t>バショ</t>
    </rPh>
    <rPh sb="8" eb="9">
      <t>ヒョウ</t>
    </rPh>
    <phoneticPr fontId="2"/>
  </si>
  <si>
    <t>　　別添工事場所表のとおり</t>
    <phoneticPr fontId="2"/>
  </si>
  <si>
    <t>　　別添工事設計表のとおり</t>
    <rPh sb="2" eb="4">
      <t>ベッテン</t>
    </rPh>
    <phoneticPr fontId="2"/>
  </si>
  <si>
    <t>金</t>
    <rPh sb="0" eb="1">
      <t>キン</t>
    </rPh>
    <phoneticPr fontId="2"/>
  </si>
  <si>
    <t>　本工事は下記のとおりとする。</t>
    <phoneticPr fontId="2"/>
  </si>
  <si>
    <t>　　別添工事設計表のとおり</t>
    <phoneticPr fontId="2"/>
  </si>
  <si>
    <t>次　席</t>
    <phoneticPr fontId="2"/>
  </si>
  <si>
    <t>　本工事は下記のとおりとする。</t>
    <phoneticPr fontId="2"/>
  </si>
  <si>
    <t>　○　工事内容</t>
    <phoneticPr fontId="2"/>
  </si>
  <si>
    <t>副署長・次長</t>
    <rPh sb="0" eb="3">
      <t>フクショチョウ</t>
    </rPh>
    <rPh sb="4" eb="6">
      <t>ジチョウ</t>
    </rPh>
    <phoneticPr fontId="2"/>
  </si>
  <si>
    <t>発注分類</t>
  </si>
  <si>
    <t>幅</t>
    <rPh sb="0" eb="1">
      <t>ハバ</t>
    </rPh>
    <phoneticPr fontId="2"/>
  </si>
  <si>
    <t>詳細設定</t>
    <rPh sb="0" eb="2">
      <t>ショウサイ</t>
    </rPh>
    <rPh sb="2" eb="4">
      <t>セッテイ</t>
    </rPh>
    <phoneticPr fontId="2"/>
  </si>
  <si>
    <t>塗装種類</t>
    <rPh sb="0" eb="2">
      <t>トソウ</t>
    </rPh>
    <rPh sb="2" eb="4">
      <t>シュルイ</t>
    </rPh>
    <phoneticPr fontId="2"/>
  </si>
  <si>
    <t>事業量</t>
    <rPh sb="0" eb="3">
      <t>ジギョウリョウ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</si>
  <si>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</si>
  <si>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</si>
  <si>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</si>
  <si>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小計</t>
    <rPh sb="0" eb="2">
      <t>ショウケイ</t>
    </rPh>
    <phoneticPr fontId="2"/>
  </si>
  <si>
    <t>小　　　　　　　　　　　計</t>
    <rPh sb="0" eb="1">
      <t>ショウ</t>
    </rPh>
    <rPh sb="12" eb="13">
      <t>ケイ</t>
    </rPh>
    <phoneticPr fontId="2"/>
  </si>
  <si>
    <t>交通整理員Ａ</t>
    <rPh sb="0" eb="2">
      <t>コウツウ</t>
    </rPh>
    <rPh sb="2" eb="4">
      <t>セイリ</t>
    </rPh>
    <rPh sb="4" eb="5">
      <t>イン</t>
    </rPh>
    <phoneticPr fontId="2"/>
  </si>
  <si>
    <t>人</t>
    <rPh sb="0" eb="1">
      <t>ニン</t>
    </rPh>
    <phoneticPr fontId="2"/>
  </si>
  <si>
    <t>交通整理員Ａ（夜間）</t>
    <rPh sb="7" eb="9">
      <t>ヤカン</t>
    </rPh>
    <phoneticPr fontId="2"/>
  </si>
  <si>
    <t>交通整理員Ｂ（夜間）</t>
    <rPh sb="7" eb="9">
      <t>ヤカン</t>
    </rPh>
    <phoneticPr fontId="2"/>
  </si>
  <si>
    <t>共　　通　　仮　　設　　費</t>
    <rPh sb="0" eb="1">
      <t>トモ</t>
    </rPh>
    <rPh sb="3" eb="4">
      <t>ツウ</t>
    </rPh>
    <rPh sb="6" eb="7">
      <t>カリ</t>
    </rPh>
    <rPh sb="9" eb="10">
      <t>セツ</t>
    </rPh>
    <rPh sb="12" eb="13">
      <t>ヒ</t>
    </rPh>
    <phoneticPr fontId="2"/>
  </si>
  <si>
    <t>現　　場　　管　　理　　費</t>
    <rPh sb="0" eb="1">
      <t>ゲン</t>
    </rPh>
    <rPh sb="3" eb="4">
      <t>バ</t>
    </rPh>
    <rPh sb="6" eb="7">
      <t>カン</t>
    </rPh>
    <rPh sb="9" eb="10">
      <t>リ</t>
    </rPh>
    <rPh sb="12" eb="13">
      <t>ヒ</t>
    </rPh>
    <phoneticPr fontId="2"/>
  </si>
  <si>
    <t>一　　般　　管　　理　　費</t>
    <rPh sb="0" eb="1">
      <t>イチ</t>
    </rPh>
    <rPh sb="3" eb="4">
      <t>ハン</t>
    </rPh>
    <rPh sb="6" eb="7">
      <t>カン</t>
    </rPh>
    <rPh sb="9" eb="10">
      <t>リ</t>
    </rPh>
    <rPh sb="12" eb="13">
      <t>ヒ</t>
    </rPh>
    <phoneticPr fontId="2"/>
  </si>
  <si>
    <t>計</t>
    <rPh sb="0" eb="1">
      <t>ケイ</t>
    </rPh>
    <phoneticPr fontId="2"/>
  </si>
  <si>
    <t>消　　費　　税　　相　　当　　分</t>
    <rPh sb="0" eb="1">
      <t>ショウ</t>
    </rPh>
    <rPh sb="3" eb="4">
      <t>ヒ</t>
    </rPh>
    <rPh sb="6" eb="7">
      <t>ゼイ</t>
    </rPh>
    <rPh sb="9" eb="10">
      <t>ソウ</t>
    </rPh>
    <rPh sb="12" eb="13">
      <t>トウ</t>
    </rPh>
    <rPh sb="15" eb="16">
      <t>ブン</t>
    </rPh>
    <phoneticPr fontId="2"/>
  </si>
  <si>
    <t>合　　　　　　　　　　　計</t>
    <rPh sb="0" eb="1">
      <t>ア</t>
    </rPh>
    <rPh sb="12" eb="13">
      <t>ケイ</t>
    </rPh>
    <phoneticPr fontId="2"/>
  </si>
  <si>
    <t>所　属　別　事　業　量　一　覧　表</t>
    <rPh sb="0" eb="1">
      <t>ショ</t>
    </rPh>
    <rPh sb="2" eb="3">
      <t>ゾク</t>
    </rPh>
    <rPh sb="4" eb="5">
      <t>ベツ</t>
    </rPh>
    <rPh sb="6" eb="7">
      <t>コト</t>
    </rPh>
    <rPh sb="8" eb="9">
      <t>ギョウ</t>
    </rPh>
    <rPh sb="10" eb="11">
      <t>リョウ</t>
    </rPh>
    <rPh sb="12" eb="13">
      <t>イチ</t>
    </rPh>
    <rPh sb="14" eb="15">
      <t>ラン</t>
    </rPh>
    <rPh sb="16" eb="17">
      <t>ヒョウ</t>
    </rPh>
    <phoneticPr fontId="2"/>
  </si>
  <si>
    <t>計</t>
    <phoneticPr fontId="2"/>
  </si>
  <si>
    <t>箇所数</t>
    <phoneticPr fontId="2"/>
  </si>
  <si>
    <t>標示種類</t>
    <rPh sb="0" eb="2">
      <t>ヒョウジ</t>
    </rPh>
    <rPh sb="2" eb="4">
      <t>シュルイ</t>
    </rPh>
    <phoneticPr fontId="2"/>
  </si>
  <si>
    <t>個数</t>
    <phoneticPr fontId="2"/>
  </si>
  <si>
    <t>施工長</t>
    <rPh sb="0" eb="2">
      <t>セコウ</t>
    </rPh>
    <rPh sb="2" eb="3">
      <t>チョウ</t>
    </rPh>
    <phoneticPr fontId="2"/>
  </si>
  <si>
    <t>個数</t>
  </si>
  <si>
    <t>施工長</t>
    <phoneticPr fontId="2"/>
  </si>
  <si>
    <t>新規</t>
    <rPh sb="0" eb="2">
      <t>シンキ</t>
    </rPh>
    <phoneticPr fontId="2"/>
  </si>
  <si>
    <t>広島東</t>
    <rPh sb="0" eb="2">
      <t>ヒロシマ</t>
    </rPh>
    <rPh sb="2" eb="3">
      <t>ヒガシ</t>
    </rPh>
    <phoneticPr fontId="2"/>
  </si>
  <si>
    <t>整理番号
（規制番号）</t>
    <rPh sb="0" eb="2">
      <t>セイリ</t>
    </rPh>
    <rPh sb="2" eb="4">
      <t>バンゴウ</t>
    </rPh>
    <rPh sb="6" eb="8">
      <t>キセイ</t>
    </rPh>
    <rPh sb="8" eb="10">
      <t>バンゴウ</t>
    </rPh>
    <phoneticPr fontId="2"/>
  </si>
  <si>
    <t>区分</t>
    <rPh sb="0" eb="2">
      <t>クブン</t>
    </rPh>
    <phoneticPr fontId="2"/>
  </si>
  <si>
    <t>道路種別</t>
    <rPh sb="0" eb="2">
      <t>ドウロ</t>
    </rPh>
    <rPh sb="2" eb="4">
      <t>シュベツ</t>
    </rPh>
    <phoneticPr fontId="2"/>
  </si>
  <si>
    <t>場所・区間</t>
    <rPh sb="0" eb="2">
      <t>バショ</t>
    </rPh>
    <rPh sb="3" eb="5">
      <t>クカン</t>
    </rPh>
    <phoneticPr fontId="2"/>
  </si>
  <si>
    <t>標示種別</t>
    <rPh sb="0" eb="2">
      <t>ヒョウジ</t>
    </rPh>
    <rPh sb="2" eb="4">
      <t>シュベツ</t>
    </rPh>
    <phoneticPr fontId="2"/>
  </si>
  <si>
    <t>横断歩道本数
記号文字個数</t>
    <rPh sb="0" eb="2">
      <t>オウダン</t>
    </rPh>
    <rPh sb="2" eb="4">
      <t>ホドウ</t>
    </rPh>
    <rPh sb="4" eb="6">
      <t>ホンスウ</t>
    </rPh>
    <rPh sb="7" eb="9">
      <t>キゴウ</t>
    </rPh>
    <rPh sb="9" eb="11">
      <t>モジ</t>
    </rPh>
    <rPh sb="11" eb="13">
      <t>コスウ</t>
    </rPh>
    <phoneticPr fontId="2"/>
  </si>
  <si>
    <t>数</t>
    <phoneticPr fontId="2"/>
  </si>
  <si>
    <t>備考(縞数、方向等)</t>
    <rPh sb="0" eb="2">
      <t>ビコウ</t>
    </rPh>
    <rPh sb="3" eb="4">
      <t>シマ</t>
    </rPh>
    <rPh sb="4" eb="5">
      <t>スウ</t>
    </rPh>
    <rPh sb="6" eb="8">
      <t>ホウコウ</t>
    </rPh>
    <rPh sb="8" eb="9">
      <t>ナド</t>
    </rPh>
    <phoneticPr fontId="2"/>
  </si>
  <si>
    <t>新規合計</t>
    <rPh sb="0" eb="2">
      <t>シンキ</t>
    </rPh>
    <rPh sb="2" eb="4">
      <t>ゴウケイ</t>
    </rPh>
    <phoneticPr fontId="2"/>
  </si>
  <si>
    <t>更新</t>
    <rPh sb="0" eb="2">
      <t>コウシン</t>
    </rPh>
    <phoneticPr fontId="2"/>
  </si>
  <si>
    <t>規制番号</t>
    <rPh sb="0" eb="2">
      <t>キセイ</t>
    </rPh>
    <rPh sb="2" eb="4">
      <t>バンゴウ</t>
    </rPh>
    <phoneticPr fontId="2"/>
  </si>
  <si>
    <t>更新合計</t>
    <rPh sb="0" eb="2">
      <t>コウシン</t>
    </rPh>
    <rPh sb="2" eb="4">
      <t>ゴウケイ</t>
    </rPh>
    <phoneticPr fontId="2"/>
  </si>
  <si>
    <t>新規更新合計</t>
    <rPh sb="0" eb="2">
      <t>シンキ</t>
    </rPh>
    <rPh sb="2" eb="4">
      <t>コウシン</t>
    </rPh>
    <rPh sb="4" eb="6">
      <t>ゴウケイ</t>
    </rPh>
    <phoneticPr fontId="2"/>
  </si>
  <si>
    <t>道　路　標　示　工　事　設　計　書</t>
    <rPh sb="4" eb="5">
      <t>シルベ</t>
    </rPh>
    <rPh sb="6" eb="7">
      <t>シメス</t>
    </rPh>
    <rPh sb="8" eb="9">
      <t>コウ</t>
    </rPh>
    <rPh sb="10" eb="11">
      <t>コト</t>
    </rPh>
    <rPh sb="12" eb="13">
      <t>セツ</t>
    </rPh>
    <rPh sb="14" eb="15">
      <t>ケイ</t>
    </rPh>
    <rPh sb="16" eb="17">
      <t>ショ</t>
    </rPh>
    <phoneticPr fontId="2"/>
  </si>
  <si>
    <t>交　通　規　制　課</t>
    <phoneticPr fontId="2"/>
  </si>
  <si>
    <t>工事量</t>
    <phoneticPr fontId="2"/>
  </si>
  <si>
    <t>広島西</t>
    <rPh sb="0" eb="2">
      <t>ヒロシマ</t>
    </rPh>
    <rPh sb="2" eb="3">
      <t>ニシ</t>
    </rPh>
    <phoneticPr fontId="2"/>
  </si>
  <si>
    <t>広島南</t>
    <phoneticPr fontId="2"/>
  </si>
  <si>
    <t>安佐南</t>
    <phoneticPr fontId="2"/>
  </si>
  <si>
    <t>海田</t>
    <phoneticPr fontId="2"/>
  </si>
  <si>
    <t>廿日市</t>
    <phoneticPr fontId="2"/>
  </si>
  <si>
    <t>大竹</t>
    <phoneticPr fontId="2"/>
  </si>
  <si>
    <t>竹原</t>
    <phoneticPr fontId="2"/>
  </si>
  <si>
    <t>広</t>
    <phoneticPr fontId="2"/>
  </si>
  <si>
    <t>東広島</t>
    <phoneticPr fontId="2"/>
  </si>
  <si>
    <t>木江</t>
    <phoneticPr fontId="2"/>
  </si>
  <si>
    <t>安佐北</t>
    <phoneticPr fontId="2"/>
  </si>
  <si>
    <t>安芸高田</t>
    <phoneticPr fontId="2"/>
  </si>
  <si>
    <t>山県</t>
    <phoneticPr fontId="2"/>
  </si>
  <si>
    <t>尾道</t>
    <phoneticPr fontId="2"/>
  </si>
  <si>
    <t>因島</t>
    <phoneticPr fontId="2"/>
  </si>
  <si>
    <t>三原</t>
    <phoneticPr fontId="2"/>
  </si>
  <si>
    <t>福山西</t>
    <phoneticPr fontId="2"/>
  </si>
  <si>
    <t>福山東</t>
    <phoneticPr fontId="2"/>
  </si>
  <si>
    <t>福山北</t>
    <phoneticPr fontId="2"/>
  </si>
  <si>
    <t>府中</t>
    <phoneticPr fontId="2"/>
  </si>
  <si>
    <t>庄原</t>
    <phoneticPr fontId="2"/>
  </si>
  <si>
    <t>三次</t>
    <phoneticPr fontId="2"/>
  </si>
  <si>
    <t>世羅</t>
    <phoneticPr fontId="2"/>
  </si>
  <si>
    <t>高速隊</t>
    <phoneticPr fontId="2"/>
  </si>
  <si>
    <t>機動隊</t>
    <phoneticPr fontId="2"/>
  </si>
  <si>
    <t>個数</t>
    <phoneticPr fontId="2"/>
  </si>
  <si>
    <t>広島中央</t>
    <phoneticPr fontId="2"/>
  </si>
  <si>
    <t>呉</t>
    <phoneticPr fontId="2"/>
  </si>
  <si>
    <t>音戸</t>
    <phoneticPr fontId="2"/>
  </si>
  <si>
    <t>交通整理員Ｂ</t>
    <phoneticPr fontId="2"/>
  </si>
  <si>
    <t>江田島</t>
    <phoneticPr fontId="2"/>
  </si>
  <si>
    <t>主　任</t>
    <rPh sb="0" eb="1">
      <t>シュ</t>
    </rPh>
    <phoneticPr fontId="2"/>
  </si>
  <si>
    <t>文字の折り返しで行高さがおかしくならないように、最終的な出力セルより幅を大きくしてあります。</t>
    <rPh sb="0" eb="2">
      <t>モジ</t>
    </rPh>
    <rPh sb="3" eb="4">
      <t>オ</t>
    </rPh>
    <rPh sb="5" eb="6">
      <t>カエ</t>
    </rPh>
    <rPh sb="8" eb="9">
      <t>ギョウ</t>
    </rPh>
    <rPh sb="9" eb="10">
      <t>タカ</t>
    </rPh>
    <rPh sb="24" eb="27">
      <t>サイシュウテキ</t>
    </rPh>
    <rPh sb="28" eb="30">
      <t>シュツリョク</t>
    </rPh>
    <rPh sb="34" eb="35">
      <t>ハバ</t>
    </rPh>
    <rPh sb="36" eb="37">
      <t>オオ</t>
    </rPh>
    <phoneticPr fontId="2"/>
  </si>
  <si>
    <t>凸凹</t>
    <rPh sb="0" eb="2">
      <t>デコボコ</t>
    </rPh>
    <phoneticPr fontId="2"/>
  </si>
  <si>
    <t>佐伯</t>
    <rPh sb="0" eb="2">
      <t>サエキ</t>
    </rPh>
    <phoneticPr fontId="2"/>
  </si>
  <si>
    <t>交　通　誘　導　員　(　労　務　費　）</t>
    <rPh sb="0" eb="1">
      <t>コウ</t>
    </rPh>
    <rPh sb="2" eb="3">
      <t>ツウ</t>
    </rPh>
    <rPh sb="4" eb="5">
      <t>ユウ</t>
    </rPh>
    <rPh sb="6" eb="7">
      <t>シルベ</t>
    </rPh>
    <rPh sb="8" eb="9">
      <t>イン</t>
    </rPh>
    <rPh sb="12" eb="13">
      <t>ロウ</t>
    </rPh>
    <rPh sb="14" eb="15">
      <t>ツトム</t>
    </rPh>
    <rPh sb="16" eb="17">
      <t>ヒ</t>
    </rPh>
    <phoneticPr fontId="2"/>
  </si>
  <si>
    <t>監督職員
設　 計</t>
    <rPh sb="0" eb="2">
      <t>カントク</t>
    </rPh>
    <rPh sb="2" eb="4">
      <t>ショクイン</t>
    </rPh>
    <rPh sb="6" eb="7">
      <t>セツ</t>
    </rPh>
    <rPh sb="9" eb="10">
      <t>ケイ</t>
    </rPh>
    <phoneticPr fontId="2"/>
  </si>
  <si>
    <t>監督職員</t>
    <rPh sb="0" eb="2">
      <t>カントク</t>
    </rPh>
    <rPh sb="2" eb="4">
      <t>ショクイン</t>
    </rPh>
    <phoneticPr fontId="2"/>
  </si>
  <si>
    <t>8-31</t>
  </si>
  <si>
    <t>令和 8 年 8 月</t>
  </si>
  <si>
    <t>安芸高田市高宮町佐々部471番地先から同町佐々部1,040番地8先までの間</t>
  </si>
  <si>
    <t>高山　航輝</t>
  </si>
  <si>
    <t>大塚　真二</t>
  </si>
  <si>
    <t>安芸高田警察署</t>
    <phoneticPr fontId="2"/>
  </si>
  <si>
    <t>1　道路標示工事仕様書に従い、正確に施工すること。
2　交通誘導は交通規制区間内で行い、安全に配意すること。</t>
  </si>
  <si>
    <t>実線１５㎝幅</t>
  </si>
  <si>
    <t>溶融式（白）</t>
  </si>
  <si>
    <t>m</t>
  </si>
  <si>
    <t>削除</t>
  </si>
  <si>
    <t>(削)はみ出し通行禁止　実線（黄）</t>
  </si>
  <si>
    <t>国道433号</t>
  </si>
  <si>
    <t>全区間廃止、削除（消えかけている箇所もあり）</t>
  </si>
  <si>
    <t>261150007_x000D_
(第9-6の9-0005)</t>
  </si>
  <si>
    <t>その他　線</t>
  </si>
  <si>
    <t>破線5m間隔､実線箇所が２箇所あり　署担当者要確認</t>
  </si>
  <si>
    <t>安芸高田市美土里町生田2,958番地1北西方250メートル先から同町生田2,007番地先（旧生桑小学校前）までの間</t>
  </si>
  <si>
    <t>県道(吉田邑南線)</t>
  </si>
  <si>
    <t>詳細箇所　署担当者へ確認</t>
  </si>
  <si>
    <t>261150012_x000D_
(第9-36-0015)</t>
  </si>
  <si>
    <t>安芸高田市美土里町生田2,958番地1北西方250メートル先から同町北5,038番地先までの間</t>
  </si>
  <si>
    <t>破線</t>
  </si>
  <si>
    <t>安芸高田市美土里町北322番地北西方50メートル先から同町生田2,958番地1北西方250メートル先までの間</t>
  </si>
  <si>
    <t>261150012_x000D_
(第9-6の9-0003)</t>
  </si>
  <si>
    <t>安芸高田市美土里町北5,038番地先から同町北322番地北西方50メートル先までの間</t>
  </si>
  <si>
    <t>261150012_x000D_
(第9-36-0014)</t>
  </si>
  <si>
    <t>安芸高田市高宮町佐々部ほか道路標示工事</t>
    <rPh sb="13" eb="19">
      <t>ドウロヒョウジコウジ</t>
    </rPh>
    <phoneticPr fontId="2"/>
  </si>
  <si>
    <t>　　　 塗装工</t>
    <phoneticPr fontId="2"/>
  </si>
  <si>
    <t>　　　 別添のとおり</t>
    <phoneticPr fontId="2"/>
  </si>
  <si>
    <t>契約日の翌日から令和9年2月26日までの間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</si>
</sst>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¥&quot;#,##0_);\(&quot;¥&quot;#,##0\)"/>
    <numFmt numFmtId="176" formatCode="#,##0_ "/>
    <numFmt numFmtId="177" formatCode="#,##0.00_ "/>
    <numFmt numFmtId="178" formatCode="#,##0.0_ "/>
    <numFmt numFmtId="179" formatCode="0_ "/>
    <numFmt numFmtId="180" formatCode="#,##0_);[Red]\(#,##0\)"/>
    <numFmt numFmtId="181" formatCode="[$-411]ggge&quot;年&quot;m&quot;月&quot;d&quot;日&quot;;@"/>
    <numFmt numFmtId="182" formatCode="#,##0&quot;－&quot;"/>
    <numFmt numFmtId="183" formatCode="&quot;第&quot;0&quot;回&quot;"/>
    <numFmt numFmtId="184" formatCode="&quot;W=&quot;0&quot;cm&quot;"/>
    <numFmt numFmtId="185" formatCode="&quot;W=&quot;@&quot;cm&quot;"/>
    <numFmt numFmtId="186" formatCode="#,##0.0_);[Red]\(#,##0.0\)"/>
    <numFmt numFmtId="187" formatCode="\(@\)"/>
    <numFmt numFmtId="188" formatCode="\№####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24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3" fillId="0" borderId="0"/>
    <xf numFmtId="0" fontId="17" fillId="0" borderId="0"/>
    <xf numFmtId="0" fontId="17" fillId="0" borderId="0"/>
    <xf numFmtId="5" fontId="17" fillId="0" borderId="0" applyFill="0" applyBorder="0" applyProtection="0"/>
    <xf numFmtId="0" fontId="14" fillId="0" borderId="1"/>
    <xf numFmtId="49" fontId="23" fillId="0" borderId="0"/>
    <xf numFmtId="38" fontId="1" fillId="0" borderId="0" applyFont="0" applyFill="0" applyBorder="0" applyAlignment="0" applyProtection="0"/>
    <xf numFmtId="0" fontId="17" fillId="0" borderId="2"/>
    <xf numFmtId="0" fontId="24" fillId="0" borderId="0"/>
    <xf numFmtId="178" fontId="17" fillId="2" borderId="0" applyNumberFormat="0" applyFont="0" applyBorder="0" applyAlignment="0" applyProtection="0">
      <alignment shrinkToFit="1"/>
    </xf>
    <xf numFmtId="58" fontId="17" fillId="0" borderId="0">
      <alignment shrinkToFit="1"/>
    </xf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</cellStyleXfs>
  <cellXfs count="308">
    <xf numFmtId="0" fontId="0" fillId="0" borderId="0" xfId="0"/>
    <xf numFmtId="0" fontId="8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5" xfId="0" applyFont="1" applyBorder="1"/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76" fontId="12" fillId="0" borderId="0" xfId="0" applyNumberFormat="1" applyFont="1" applyAlignment="1">
      <alignment vertical="center" shrinkToFit="1"/>
    </xf>
    <xf numFmtId="0" fontId="8" fillId="0" borderId="9" xfId="0" applyFont="1" applyBorder="1" applyAlignment="1">
      <alignment vertic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7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8" fillId="0" borderId="5" xfId="0" applyFont="1" applyBorder="1" applyAlignment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2" fontId="6" fillId="0" borderId="10" xfId="0" applyNumberFormat="1" applyFont="1" applyBorder="1" applyAlignment="1">
      <alignment vertical="center"/>
    </xf>
    <xf numFmtId="182" fontId="8" fillId="0" borderId="10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/>
    <xf numFmtId="0" fontId="17" fillId="0" borderId="0" xfId="0" applyFont="1"/>
    <xf numFmtId="0" fontId="0" fillId="0" borderId="0" xfId="0" applyFont="1" applyFill="1" applyBorder="1" applyAlignment="1">
      <alignment horizontal="right" vertical="center"/>
    </xf>
    <xf numFmtId="181" fontId="0" fillId="0" borderId="0" xfId="0" applyNumberFormat="1" applyFill="1" applyBorder="1" applyAlignment="1">
      <alignment vertical="center"/>
    </xf>
    <xf numFmtId="178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/>
    <xf numFmtId="181" fontId="0" fillId="0" borderId="0" xfId="0" applyNumberFormat="1" applyFill="1" applyBorder="1" applyAlignment="1">
      <alignment horizontal="left" vertical="center"/>
    </xf>
    <xf numFmtId="5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NumberFormat="1" applyFont="1" applyFill="1" applyBorder="1" applyAlignment="1">
      <alignment horizontal="center" vertical="center" shrinkToFit="1"/>
    </xf>
    <xf numFmtId="178" fontId="17" fillId="0" borderId="0" xfId="0" applyNumberFormat="1" applyFont="1" applyFill="1" applyBorder="1" applyAlignment="1">
      <alignment horizontal="right" vertical="center" shrinkToFit="1"/>
    </xf>
    <xf numFmtId="183" fontId="0" fillId="0" borderId="0" xfId="0" applyNumberFormat="1" applyFont="1" applyFill="1" applyBorder="1" applyAlignment="1">
      <alignment horizontal="left" vertical="center" shrinkToFit="1"/>
    </xf>
    <xf numFmtId="5" fontId="17" fillId="0" borderId="0" xfId="0" applyNumberFormat="1" applyFont="1" applyFill="1" applyBorder="1" applyAlignment="1">
      <alignment horizontal="left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19" xfId="0" applyNumberFormat="1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178" fontId="17" fillId="0" borderId="19" xfId="0" applyNumberFormat="1" applyFont="1" applyFill="1" applyBorder="1" applyAlignment="1">
      <alignment horizontal="center" vertical="center" wrapText="1"/>
    </xf>
    <xf numFmtId="5" fontId="17" fillId="0" borderId="19" xfId="0" applyNumberFormat="1" applyFont="1" applyFill="1" applyBorder="1" applyAlignment="1">
      <alignment horizontal="center" vertical="center" shrinkToFit="1"/>
    </xf>
    <xf numFmtId="5" fontId="17" fillId="0" borderId="20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/>
    <xf numFmtId="0" fontId="17" fillId="0" borderId="21" xfId="0" applyFont="1" applyFill="1" applyBorder="1" applyAlignment="1">
      <alignment vertical="center" wrapText="1" shrinkToFit="1"/>
    </xf>
    <xf numFmtId="184" fontId="17" fillId="0" borderId="22" xfId="0" applyNumberFormat="1" applyFont="1" applyFill="1" applyBorder="1" applyAlignment="1">
      <alignment horizontal="left" vertical="center" wrapText="1" shrinkToFit="1"/>
    </xf>
    <xf numFmtId="0" fontId="17" fillId="0" borderId="22" xfId="0" applyFont="1" applyFill="1" applyBorder="1" applyAlignment="1">
      <alignment vertical="center" wrapText="1" shrinkToFit="1"/>
    </xf>
    <xf numFmtId="0" fontId="17" fillId="0" borderId="22" xfId="0" applyNumberFormat="1" applyFont="1" applyFill="1" applyBorder="1" applyAlignment="1">
      <alignment vertical="center" wrapText="1" shrinkToFit="1"/>
    </xf>
    <xf numFmtId="5" fontId="17" fillId="0" borderId="23" xfId="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 wrapText="1"/>
    </xf>
    <xf numFmtId="5" fontId="17" fillId="0" borderId="0" xfId="0" applyNumberFormat="1" applyFont="1" applyAlignment="1">
      <alignment vertical="center" wrapText="1"/>
    </xf>
    <xf numFmtId="0" fontId="17" fillId="0" borderId="24" xfId="10" applyNumberFormat="1" applyFont="1" applyFill="1" applyBorder="1" applyAlignment="1">
      <alignment vertical="center" wrapText="1" shrinkToFit="1"/>
    </xf>
    <xf numFmtId="184" fontId="17" fillId="0" borderId="25" xfId="10" applyNumberFormat="1" applyFont="1" applyFill="1" applyBorder="1" applyAlignment="1">
      <alignment horizontal="left" vertical="center" wrapText="1" shrinkToFit="1"/>
    </xf>
    <xf numFmtId="0" fontId="17" fillId="0" borderId="25" xfId="1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/>
    </xf>
    <xf numFmtId="5" fontId="17" fillId="0" borderId="0" xfId="0" applyNumberFormat="1" applyFont="1" applyAlignment="1">
      <alignment vertical="center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9" fillId="0" borderId="0" xfId="14" applyFont="1"/>
    <xf numFmtId="0" fontId="19" fillId="0" borderId="0" xfId="14" applyFont="1" applyFill="1"/>
    <xf numFmtId="0" fontId="1" fillId="0" borderId="0" xfId="14" applyFill="1"/>
    <xf numFmtId="180" fontId="20" fillId="0" borderId="26" xfId="7" applyNumberFormat="1" applyFont="1" applyFill="1" applyBorder="1" applyAlignment="1">
      <alignment horizontal="center"/>
    </xf>
    <xf numFmtId="180" fontId="20" fillId="0" borderId="0" xfId="7" applyNumberFormat="1" applyFont="1" applyFill="1" applyBorder="1" applyAlignment="1">
      <alignment horizontal="center"/>
    </xf>
    <xf numFmtId="0" fontId="17" fillId="0" borderId="27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 applyAlignment="1">
      <alignment shrinkToFit="1"/>
    </xf>
    <xf numFmtId="0" fontId="17" fillId="0" borderId="0" xfId="0" applyFont="1" applyAlignment="1">
      <alignment shrinkToFit="1"/>
    </xf>
    <xf numFmtId="185" fontId="17" fillId="0" borderId="0" xfId="0" applyNumberFormat="1" applyFont="1" applyAlignment="1">
      <alignment shrinkToFit="1"/>
    </xf>
    <xf numFmtId="0" fontId="17" fillId="0" borderId="0" xfId="0" applyNumberFormat="1" applyFont="1" applyAlignment="1">
      <alignment shrinkToFit="1"/>
    </xf>
    <xf numFmtId="178" fontId="17" fillId="0" borderId="0" xfId="0" applyNumberFormat="1" applyFont="1" applyAlignment="1">
      <alignment shrinkToFit="1"/>
    </xf>
    <xf numFmtId="5" fontId="17" fillId="0" borderId="0" xfId="0" applyNumberFormat="1" applyFont="1" applyAlignment="1">
      <alignment horizontal="right" shrinkToFit="1"/>
    </xf>
    <xf numFmtId="0" fontId="0" fillId="0" borderId="0" xfId="0" applyNumberFormat="1" applyFont="1" applyFill="1" applyBorder="1" applyAlignment="1">
      <alignment vertical="center"/>
    </xf>
    <xf numFmtId="5" fontId="17" fillId="0" borderId="0" xfId="0" applyNumberFormat="1" applyFont="1" applyFill="1" applyBorder="1" applyAlignment="1">
      <alignment vertical="center"/>
    </xf>
    <xf numFmtId="186" fontId="17" fillId="0" borderId="0" xfId="0" applyNumberFormat="1" applyFont="1" applyAlignment="1">
      <alignment shrinkToFit="1"/>
    </xf>
    <xf numFmtId="58" fontId="17" fillId="0" borderId="0" xfId="11" applyFont="1" applyAlignment="1">
      <alignment shrinkToFit="1"/>
    </xf>
    <xf numFmtId="186" fontId="17" fillId="0" borderId="33" xfId="0" applyNumberFormat="1" applyFont="1" applyFill="1" applyBorder="1" applyAlignment="1">
      <alignment horizontal="center" vertical="center" wrapText="1"/>
    </xf>
    <xf numFmtId="186" fontId="17" fillId="0" borderId="27" xfId="0" applyNumberFormat="1" applyFont="1" applyFill="1" applyBorder="1" applyAlignment="1">
      <alignment horizontal="center" vertical="center" wrapText="1"/>
    </xf>
    <xf numFmtId="186" fontId="17" fillId="0" borderId="34" xfId="0" applyNumberFormat="1" applyFont="1" applyFill="1" applyBorder="1" applyAlignment="1">
      <alignment horizontal="center" vertical="center" wrapText="1"/>
    </xf>
    <xf numFmtId="186" fontId="17" fillId="0" borderId="35" xfId="0" applyNumberFormat="1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vertical="center" wrapText="1"/>
    </xf>
    <xf numFmtId="184" fontId="17" fillId="0" borderId="27" xfId="0" applyNumberFormat="1" applyFont="1" applyFill="1" applyBorder="1" applyAlignment="1">
      <alignment horizontal="left" vertical="center" wrapText="1"/>
    </xf>
    <xf numFmtId="0" fontId="17" fillId="0" borderId="27" xfId="0" applyNumberFormat="1" applyFont="1" applyFill="1" applyBorder="1" applyAlignment="1">
      <alignment vertical="center" wrapText="1"/>
    </xf>
    <xf numFmtId="0" fontId="17" fillId="0" borderId="27" xfId="0" applyFont="1" applyFill="1" applyBorder="1" applyAlignment="1">
      <alignment vertical="center" wrapText="1"/>
    </xf>
    <xf numFmtId="58" fontId="17" fillId="0" borderId="36" xfId="11" applyFont="1" applyFill="1" applyBorder="1" applyAlignment="1">
      <alignment vertical="center" shrinkToFit="1"/>
    </xf>
    <xf numFmtId="0" fontId="17" fillId="0" borderId="37" xfId="0" applyNumberFormat="1" applyFont="1" applyFill="1" applyBorder="1" applyAlignment="1">
      <alignment vertical="center" shrinkToFit="1"/>
    </xf>
    <xf numFmtId="0" fontId="17" fillId="0" borderId="37" xfId="0" applyFont="1" applyFill="1" applyBorder="1" applyAlignment="1">
      <alignment vertical="center" shrinkToFit="1"/>
    </xf>
    <xf numFmtId="180" fontId="17" fillId="0" borderId="18" xfId="0" applyNumberFormat="1" applyFont="1" applyFill="1" applyBorder="1" applyAlignment="1">
      <alignment vertical="center" shrinkToFit="1"/>
    </xf>
    <xf numFmtId="180" fontId="17" fillId="0" borderId="19" xfId="0" applyNumberFormat="1" applyFont="1" applyFill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5" fontId="17" fillId="0" borderId="0" xfId="0" applyNumberFormat="1" applyFont="1" applyAlignment="1">
      <alignment vertical="center" shrinkToFit="1"/>
    </xf>
    <xf numFmtId="0" fontId="17" fillId="0" borderId="0" xfId="0" applyFont="1" applyBorder="1" applyAlignment="1">
      <alignment shrinkToFit="1"/>
    </xf>
    <xf numFmtId="0" fontId="17" fillId="0" borderId="0" xfId="10" applyNumberFormat="1" applyFont="1" applyFill="1" applyAlignment="1">
      <alignment shrinkToFit="1"/>
    </xf>
    <xf numFmtId="0" fontId="0" fillId="0" borderId="0" xfId="0" applyBorder="1" applyAlignment="1">
      <alignment shrinkToFit="1"/>
    </xf>
    <xf numFmtId="186" fontId="17" fillId="0" borderId="0" xfId="10" applyNumberFormat="1" applyFont="1" applyFill="1" applyAlignment="1">
      <alignment shrinkToFit="1"/>
    </xf>
    <xf numFmtId="0" fontId="17" fillId="0" borderId="0" xfId="8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0" xfId="0" applyNumberFormat="1" applyAlignment="1">
      <alignment shrinkToFit="1"/>
    </xf>
    <xf numFmtId="0" fontId="21" fillId="0" borderId="0" xfId="13" applyFont="1">
      <alignment vertical="center"/>
    </xf>
    <xf numFmtId="0" fontId="13" fillId="0" borderId="0" xfId="13">
      <alignment vertical="center"/>
    </xf>
    <xf numFmtId="0" fontId="13" fillId="0" borderId="0" xfId="13" applyAlignment="1">
      <alignment vertical="center" wrapText="1"/>
    </xf>
    <xf numFmtId="0" fontId="21" fillId="0" borderId="0" xfId="13" applyFont="1" applyAlignment="1">
      <alignment horizontal="right" vertical="center" wrapText="1"/>
    </xf>
    <xf numFmtId="0" fontId="13" fillId="0" borderId="28" xfId="13" applyBorder="1" applyAlignment="1">
      <alignment horizontal="center" vertical="center" wrapText="1"/>
    </xf>
    <xf numFmtId="0" fontId="13" fillId="0" borderId="38" xfId="13" applyBorder="1" applyAlignment="1">
      <alignment horizontal="center" vertical="center" wrapText="1"/>
    </xf>
    <xf numFmtId="0" fontId="13" fillId="0" borderId="39" xfId="13" applyBorder="1" applyAlignment="1">
      <alignment horizontal="center" vertical="center"/>
    </xf>
    <xf numFmtId="0" fontId="13" fillId="0" borderId="40" xfId="13" applyBorder="1" applyAlignment="1">
      <alignment vertical="center"/>
    </xf>
    <xf numFmtId="0" fontId="13" fillId="0" borderId="3" xfId="13" applyBorder="1" applyAlignment="1">
      <alignment horizontal="center" vertical="center" wrapText="1"/>
    </xf>
    <xf numFmtId="0" fontId="13" fillId="0" borderId="41" xfId="13" applyBorder="1" applyAlignment="1">
      <alignment horizontal="center" vertical="center" wrapText="1"/>
    </xf>
    <xf numFmtId="0" fontId="13" fillId="0" borderId="42" xfId="13" applyBorder="1" applyAlignment="1">
      <alignment horizontal="center" vertical="center" wrapText="1"/>
    </xf>
    <xf numFmtId="187" fontId="13" fillId="0" borderId="43" xfId="13" applyNumberFormat="1" applyBorder="1" applyAlignment="1">
      <alignment horizontal="center" vertical="center" wrapText="1"/>
    </xf>
    <xf numFmtId="187" fontId="13" fillId="0" borderId="44" xfId="13" applyNumberFormat="1" applyBorder="1" applyAlignment="1">
      <alignment horizontal="center" vertical="center" wrapText="1"/>
    </xf>
    <xf numFmtId="0" fontId="13" fillId="0" borderId="29" xfId="13" applyBorder="1" applyAlignment="1">
      <alignment vertical="center" wrapText="1"/>
    </xf>
    <xf numFmtId="0" fontId="13" fillId="0" borderId="30" xfId="13" applyBorder="1" applyAlignment="1">
      <alignment horizontal="center" vertical="center" wrapText="1"/>
    </xf>
    <xf numFmtId="0" fontId="13" fillId="0" borderId="31" xfId="13" applyBorder="1" applyAlignment="1">
      <alignment vertical="center" wrapText="1"/>
    </xf>
    <xf numFmtId="0" fontId="13" fillId="0" borderId="45" xfId="13" applyBorder="1" applyAlignment="1">
      <alignment vertical="center" wrapText="1"/>
    </xf>
    <xf numFmtId="0" fontId="13" fillId="0" borderId="46" xfId="13" applyBorder="1" applyAlignment="1">
      <alignment vertical="center" wrapText="1"/>
    </xf>
    <xf numFmtId="0" fontId="13" fillId="0" borderId="47" xfId="13" applyBorder="1" applyAlignment="1">
      <alignment vertical="center" wrapText="1"/>
    </xf>
    <xf numFmtId="179" fontId="8" fillId="0" borderId="3" xfId="0" applyNumberFormat="1" applyFont="1" applyBorder="1"/>
    <xf numFmtId="0" fontId="17" fillId="0" borderId="0" xfId="0" applyFont="1" applyBorder="1" applyAlignment="1">
      <alignment vertical="center" wrapText="1"/>
    </xf>
    <xf numFmtId="5" fontId="17" fillId="0" borderId="0" xfId="0" applyNumberFormat="1" applyFont="1" applyBorder="1" applyAlignment="1">
      <alignment vertical="center" wrapText="1"/>
    </xf>
    <xf numFmtId="5" fontId="17" fillId="0" borderId="0" xfId="0" applyNumberFormat="1" applyFont="1" applyBorder="1" applyAlignment="1">
      <alignment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35" xfId="0" applyNumberFormat="1" applyFont="1" applyFill="1" applyBorder="1" applyAlignment="1">
      <alignment horizontal="center" vertical="center" shrinkToFit="1"/>
    </xf>
    <xf numFmtId="5" fontId="17" fillId="0" borderId="49" xfId="0" applyNumberFormat="1" applyFont="1" applyFill="1" applyBorder="1" applyAlignment="1">
      <alignment horizontal="center" vertical="center" shrinkToFit="1"/>
    </xf>
    <xf numFmtId="180" fontId="17" fillId="0" borderId="27" xfId="0" applyNumberFormat="1" applyFont="1" applyFill="1" applyBorder="1" applyAlignment="1">
      <alignment vertical="center" shrinkToFit="1"/>
    </xf>
    <xf numFmtId="3" fontId="17" fillId="0" borderId="50" xfId="0" applyNumberFormat="1" applyFont="1" applyFill="1" applyBorder="1" applyAlignment="1">
      <alignment vertical="center" wrapText="1" shrinkToFit="1"/>
    </xf>
    <xf numFmtId="3" fontId="17" fillId="0" borderId="51" xfId="0" applyNumberFormat="1" applyFont="1" applyFill="1" applyBorder="1" applyAlignment="1">
      <alignment vertical="center" shrinkToFit="1"/>
    </xf>
    <xf numFmtId="3" fontId="17" fillId="0" borderId="0" xfId="0" applyNumberFormat="1" applyFont="1" applyFill="1" applyBorder="1" applyAlignment="1">
      <alignment vertical="center" shrinkToFit="1"/>
    </xf>
    <xf numFmtId="3" fontId="17" fillId="0" borderId="37" xfId="0" applyNumberFormat="1" applyFont="1" applyFill="1" applyBorder="1" applyAlignment="1">
      <alignment vertical="center" shrinkToFit="1"/>
    </xf>
    <xf numFmtId="0" fontId="13" fillId="0" borderId="52" xfId="13" applyBorder="1" applyAlignment="1">
      <alignment horizontal="center" vertical="center" wrapText="1"/>
    </xf>
    <xf numFmtId="0" fontId="22" fillId="0" borderId="48" xfId="13" applyFont="1" applyBorder="1" applyAlignment="1">
      <alignment horizontal="center" vertical="center" wrapText="1"/>
    </xf>
    <xf numFmtId="0" fontId="22" fillId="0" borderId="53" xfId="13" applyFont="1" applyBorder="1" applyAlignment="1">
      <alignment horizontal="center" vertical="center" wrapText="1"/>
    </xf>
    <xf numFmtId="0" fontId="22" fillId="0" borderId="38" xfId="13" applyFont="1" applyBorder="1" applyAlignment="1">
      <alignment horizontal="center" vertical="center" wrapText="1"/>
    </xf>
    <xf numFmtId="0" fontId="22" fillId="0" borderId="54" xfId="13" applyFont="1" applyBorder="1" applyAlignment="1">
      <alignment vertical="center" wrapText="1"/>
    </xf>
    <xf numFmtId="0" fontId="22" fillId="0" borderId="43" xfId="13" applyFont="1" applyBorder="1" applyAlignment="1">
      <alignment horizontal="center" vertical="center" wrapText="1"/>
    </xf>
    <xf numFmtId="0" fontId="22" fillId="0" borderId="27" xfId="13" applyFont="1" applyBorder="1" applyAlignment="1">
      <alignment horizontal="center" vertical="center" wrapText="1"/>
    </xf>
    <xf numFmtId="0" fontId="17" fillId="0" borderId="35" xfId="0" applyNumberFormat="1" applyFont="1" applyFill="1" applyBorder="1" applyAlignment="1">
      <alignment vertical="center" wrapText="1"/>
    </xf>
    <xf numFmtId="0" fontId="17" fillId="0" borderId="51" xfId="0" applyNumberFormat="1" applyFont="1" applyFill="1" applyBorder="1" applyAlignment="1">
      <alignment horizontal="right" vertical="center" shrinkToFit="1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vertical="top" wrapText="1"/>
    </xf>
    <xf numFmtId="49" fontId="5" fillId="0" borderId="0" xfId="0" applyNumberFormat="1" applyFont="1" applyBorder="1" applyAlignment="1">
      <alignment vertical="top" wrapText="1" shrinkToFit="1"/>
    </xf>
    <xf numFmtId="177" fontId="15" fillId="0" borderId="0" xfId="14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vertical="top" wrapText="1"/>
    </xf>
    <xf numFmtId="0" fontId="13" fillId="0" borderId="41" xfId="13" applyFont="1" applyBorder="1" applyAlignment="1">
      <alignment horizontal="center" vertical="center" wrapText="1"/>
    </xf>
    <xf numFmtId="0" fontId="13" fillId="0" borderId="42" xfId="13" applyFont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left" vertical="center" shrinkToFit="1"/>
    </xf>
    <xf numFmtId="0" fontId="17" fillId="0" borderId="27" xfId="0" applyNumberFormat="1" applyFont="1" applyFill="1" applyBorder="1" applyAlignment="1">
      <alignment horizontal="left" vertical="center" shrinkToFit="1"/>
    </xf>
    <xf numFmtId="0" fontId="5" fillId="0" borderId="7" xfId="0" applyFont="1" applyBorder="1" applyAlignment="1">
      <alignment horizontal="right"/>
    </xf>
    <xf numFmtId="0" fontId="5" fillId="0" borderId="7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7" xfId="0" applyFont="1" applyBorder="1" applyAlignment="1"/>
    <xf numFmtId="0" fontId="5" fillId="0" borderId="7" xfId="0" applyNumberFormat="1" applyFont="1" applyBorder="1" applyAlignment="1"/>
    <xf numFmtId="0" fontId="17" fillId="0" borderId="28" xfId="0" applyFont="1" applyFill="1" applyBorder="1" applyAlignment="1">
      <alignment vertical="center" wrapText="1"/>
    </xf>
    <xf numFmtId="184" fontId="17" fillId="0" borderId="38" xfId="0" applyNumberFormat="1" applyFont="1" applyFill="1" applyBorder="1" applyAlignment="1">
      <alignment horizontal="left" vertical="center" wrapText="1"/>
    </xf>
    <xf numFmtId="0" fontId="17" fillId="0" borderId="38" xfId="0" applyNumberFormat="1" applyFont="1" applyFill="1" applyBorder="1" applyAlignment="1">
      <alignment vertical="center" wrapText="1"/>
    </xf>
    <xf numFmtId="0" fontId="17" fillId="0" borderId="38" xfId="0" applyFont="1" applyFill="1" applyBorder="1" applyAlignment="1">
      <alignment vertical="center" wrapText="1"/>
    </xf>
    <xf numFmtId="0" fontId="17" fillId="0" borderId="29" xfId="0" applyNumberFormat="1" applyFont="1" applyFill="1" applyBorder="1" applyAlignment="1">
      <alignment vertical="center" wrapText="1"/>
    </xf>
    <xf numFmtId="0" fontId="13" fillId="0" borderId="27" xfId="13" applyBorder="1" applyAlignment="1">
      <alignment horizontal="center" vertical="center" wrapText="1"/>
    </xf>
    <xf numFmtId="0" fontId="13" fillId="0" borderId="33" xfId="13" applyBorder="1" applyAlignment="1">
      <alignment horizontal="center" vertical="center" wrapText="1"/>
    </xf>
    <xf numFmtId="0" fontId="13" fillId="0" borderId="35" xfId="13" applyBorder="1" applyAlignment="1">
      <alignment vertical="center" wrapText="1"/>
    </xf>
    <xf numFmtId="0" fontId="13" fillId="0" borderId="28" xfId="13" applyFont="1" applyBorder="1" applyAlignment="1">
      <alignment horizontal="center" vertical="center" wrapText="1"/>
    </xf>
    <xf numFmtId="178" fontId="17" fillId="0" borderId="22" xfId="0" applyNumberFormat="1" applyFont="1" applyFill="1" applyBorder="1" applyAlignment="1">
      <alignment horizontal="center" vertical="center" shrinkToFit="1"/>
    </xf>
    <xf numFmtId="176" fontId="17" fillId="0" borderId="22" xfId="0" applyNumberFormat="1" applyFont="1" applyFill="1" applyBorder="1" applyAlignment="1">
      <alignment vertical="center" shrinkToFit="1"/>
    </xf>
    <xf numFmtId="176" fontId="17" fillId="0" borderId="32" xfId="0" applyNumberFormat="1" applyFont="1" applyFill="1" applyBorder="1" applyAlignment="1">
      <alignment vertical="center" shrinkToFit="1"/>
    </xf>
    <xf numFmtId="177" fontId="17" fillId="0" borderId="25" xfId="10" applyNumberFormat="1" applyFont="1" applyFill="1" applyBorder="1" applyAlignment="1">
      <alignment horizontal="center" vertical="center" shrinkToFit="1"/>
    </xf>
    <xf numFmtId="176" fontId="17" fillId="0" borderId="25" xfId="10" applyNumberFormat="1" applyFont="1" applyFill="1" applyBorder="1" applyAlignment="1">
      <alignment vertical="center" shrinkToFit="1"/>
    </xf>
    <xf numFmtId="176" fontId="17" fillId="0" borderId="55" xfId="10" applyNumberFormat="1" applyFont="1" applyFill="1" applyBorder="1" applyAlignment="1">
      <alignment vertical="center" shrinkToFit="1"/>
    </xf>
    <xf numFmtId="180" fontId="17" fillId="0" borderId="28" xfId="0" applyNumberFormat="1" applyFont="1" applyFill="1" applyBorder="1" applyAlignment="1">
      <alignment vertical="center" shrinkToFit="1"/>
    </xf>
    <xf numFmtId="180" fontId="17" fillId="0" borderId="38" xfId="0" applyNumberFormat="1" applyFont="1" applyFill="1" applyBorder="1" applyAlignment="1">
      <alignment vertical="center" shrinkToFit="1"/>
    </xf>
    <xf numFmtId="180" fontId="17" fillId="0" borderId="33" xfId="0" applyNumberFormat="1" applyFont="1" applyFill="1" applyBorder="1" applyAlignment="1">
      <alignment vertical="center" shrinkToFit="1"/>
    </xf>
    <xf numFmtId="176" fontId="17" fillId="0" borderId="29" xfId="0" applyNumberFormat="1" applyFont="1" applyFill="1" applyBorder="1" applyAlignment="1">
      <alignment horizontal="right" vertical="center" shrinkToFit="1"/>
    </xf>
    <xf numFmtId="176" fontId="17" fillId="0" borderId="32" xfId="0" applyNumberFormat="1" applyFont="1" applyFill="1" applyBorder="1" applyAlignment="1">
      <alignment horizontal="right" vertical="center" shrinkToFit="1"/>
    </xf>
    <xf numFmtId="176" fontId="17" fillId="0" borderId="3" xfId="0" applyNumberFormat="1" applyFont="1" applyFill="1" applyBorder="1" applyAlignment="1">
      <alignment vertical="center" shrinkToFit="1"/>
    </xf>
    <xf numFmtId="176" fontId="17" fillId="0" borderId="27" xfId="0" applyNumberFormat="1" applyFont="1" applyFill="1" applyBorder="1" applyAlignment="1">
      <alignment vertical="center" shrinkToFit="1"/>
    </xf>
    <xf numFmtId="176" fontId="17" fillId="0" borderId="22" xfId="0" applyNumberFormat="1" applyFont="1" applyFill="1" applyBorder="1" applyAlignment="1">
      <alignment horizontal="right" vertical="center" shrinkToFit="1"/>
    </xf>
    <xf numFmtId="176" fontId="17" fillId="0" borderId="31" xfId="0" applyNumberFormat="1" applyFont="1" applyBorder="1" applyAlignment="1">
      <alignment vertical="center" shrinkToFit="1"/>
    </xf>
    <xf numFmtId="176" fontId="17" fillId="0" borderId="35" xfId="0" applyNumberFormat="1" applyFont="1" applyBorder="1" applyAlignment="1">
      <alignment vertical="center" shrinkToFit="1"/>
    </xf>
    <xf numFmtId="176" fontId="17" fillId="0" borderId="32" xfId="0" applyNumberFormat="1" applyFont="1" applyBorder="1" applyAlignment="1">
      <alignment vertical="center" shrinkToFit="1"/>
    </xf>
    <xf numFmtId="178" fontId="17" fillId="0" borderId="22" xfId="0" applyNumberFormat="1" applyFont="1" applyFill="1" applyBorder="1" applyAlignment="1">
      <alignment vertical="center" shrinkToFit="1"/>
    </xf>
    <xf numFmtId="178" fontId="17" fillId="0" borderId="25" xfId="10" applyNumberFormat="1" applyFont="1" applyFill="1" applyBorder="1" applyAlignment="1">
      <alignment vertical="center" shrinkToFit="1"/>
    </xf>
    <xf numFmtId="178" fontId="17" fillId="0" borderId="38" xfId="0" applyNumberFormat="1" applyFont="1" applyFill="1" applyBorder="1" applyAlignment="1">
      <alignment vertical="center" shrinkToFit="1"/>
    </xf>
    <xf numFmtId="178" fontId="17" fillId="0" borderId="27" xfId="0" applyNumberFormat="1" applyFont="1" applyFill="1" applyBorder="1" applyAlignment="1">
      <alignment vertical="center" shrinkToFit="1"/>
    </xf>
    <xf numFmtId="178" fontId="17" fillId="0" borderId="19" xfId="0" applyNumberFormat="1" applyFont="1" applyFill="1" applyBorder="1" applyAlignment="1">
      <alignment vertical="center" shrinkToFit="1"/>
    </xf>
    <xf numFmtId="178" fontId="17" fillId="0" borderId="29" xfId="0" applyNumberFormat="1" applyFont="1" applyFill="1" applyBorder="1" applyAlignment="1">
      <alignment vertical="center" shrinkToFit="1"/>
    </xf>
    <xf numFmtId="178" fontId="17" fillId="0" borderId="35" xfId="0" applyNumberFormat="1" applyFont="1" applyFill="1" applyBorder="1" applyAlignment="1">
      <alignment vertical="center" shrinkToFit="1"/>
    </xf>
    <xf numFmtId="178" fontId="17" fillId="0" borderId="56" xfId="0" applyNumberFormat="1" applyFont="1" applyFill="1" applyBorder="1" applyAlignment="1">
      <alignment vertical="center" shrinkToFit="1"/>
    </xf>
    <xf numFmtId="178" fontId="17" fillId="0" borderId="20" xfId="0" applyNumberFormat="1" applyFont="1" applyFill="1" applyBorder="1" applyAlignment="1">
      <alignment vertical="center" shrinkToFit="1"/>
    </xf>
    <xf numFmtId="49" fontId="8" fillId="0" borderId="3" xfId="0" quotePrefix="1" applyNumberFormat="1" applyFont="1" applyBorder="1"/>
    <xf numFmtId="188" fontId="25" fillId="0" borderId="0" xfId="13" applyNumberFormat="1" applyFont="1" applyAlignment="1">
      <alignment horizontal="center" vertical="center"/>
    </xf>
    <xf numFmtId="182" fontId="8" fillId="0" borderId="1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0" xfId="0" applyNumberFormat="1" applyFont="1" applyBorder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Border="1" applyAlignment="1">
      <alignment horizontal="left" vertical="top" wrapText="1"/>
    </xf>
    <xf numFmtId="0" fontId="8" fillId="0" borderId="57" xfId="0" applyNumberFormat="1" applyFont="1" applyBorder="1" applyAlignment="1">
      <alignment horizontal="center" vertical="center" shrinkToFit="1"/>
    </xf>
    <xf numFmtId="0" fontId="8" fillId="0" borderId="58" xfId="0" applyNumberFormat="1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top" wrapText="1" shrinkToFit="1"/>
    </xf>
    <xf numFmtId="0" fontId="8" fillId="0" borderId="57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176" fontId="18" fillId="0" borderId="26" xfId="14" applyNumberFormat="1" applyFont="1" applyFill="1" applyBorder="1" applyAlignment="1">
      <alignment horizontal="center"/>
    </xf>
    <xf numFmtId="176" fontId="18" fillId="0" borderId="0" xfId="14" applyNumberFormat="1" applyFont="1" applyFill="1" applyBorder="1" applyAlignment="1">
      <alignment horizontal="center"/>
    </xf>
    <xf numFmtId="0" fontId="17" fillId="0" borderId="33" xfId="0" applyNumberFormat="1" applyFont="1" applyFill="1" applyBorder="1" applyAlignment="1">
      <alignment horizontal="center" vertical="center" shrinkToFit="1"/>
    </xf>
    <xf numFmtId="0" fontId="17" fillId="0" borderId="27" xfId="0" applyNumberFormat="1" applyFont="1" applyFill="1" applyBorder="1" applyAlignment="1">
      <alignment horizontal="center" vertical="center" shrinkToFit="1"/>
    </xf>
    <xf numFmtId="0" fontId="17" fillId="0" borderId="28" xfId="0" applyNumberFormat="1" applyFont="1" applyFill="1" applyBorder="1" applyAlignment="1">
      <alignment horizontal="center" vertical="center" shrinkToFit="1"/>
    </xf>
    <xf numFmtId="0" fontId="17" fillId="0" borderId="38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7" fillId="0" borderId="52" xfId="0" applyNumberFormat="1" applyFont="1" applyFill="1" applyBorder="1" applyAlignment="1">
      <alignment horizontal="center" vertical="center" shrinkToFit="1"/>
    </xf>
    <xf numFmtId="0" fontId="0" fillId="0" borderId="24" xfId="0" applyBorder="1"/>
    <xf numFmtId="0" fontId="0" fillId="0" borderId="59" xfId="0" applyBorder="1"/>
    <xf numFmtId="0" fontId="17" fillId="0" borderId="21" xfId="0" applyNumberFormat="1" applyFont="1" applyFill="1" applyBorder="1" applyAlignment="1">
      <alignment horizontal="center" vertical="center" shrinkToFit="1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7" fillId="0" borderId="30" xfId="0" applyFont="1" applyBorder="1" applyAlignment="1">
      <alignment horizontal="center" shrinkToFit="1"/>
    </xf>
    <xf numFmtId="0" fontId="17" fillId="0" borderId="33" xfId="0" applyFont="1" applyBorder="1" applyAlignment="1">
      <alignment horizontal="center" shrinkToFit="1"/>
    </xf>
    <xf numFmtId="0" fontId="17" fillId="0" borderId="3" xfId="0" applyNumberFormat="1" applyFont="1" applyBorder="1" applyAlignment="1">
      <alignment horizontal="center" shrinkToFit="1"/>
    </xf>
    <xf numFmtId="0" fontId="17" fillId="0" borderId="27" xfId="0" applyNumberFormat="1" applyFont="1" applyBorder="1" applyAlignment="1">
      <alignment horizontal="center" shrinkToFit="1"/>
    </xf>
    <xf numFmtId="0" fontId="17" fillId="0" borderId="30" xfId="0" applyNumberFormat="1" applyFont="1" applyFill="1" applyBorder="1" applyAlignment="1">
      <alignment horizontal="center" vertical="center" shrinkToFit="1"/>
    </xf>
    <xf numFmtId="0" fontId="17" fillId="0" borderId="3" xfId="0" applyNumberFormat="1" applyFont="1" applyFill="1" applyBorder="1" applyAlignment="1">
      <alignment horizontal="center" vertical="center" shrinkToFit="1"/>
    </xf>
    <xf numFmtId="0" fontId="17" fillId="0" borderId="60" xfId="0" applyNumberFormat="1" applyFont="1" applyFill="1" applyBorder="1" applyAlignment="1">
      <alignment horizontal="center" vertical="center" shrinkToFit="1"/>
    </xf>
    <xf numFmtId="0" fontId="17" fillId="0" borderId="61" xfId="0" applyNumberFormat="1" applyFont="1" applyFill="1" applyBorder="1" applyAlignment="1">
      <alignment horizontal="center" vertical="center" shrinkToFit="1"/>
    </xf>
    <xf numFmtId="0" fontId="17" fillId="0" borderId="62" xfId="0" applyNumberFormat="1" applyFont="1" applyFill="1" applyBorder="1" applyAlignment="1">
      <alignment horizontal="center" vertical="center" shrinkToFit="1"/>
    </xf>
    <xf numFmtId="0" fontId="17" fillId="0" borderId="63" xfId="0" applyNumberFormat="1" applyFont="1" applyFill="1" applyBorder="1" applyAlignment="1">
      <alignment horizontal="center" vertical="center" shrinkToFit="1"/>
    </xf>
    <xf numFmtId="0" fontId="17" fillId="0" borderId="64" xfId="0" applyNumberFormat="1" applyFont="1" applyFill="1" applyBorder="1" applyAlignment="1">
      <alignment horizontal="center" vertical="center" shrinkToFit="1"/>
    </xf>
    <xf numFmtId="0" fontId="17" fillId="0" borderId="65" xfId="0" applyNumberFormat="1" applyFont="1" applyFill="1" applyBorder="1" applyAlignment="1">
      <alignment horizontal="center" vertical="center" shrinkToFit="1"/>
    </xf>
    <xf numFmtId="186" fontId="17" fillId="0" borderId="66" xfId="0" applyNumberFormat="1" applyFont="1" applyFill="1" applyBorder="1" applyAlignment="1">
      <alignment horizontal="center" vertical="center" wrapText="1"/>
    </xf>
    <xf numFmtId="186" fontId="17" fillId="0" borderId="58" xfId="0" applyNumberFormat="1" applyFont="1" applyFill="1" applyBorder="1" applyAlignment="1">
      <alignment horizontal="center" vertical="center" wrapText="1"/>
    </xf>
    <xf numFmtId="186" fontId="17" fillId="0" borderId="6" xfId="0" applyNumberFormat="1" applyFont="1" applyFill="1" applyBorder="1" applyAlignment="1">
      <alignment horizontal="center" vertical="center" wrapText="1"/>
    </xf>
    <xf numFmtId="186" fontId="17" fillId="0" borderId="8" xfId="0" applyNumberFormat="1" applyFont="1" applyFill="1" applyBorder="1" applyAlignment="1">
      <alignment horizontal="center" vertical="center" wrapText="1"/>
    </xf>
    <xf numFmtId="186" fontId="17" fillId="0" borderId="57" xfId="0" applyNumberFormat="1" applyFont="1" applyFill="1" applyBorder="1" applyAlignment="1">
      <alignment horizontal="center" vertical="center" wrapText="1"/>
    </xf>
    <xf numFmtId="186" fontId="17" fillId="0" borderId="67" xfId="0" applyNumberFormat="1" applyFont="1" applyFill="1" applyBorder="1" applyAlignment="1">
      <alignment horizontal="center" vertical="center" wrapText="1"/>
    </xf>
    <xf numFmtId="186" fontId="17" fillId="0" borderId="30" xfId="0" applyNumberFormat="1" applyFont="1" applyFill="1" applyBorder="1" applyAlignment="1">
      <alignment horizontal="center" vertical="center" shrinkToFit="1"/>
    </xf>
    <xf numFmtId="186" fontId="17" fillId="0" borderId="31" xfId="0" applyNumberFormat="1" applyFont="1" applyFill="1" applyBorder="1" applyAlignment="1">
      <alignment horizontal="center" vertical="center" shrinkToFit="1"/>
    </xf>
    <xf numFmtId="186" fontId="17" fillId="0" borderId="68" xfId="0" applyNumberFormat="1" applyFont="1" applyFill="1" applyBorder="1" applyAlignment="1">
      <alignment horizontal="center" vertical="center" wrapText="1"/>
    </xf>
    <xf numFmtId="186" fontId="17" fillId="0" borderId="69" xfId="0" applyNumberFormat="1" applyFont="1" applyFill="1" applyBorder="1" applyAlignment="1">
      <alignment horizontal="center" vertical="center" wrapText="1"/>
    </xf>
    <xf numFmtId="186" fontId="17" fillId="0" borderId="23" xfId="0" applyNumberFormat="1" applyFont="1" applyFill="1" applyBorder="1" applyAlignment="1">
      <alignment horizontal="center" vertical="center" wrapText="1"/>
    </xf>
    <xf numFmtId="180" fontId="17" fillId="0" borderId="57" xfId="0" applyNumberFormat="1" applyFont="1" applyFill="1" applyBorder="1" applyAlignment="1">
      <alignment horizontal="center" vertical="center" wrapText="1"/>
    </xf>
    <xf numFmtId="180" fontId="17" fillId="0" borderId="70" xfId="0" applyNumberFormat="1" applyFont="1" applyFill="1" applyBorder="1" applyAlignment="1">
      <alignment horizontal="center" vertical="center" wrapText="1"/>
    </xf>
    <xf numFmtId="180" fontId="17" fillId="0" borderId="66" xfId="0" applyNumberFormat="1" applyFont="1" applyFill="1" applyBorder="1" applyAlignment="1">
      <alignment horizontal="center" vertical="center" shrinkToFit="1"/>
    </xf>
    <xf numFmtId="180" fontId="17" fillId="0" borderId="70" xfId="0" applyNumberFormat="1" applyFont="1" applyFill="1" applyBorder="1" applyAlignment="1">
      <alignment horizontal="center" vertical="center" shrinkToFit="1"/>
    </xf>
    <xf numFmtId="0" fontId="17" fillId="0" borderId="66" xfId="0" applyNumberFormat="1" applyFont="1" applyFill="1" applyBorder="1" applyAlignment="1">
      <alignment horizontal="center" vertical="center" shrinkToFit="1"/>
    </xf>
    <xf numFmtId="0" fontId="17" fillId="0" borderId="67" xfId="0" applyNumberFormat="1" applyFont="1" applyFill="1" applyBorder="1" applyAlignment="1">
      <alignment horizontal="center" vertical="center" shrinkToFit="1"/>
    </xf>
    <xf numFmtId="0" fontId="17" fillId="0" borderId="70" xfId="0" applyNumberFormat="1" applyFont="1" applyFill="1" applyBorder="1" applyAlignment="1">
      <alignment horizontal="center" vertical="center" shrinkToFit="1"/>
    </xf>
    <xf numFmtId="180" fontId="17" fillId="0" borderId="66" xfId="0" applyNumberFormat="1" applyFont="1" applyFill="1" applyBorder="1" applyAlignment="1">
      <alignment horizontal="center" vertical="center" wrapText="1"/>
    </xf>
    <xf numFmtId="180" fontId="17" fillId="0" borderId="58" xfId="0" applyNumberFormat="1" applyFont="1" applyFill="1" applyBorder="1" applyAlignment="1">
      <alignment horizontal="center" vertical="center" wrapText="1"/>
    </xf>
    <xf numFmtId="0" fontId="13" fillId="0" borderId="38" xfId="13" applyBorder="1" applyAlignment="1">
      <alignment horizontal="center" vertical="center" wrapText="1"/>
    </xf>
    <xf numFmtId="0" fontId="13" fillId="0" borderId="3" xfId="13" applyBorder="1" applyAlignment="1">
      <alignment horizontal="center" vertical="center" wrapText="1"/>
    </xf>
    <xf numFmtId="0" fontId="13" fillId="0" borderId="27" xfId="13" applyBorder="1" applyAlignment="1">
      <alignment horizontal="center" vertical="center" wrapText="1"/>
    </xf>
    <xf numFmtId="0" fontId="25" fillId="0" borderId="54" xfId="13" applyFont="1" applyBorder="1" applyAlignment="1">
      <alignment horizontal="center" vertical="center"/>
    </xf>
    <xf numFmtId="0" fontId="21" fillId="0" borderId="71" xfId="13" applyFont="1" applyBorder="1">
      <alignment vertical="center"/>
    </xf>
    <xf numFmtId="0" fontId="21" fillId="0" borderId="48" xfId="13" applyFont="1" applyBorder="1">
      <alignment vertical="center"/>
    </xf>
    <xf numFmtId="0" fontId="21" fillId="0" borderId="72" xfId="13" applyFont="1" applyBorder="1">
      <alignment vertical="center"/>
    </xf>
    <xf numFmtId="0" fontId="21" fillId="0" borderId="54" xfId="13" applyFont="1" applyBorder="1">
      <alignment vertical="center"/>
    </xf>
    <xf numFmtId="0" fontId="21" fillId="0" borderId="48" xfId="13" applyFont="1" applyBorder="1" applyAlignment="1">
      <alignment vertical="center" wrapText="1"/>
    </xf>
    <xf numFmtId="0" fontId="21" fillId="0" borderId="54" xfId="13" applyFont="1" applyBorder="1" applyAlignment="1">
      <alignment vertical="center" wrapText="1"/>
    </xf>
    <xf numFmtId="0" fontId="13" fillId="0" borderId="38" xfId="13" applyBorder="1" applyAlignment="1">
      <alignment horizontal="center" vertical="center"/>
    </xf>
    <xf numFmtId="0" fontId="13" fillId="0" borderId="29" xfId="13" applyBorder="1" applyAlignment="1">
      <alignment horizontal="center" vertical="center"/>
    </xf>
    <xf numFmtId="0" fontId="13" fillId="0" borderId="25" xfId="13" applyBorder="1" applyAlignment="1">
      <alignment horizontal="center" vertical="center"/>
    </xf>
    <xf numFmtId="0" fontId="13" fillId="0" borderId="43" xfId="13" applyBorder="1" applyAlignment="1">
      <alignment horizontal="center" vertical="center"/>
    </xf>
    <xf numFmtId="0" fontId="13" fillId="0" borderId="45" xfId="13" applyBorder="1" applyAlignment="1">
      <alignment horizontal="center" vertical="center" wrapText="1"/>
    </xf>
    <xf numFmtId="0" fontId="13" fillId="0" borderId="73" xfId="13" applyBorder="1" applyAlignment="1">
      <alignment horizontal="center" vertical="center" wrapText="1"/>
    </xf>
    <xf numFmtId="0" fontId="13" fillId="0" borderId="28" xfId="13" applyBorder="1" applyAlignment="1">
      <alignment horizontal="center" vertical="center" wrapText="1"/>
    </xf>
    <xf numFmtId="0" fontId="13" fillId="0" borderId="30" xfId="13" applyBorder="1" applyAlignment="1">
      <alignment horizontal="center" vertical="center"/>
    </xf>
    <xf numFmtId="0" fontId="13" fillId="0" borderId="33" xfId="13" applyBorder="1" applyAlignment="1">
      <alignment horizontal="center" vertical="center"/>
    </xf>
    <xf numFmtId="0" fontId="13" fillId="0" borderId="53" xfId="13" applyBorder="1" applyAlignment="1">
      <alignment horizontal="center" vertical="center" wrapText="1"/>
    </xf>
    <xf numFmtId="0" fontId="13" fillId="0" borderId="25" xfId="13" applyBorder="1" applyAlignment="1">
      <alignment horizontal="center" vertical="center" wrapText="1"/>
    </xf>
    <xf numFmtId="0" fontId="13" fillId="0" borderId="43" xfId="13" applyBorder="1" applyAlignment="1">
      <alignment horizontal="center" vertical="center" wrapText="1"/>
    </xf>
    <xf numFmtId="0" fontId="13" fillId="0" borderId="3" xfId="13" applyBorder="1" applyAlignment="1">
      <alignment horizontal="center" vertical="center"/>
    </xf>
    <xf numFmtId="0" fontId="13" fillId="0" borderId="27" xfId="13" applyBorder="1" applyAlignment="1">
      <alignment horizontal="center" vertical="center"/>
    </xf>
    <xf numFmtId="0" fontId="21" fillId="0" borderId="26" xfId="13" applyFont="1" applyBorder="1">
      <alignment vertical="center"/>
    </xf>
    <xf numFmtId="0" fontId="21" fillId="0" borderId="0" xfId="13" applyFont="1" applyBorder="1">
      <alignment vertical="center"/>
    </xf>
    <xf numFmtId="0" fontId="13" fillId="0" borderId="71" xfId="13" applyBorder="1" applyAlignment="1">
      <alignment horizontal="center" vertical="center"/>
    </xf>
    <xf numFmtId="0" fontId="13" fillId="0" borderId="26" xfId="13" applyBorder="1" applyAlignment="1">
      <alignment horizontal="center" vertical="center"/>
    </xf>
    <xf numFmtId="0" fontId="13" fillId="0" borderId="72" xfId="13" applyBorder="1" applyAlignment="1">
      <alignment horizontal="center" vertical="center"/>
    </xf>
    <xf numFmtId="0" fontId="21" fillId="0" borderId="0" xfId="13" applyFont="1" applyBorder="1" applyAlignment="1">
      <alignment vertical="center" wrapText="1"/>
    </xf>
  </cellXfs>
  <cellStyles count="16">
    <cellStyle name="standard" xfId="1" xr:uid="{00000000-0005-0000-0000-000000000000}"/>
    <cellStyle name="その他" xfId="2" xr:uid="{00000000-0005-0000-0000-000001000000}"/>
    <cellStyle name="ヘッダー" xfId="3" xr:uid="{00000000-0005-0000-0000-000002000000}"/>
    <cellStyle name="金額" xfId="4" xr:uid="{00000000-0005-0000-0000-000003000000}"/>
    <cellStyle name="罫線" xfId="5" xr:uid="{00000000-0005-0000-0000-000004000000}"/>
    <cellStyle name="警察署" xfId="6" xr:uid="{00000000-0005-0000-0000-000005000000}"/>
    <cellStyle name="桁区切り" xfId="7" builtinId="6"/>
    <cellStyle name="合計" xfId="8" xr:uid="{00000000-0005-0000-0000-000007000000}"/>
    <cellStyle name="場所" xfId="9" xr:uid="{00000000-0005-0000-0000-000008000000}"/>
    <cellStyle name="撤去" xfId="10" xr:uid="{00000000-0005-0000-0000-000009000000}"/>
    <cellStyle name="日付" xfId="11" xr:uid="{00000000-0005-0000-0000-00000A000000}"/>
    <cellStyle name="標準" xfId="0" builtinId="0"/>
    <cellStyle name="標準 2" xfId="12" xr:uid="{00000000-0005-0000-0000-00000C000000}"/>
    <cellStyle name="標準 3" xfId="13" xr:uid="{00000000-0005-0000-0000-00000D000000}"/>
    <cellStyle name="標準_１３年度単価の改正２" xfId="14" xr:uid="{00000000-0005-0000-0000-00000E000000}"/>
    <cellStyle name="未定義" xfId="15" xr:uid="{00000000-0005-0000-0000-00000F000000}"/>
  </cellStyles>
  <dxfs count="2">
    <dxf>
      <font>
        <strike val="0"/>
        <color theme="0"/>
      </font>
    </dxf>
    <dxf>
      <fill>
        <patternFill>
          <bgColor indexed="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139682</xdr:colOff>
      <xdr:row>2</xdr:row>
      <xdr:rowOff>274588</xdr:rowOff>
    </xdr:from>
    <xdr:to>
      <xdr:col>0</xdr:col>
      <xdr:colOff>498033</xdr:colOff>
      <xdr:row>2</xdr:row>
      <xdr:rowOff>274589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8CDAC6F-D4A0-4602-A0A1-FE62992DF13E}"/>
            </a:ext>
          </a:extLst>
        </xdr:cNvPr>
        <xdr:cNvCxnSpPr/>
      </xdr:nvCxnSpPr>
      <xdr:spPr>
        <a:xfrm>
          <a:off x="194927" y="734900"/>
          <a:ext cx="4857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170404</xdr:colOff>
      <xdr:row>2</xdr:row>
      <xdr:rowOff>275795</xdr:rowOff>
    </xdr:from>
    <xdr:to>
      <xdr:col>1</xdr:col>
      <xdr:colOff>415731</xdr:colOff>
      <xdr:row>2</xdr:row>
      <xdr:rowOff>275795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3D94729-DBF3-4C01-94FF-39A9370F3BBB}"/>
            </a:ext>
          </a:extLst>
        </xdr:cNvPr>
        <xdr:cNvCxnSpPr/>
      </xdr:nvCxnSpPr>
      <xdr:spPr>
        <a:xfrm>
          <a:off x="1120597" y="736107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1352550</xdr:colOff>
      <xdr:row>4</xdr:row>
      <xdr:rowOff>24765</xdr:rowOff>
    </xdr:from>
    <xdr:ext cx="530915" cy="2423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D6D4386-7E18-42CA-9F69-9EAB58085A66}"/>
            </a:ext>
          </a:extLst>
        </xdr:cNvPr>
        <xdr:cNvSpPr txBox="1"/>
      </xdr:nvSpPr>
      <xdr:spPr>
        <a:xfrm>
          <a:off x="1352550" y="853440"/>
          <a:ext cx="53091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警察署</a:t>
          </a:r>
        </a:p>
      </xdr:txBody>
    </xdr:sp>
    <xdr:clientData/>
  </xdr:oneCellAnchor>
  <xdr:oneCellAnchor>
    <xdr:from>
      <xdr:col>0</xdr:col>
      <xdr:colOff>97155</xdr:colOff>
      <xdr:row>4</xdr:row>
      <xdr:rowOff>95250</xdr:rowOff>
    </xdr:from>
    <xdr:ext cx="415498" cy="2423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01EA124-870A-4CA1-8EF3-F80F52D671A9}"/>
            </a:ext>
          </a:extLst>
        </xdr:cNvPr>
        <xdr:cNvSpPr txBox="1"/>
      </xdr:nvSpPr>
      <xdr:spPr>
        <a:xfrm>
          <a:off x="97155" y="923925"/>
          <a:ext cx="415498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区分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showZeros="0" view="pageBreakPreview" topLeftCell="A58" zoomScaleNormal="55" zoomScaleSheetLayoutView="100" workbookViewId="0">
      <selection activeCell="J17" sqref="J17"/>
    </sheetView>
  </sheetViews>
  <sheetFormatPr defaultColWidth="9" defaultRowHeight="13.2"/>
  <cols>
    <col min="1" max="1" width="11.109375" style="1" customWidth="1"/>
    <col min="2" max="2" width="12" style="1" customWidth="1"/>
    <col min="3" max="6" width="11.109375" style="1" customWidth="1"/>
    <col min="7" max="7" width="8.21875" style="1" customWidth="1"/>
    <col min="8" max="8" width="6.88671875" style="1" customWidth="1"/>
    <col min="9" max="9" width="9" style="1"/>
    <col min="10" max="10" width="32.88671875" style="1" customWidth="1"/>
    <col min="11" max="11" width="10.88671875" style="1" customWidth="1"/>
    <col min="12" max="16384" width="9" style="1"/>
  </cols>
  <sheetData>
    <row r="1" spans="1:15" ht="16.2">
      <c r="A1" s="37"/>
      <c r="G1" s="165"/>
      <c r="H1" s="162" t="str">
        <f>IF(工事番号="","№ 　　　        ","№ " &amp; 工事番号)</f>
        <v>№ 8-31</v>
      </c>
      <c r="J1" s="2" t="s">
        <v>15</v>
      </c>
      <c r="K1" s="202" t="s">
        <v>118</v>
      </c>
    </row>
    <row r="2" spans="1:15">
      <c r="A2" s="14" t="s">
        <v>19</v>
      </c>
      <c r="B2" s="14" t="s">
        <v>33</v>
      </c>
      <c r="C2" s="14" t="s">
        <v>20</v>
      </c>
      <c r="D2" s="14" t="s">
        <v>21</v>
      </c>
      <c r="E2" s="14" t="s">
        <v>22</v>
      </c>
      <c r="F2" s="14" t="s">
        <v>23</v>
      </c>
      <c r="G2" s="227" t="str">
        <f>年月</f>
        <v>令和 8 年 8 月</v>
      </c>
      <c r="H2" s="228"/>
      <c r="J2" s="2" t="s">
        <v>16</v>
      </c>
      <c r="K2" s="131" t="s">
        <v>119</v>
      </c>
    </row>
    <row r="3" spans="1:15" ht="54" customHeight="1">
      <c r="A3" s="2"/>
      <c r="B3" s="2"/>
      <c r="C3" s="2"/>
      <c r="D3" s="2"/>
      <c r="E3" s="2"/>
      <c r="F3" s="2"/>
      <c r="G3" s="229" t="s">
        <v>116</v>
      </c>
      <c r="H3" s="230"/>
    </row>
    <row r="4" spans="1:15">
      <c r="A4" s="3"/>
      <c r="B4" s="4"/>
      <c r="C4" s="4"/>
      <c r="D4" s="4"/>
      <c r="E4" s="4"/>
      <c r="F4" s="4"/>
      <c r="G4" s="4"/>
      <c r="H4" s="5"/>
      <c r="K4" s="164"/>
    </row>
    <row r="5" spans="1:15">
      <c r="A5" s="6"/>
      <c r="B5" s="7"/>
      <c r="C5" s="7"/>
      <c r="D5" s="7"/>
      <c r="E5" s="7"/>
      <c r="F5" s="7"/>
      <c r="G5" s="7"/>
      <c r="H5" s="8"/>
      <c r="J5" s="4"/>
      <c r="K5" s="4"/>
      <c r="L5" s="4"/>
      <c r="M5" s="4"/>
      <c r="N5" s="4"/>
      <c r="O5" s="4"/>
    </row>
    <row r="6" spans="1:15">
      <c r="A6" s="6"/>
      <c r="B6" s="7"/>
      <c r="C6" s="7"/>
      <c r="D6" s="7"/>
      <c r="E6" s="7"/>
      <c r="F6" s="7"/>
      <c r="G6" s="7"/>
      <c r="H6" s="8"/>
      <c r="J6" s="4"/>
      <c r="K6" s="4"/>
      <c r="L6" s="4"/>
      <c r="M6" s="4"/>
      <c r="N6" s="4"/>
      <c r="O6" s="4"/>
    </row>
    <row r="7" spans="1:15">
      <c r="A7" s="6"/>
      <c r="B7" s="7"/>
      <c r="C7" s="7"/>
      <c r="D7" s="7"/>
      <c r="E7" s="7"/>
      <c r="F7" s="7"/>
      <c r="G7" s="7"/>
      <c r="H7" s="8"/>
      <c r="J7" s="4"/>
      <c r="K7" s="4"/>
      <c r="L7" s="4"/>
      <c r="M7" s="4"/>
      <c r="N7" s="4"/>
      <c r="O7" s="4"/>
    </row>
    <row r="8" spans="1:15">
      <c r="A8" s="6"/>
      <c r="B8" s="7"/>
      <c r="C8" s="7"/>
      <c r="D8" s="7"/>
      <c r="E8" s="7"/>
      <c r="F8" s="7"/>
      <c r="G8" s="7"/>
      <c r="H8" s="8"/>
      <c r="J8" s="4"/>
      <c r="K8" s="4"/>
      <c r="L8" s="4"/>
      <c r="M8" s="4"/>
      <c r="N8" s="4"/>
      <c r="O8" s="4"/>
    </row>
    <row r="9" spans="1:15">
      <c r="A9" s="6"/>
      <c r="B9" s="7"/>
      <c r="C9" s="7"/>
      <c r="D9" s="7"/>
      <c r="E9" s="7"/>
      <c r="F9" s="7"/>
      <c r="G9" s="7"/>
      <c r="H9" s="8"/>
    </row>
    <row r="10" spans="1:15">
      <c r="A10" s="6"/>
      <c r="B10" s="7"/>
      <c r="C10" s="7"/>
      <c r="D10" s="7"/>
      <c r="E10" s="7"/>
      <c r="F10" s="7"/>
      <c r="G10" s="7"/>
      <c r="H10" s="8"/>
    </row>
    <row r="11" spans="1:15" ht="13.5" customHeight="1">
      <c r="A11" s="6"/>
      <c r="B11" s="7"/>
      <c r="C11" s="7"/>
      <c r="D11" s="7"/>
      <c r="E11" s="7"/>
      <c r="F11" s="7"/>
      <c r="G11" s="7"/>
      <c r="H11" s="8"/>
    </row>
    <row r="12" spans="1:15" ht="13.5" customHeight="1">
      <c r="A12" s="205" t="s">
        <v>5</v>
      </c>
      <c r="B12" s="206"/>
      <c r="C12" s="206"/>
      <c r="D12" s="206"/>
      <c r="E12" s="206"/>
      <c r="F12" s="206"/>
      <c r="G12" s="206"/>
      <c r="H12" s="207"/>
    </row>
    <row r="13" spans="1:15" ht="13.5" customHeight="1">
      <c r="A13" s="205"/>
      <c r="B13" s="206"/>
      <c r="C13" s="206"/>
      <c r="D13" s="206"/>
      <c r="E13" s="206"/>
      <c r="F13" s="206"/>
      <c r="G13" s="206"/>
      <c r="H13" s="207"/>
    </row>
    <row r="14" spans="1:15">
      <c r="A14" s="6"/>
      <c r="B14" s="7"/>
      <c r="C14" s="7"/>
      <c r="D14" s="7"/>
      <c r="E14" s="7"/>
      <c r="F14" s="7"/>
      <c r="G14" s="7"/>
      <c r="H14" s="8"/>
    </row>
    <row r="15" spans="1:15">
      <c r="A15" s="6"/>
      <c r="B15" s="7"/>
      <c r="C15" s="7"/>
      <c r="D15" s="7"/>
      <c r="E15" s="7"/>
      <c r="F15" s="7"/>
      <c r="G15" s="7"/>
      <c r="H15" s="8"/>
    </row>
    <row r="16" spans="1:15">
      <c r="A16" s="6"/>
      <c r="B16" s="7"/>
      <c r="C16" s="7"/>
      <c r="D16" s="7"/>
      <c r="E16" s="7"/>
      <c r="F16" s="7"/>
      <c r="G16" s="7"/>
      <c r="H16" s="8"/>
    </row>
    <row r="17" spans="1:12">
      <c r="A17" s="6"/>
      <c r="B17" s="7"/>
      <c r="C17" s="7"/>
      <c r="D17" s="7"/>
      <c r="E17" s="7"/>
      <c r="F17" s="7"/>
      <c r="G17" s="7"/>
      <c r="H17" s="8"/>
    </row>
    <row r="18" spans="1:12">
      <c r="A18" s="6"/>
      <c r="B18" s="7"/>
      <c r="C18" s="7"/>
      <c r="D18" s="7"/>
      <c r="E18" s="7"/>
      <c r="F18" s="7"/>
      <c r="G18" s="7"/>
      <c r="H18" s="8"/>
    </row>
    <row r="19" spans="1:12">
      <c r="A19" s="6"/>
      <c r="B19" s="7"/>
      <c r="C19" s="7"/>
      <c r="D19" s="7"/>
      <c r="E19" s="7"/>
      <c r="F19" s="7"/>
      <c r="G19" s="7"/>
      <c r="H19" s="8"/>
    </row>
    <row r="20" spans="1:12">
      <c r="A20" s="6"/>
      <c r="B20" s="7"/>
      <c r="C20" s="7"/>
      <c r="D20" s="7"/>
      <c r="E20" s="7"/>
      <c r="F20" s="7"/>
      <c r="G20" s="7"/>
      <c r="H20" s="8"/>
    </row>
    <row r="21" spans="1:12">
      <c r="A21" s="6"/>
      <c r="B21" s="7"/>
      <c r="C21" s="7"/>
      <c r="D21" s="7"/>
      <c r="E21" s="7"/>
      <c r="F21" s="7"/>
      <c r="G21" s="7"/>
      <c r="H21" s="8"/>
    </row>
    <row r="22" spans="1:12" ht="17.25" customHeight="1">
      <c r="A22" s="218" t="s">
        <v>6</v>
      </c>
      <c r="B22" s="219"/>
      <c r="C22" s="231" t="s">
        <v>145</v>
      </c>
      <c r="D22" s="231"/>
      <c r="E22" s="231"/>
      <c r="F22" s="231"/>
      <c r="G22" s="231"/>
      <c r="H22" s="8"/>
    </row>
    <row r="23" spans="1:12" ht="17.25" customHeight="1">
      <c r="A23" s="6"/>
      <c r="B23" s="7"/>
      <c r="C23" s="231"/>
      <c r="D23" s="231"/>
      <c r="E23" s="231"/>
      <c r="F23" s="231"/>
      <c r="G23" s="231"/>
      <c r="H23" s="27"/>
      <c r="I23" s="9"/>
    </row>
    <row r="24" spans="1:12" ht="13.5" customHeight="1">
      <c r="A24" s="6"/>
      <c r="B24" s="7"/>
      <c r="C24" s="231"/>
      <c r="D24" s="231"/>
      <c r="E24" s="231"/>
      <c r="F24" s="231"/>
      <c r="G24" s="231"/>
      <c r="H24" s="8"/>
    </row>
    <row r="25" spans="1:12" ht="3.75" customHeight="1">
      <c r="A25" s="6"/>
      <c r="B25" s="7"/>
      <c r="C25" s="231"/>
      <c r="D25" s="231"/>
      <c r="E25" s="231"/>
      <c r="F25" s="231"/>
      <c r="G25" s="231"/>
      <c r="H25" s="8"/>
    </row>
    <row r="26" spans="1:12" ht="9.75" customHeight="1">
      <c r="A26" s="6"/>
      <c r="B26" s="7"/>
      <c r="C26" s="155"/>
      <c r="D26" s="155"/>
      <c r="E26" s="155"/>
      <c r="F26" s="155"/>
      <c r="G26" s="155"/>
      <c r="H26" s="8"/>
    </row>
    <row r="27" spans="1:12">
      <c r="A27" s="6"/>
      <c r="B27" s="7"/>
      <c r="C27" s="7"/>
      <c r="D27" s="7"/>
      <c r="E27" s="7"/>
      <c r="F27" s="7"/>
      <c r="G27" s="7"/>
      <c r="H27" s="8"/>
    </row>
    <row r="28" spans="1:12" ht="16.2">
      <c r="A28" s="218" t="s">
        <v>7</v>
      </c>
      <c r="B28" s="219"/>
      <c r="C28" s="226" t="s">
        <v>120</v>
      </c>
      <c r="D28" s="226"/>
      <c r="E28" s="226"/>
      <c r="F28" s="226"/>
      <c r="G28" s="226"/>
      <c r="H28" s="8"/>
    </row>
    <row r="29" spans="1:12" ht="16.2">
      <c r="A29" s="35"/>
      <c r="B29" s="36"/>
      <c r="C29" s="226"/>
      <c r="D29" s="226"/>
      <c r="E29" s="226"/>
      <c r="F29" s="226"/>
      <c r="G29" s="226"/>
      <c r="H29" s="8"/>
      <c r="I29"/>
      <c r="J29"/>
      <c r="K29"/>
      <c r="L29"/>
    </row>
    <row r="30" spans="1:12" ht="16.2">
      <c r="A30" s="6"/>
      <c r="B30" s="7"/>
      <c r="C30" s="7"/>
      <c r="D30" s="7"/>
      <c r="E30" s="7"/>
      <c r="F30" s="33"/>
      <c r="G30" s="33" t="str">
        <f>IF(OR(工事場所箇所数=0,工事場所箇所数=1),"","ほか " &amp; 工事場所箇所数 -1 &amp;" か所")</f>
        <v/>
      </c>
      <c r="H30" s="29"/>
      <c r="I30"/>
      <c r="J30"/>
      <c r="K30"/>
      <c r="L30"/>
    </row>
    <row r="31" spans="1:12">
      <c r="A31" s="6"/>
      <c r="B31" s="7"/>
      <c r="C31" s="7"/>
      <c r="D31" s="7"/>
      <c r="E31" s="7"/>
      <c r="F31" s="7"/>
      <c r="G31" s="7"/>
      <c r="H31" s="8"/>
      <c r="I31"/>
      <c r="J31"/>
      <c r="K31"/>
      <c r="L31"/>
    </row>
    <row r="32" spans="1:12">
      <c r="A32" s="6"/>
      <c r="B32" s="7"/>
      <c r="C32" s="7"/>
      <c r="D32" s="7"/>
      <c r="E32" s="7"/>
      <c r="F32" s="7"/>
      <c r="G32" s="7"/>
      <c r="H32" s="8"/>
      <c r="I32"/>
      <c r="J32"/>
      <c r="K32"/>
      <c r="L32"/>
    </row>
    <row r="33" spans="1:12" ht="17.25" customHeight="1">
      <c r="A33" s="218" t="s">
        <v>12</v>
      </c>
      <c r="B33" s="219"/>
      <c r="C33" s="226" t="s">
        <v>148</v>
      </c>
      <c r="D33" s="226"/>
      <c r="E33" s="226"/>
      <c r="F33" s="226"/>
      <c r="G33" s="226"/>
      <c r="H33" s="157"/>
      <c r="I33"/>
      <c r="J33"/>
      <c r="K33"/>
      <c r="L33"/>
    </row>
    <row r="34" spans="1:12" ht="18.75" customHeight="1">
      <c r="A34" s="6"/>
      <c r="B34" s="7"/>
      <c r="C34" s="226"/>
      <c r="D34" s="226"/>
      <c r="E34" s="226"/>
      <c r="F34" s="226"/>
      <c r="G34" s="226"/>
      <c r="H34" s="157"/>
      <c r="I34"/>
      <c r="J34"/>
      <c r="K34"/>
      <c r="L34"/>
    </row>
    <row r="35" spans="1:12" ht="13.5" customHeight="1">
      <c r="A35" s="6"/>
      <c r="B35" s="7"/>
      <c r="C35" s="154"/>
      <c r="D35" s="154"/>
      <c r="E35" s="154"/>
      <c r="F35" s="154"/>
      <c r="G35" s="154"/>
      <c r="H35" s="157"/>
      <c r="I35"/>
      <c r="J35"/>
      <c r="K35"/>
      <c r="L35"/>
    </row>
    <row r="36" spans="1:12">
      <c r="A36" s="6"/>
      <c r="B36" s="7"/>
      <c r="C36" s="7"/>
      <c r="D36" s="7"/>
      <c r="E36" s="7"/>
      <c r="F36" s="7"/>
      <c r="G36" s="7"/>
      <c r="H36" s="8"/>
      <c r="I36"/>
      <c r="J36"/>
      <c r="K36"/>
      <c r="L36"/>
    </row>
    <row r="37" spans="1:12" ht="16.2">
      <c r="A37" s="218" t="s">
        <v>117</v>
      </c>
      <c r="B37" s="219"/>
      <c r="C37" s="217" t="s">
        <v>121</v>
      </c>
      <c r="D37" s="217"/>
      <c r="E37" s="217"/>
      <c r="F37" s="217"/>
      <c r="G37" s="153"/>
      <c r="H37" s="8"/>
      <c r="I37"/>
      <c r="J37"/>
      <c r="K37"/>
      <c r="L37"/>
    </row>
    <row r="38" spans="1:12">
      <c r="A38" s="6"/>
      <c r="B38" s="7"/>
      <c r="C38" s="7"/>
      <c r="D38" s="7"/>
      <c r="E38" s="7"/>
      <c r="F38" s="7"/>
      <c r="G38" s="7"/>
      <c r="H38" s="8"/>
      <c r="I38"/>
      <c r="J38"/>
      <c r="K38"/>
      <c r="L38"/>
    </row>
    <row r="39" spans="1:12">
      <c r="A39" s="6"/>
      <c r="B39" s="7"/>
      <c r="C39" s="7"/>
      <c r="D39" s="7"/>
      <c r="E39" s="7"/>
      <c r="F39" s="7"/>
      <c r="G39" s="7"/>
      <c r="H39" s="8"/>
      <c r="I39"/>
      <c r="J39"/>
      <c r="K39"/>
      <c r="L39"/>
    </row>
    <row r="40" spans="1:12" ht="16.2">
      <c r="A40" s="218" t="s">
        <v>13</v>
      </c>
      <c r="B40" s="219"/>
      <c r="C40" s="217" t="s">
        <v>122</v>
      </c>
      <c r="D40" s="217"/>
      <c r="E40" s="217"/>
      <c r="F40" s="217"/>
      <c r="G40" s="153"/>
      <c r="H40" s="8"/>
      <c r="I40"/>
      <c r="J40"/>
      <c r="K40"/>
      <c r="L40"/>
    </row>
    <row r="41" spans="1:12">
      <c r="A41" s="6"/>
      <c r="B41" s="7"/>
      <c r="C41" s="7"/>
      <c r="D41" s="7"/>
      <c r="E41" s="7"/>
      <c r="F41" s="7"/>
      <c r="G41" s="7"/>
      <c r="H41" s="8"/>
      <c r="I41"/>
      <c r="J41"/>
      <c r="K41"/>
      <c r="L41"/>
    </row>
    <row r="42" spans="1:12" ht="13.5" customHeight="1">
      <c r="A42" s="6"/>
      <c r="B42" s="7"/>
      <c r="C42" s="7"/>
      <c r="D42" s="7"/>
      <c r="E42" s="7"/>
      <c r="F42" s="7"/>
      <c r="G42" s="7"/>
      <c r="H42" s="8"/>
      <c r="I42"/>
      <c r="J42"/>
      <c r="K42"/>
      <c r="L42"/>
    </row>
    <row r="43" spans="1:12" ht="7.5" customHeight="1">
      <c r="A43" s="6"/>
      <c r="B43" s="7"/>
      <c r="C43" s="7"/>
      <c r="D43" s="7"/>
      <c r="E43" s="7"/>
      <c r="F43" s="7"/>
      <c r="G43" s="7"/>
      <c r="H43" s="8"/>
      <c r="I43"/>
      <c r="J43"/>
      <c r="K43"/>
      <c r="L43"/>
    </row>
    <row r="44" spans="1:12">
      <c r="A44" s="6"/>
      <c r="B44" s="7"/>
      <c r="C44" s="7"/>
      <c r="D44" s="7"/>
      <c r="E44" s="7"/>
      <c r="F44" s="7"/>
      <c r="G44" s="7"/>
      <c r="H44" s="8"/>
      <c r="I44"/>
      <c r="J44"/>
      <c r="K44"/>
      <c r="L44"/>
    </row>
    <row r="45" spans="1:12">
      <c r="A45" s="6"/>
      <c r="B45" s="7"/>
      <c r="C45" s="7"/>
      <c r="D45" s="7"/>
      <c r="E45" s="7"/>
      <c r="F45" s="7"/>
      <c r="G45" s="7"/>
      <c r="H45" s="8"/>
      <c r="I45"/>
      <c r="J45"/>
      <c r="K45"/>
      <c r="L45"/>
    </row>
    <row r="46" spans="1:12" ht="13.5" customHeight="1">
      <c r="A46" s="208" t="s">
        <v>123</v>
      </c>
      <c r="B46" s="209"/>
      <c r="C46" s="209"/>
      <c r="D46" s="209"/>
      <c r="E46" s="209"/>
      <c r="F46" s="209"/>
      <c r="G46" s="209"/>
      <c r="H46" s="210"/>
      <c r="I46"/>
      <c r="J46"/>
      <c r="K46"/>
      <c r="L46"/>
    </row>
    <row r="47" spans="1:12" ht="13.5" customHeight="1">
      <c r="A47" s="208"/>
      <c r="B47" s="209"/>
      <c r="C47" s="209"/>
      <c r="D47" s="209"/>
      <c r="E47" s="209"/>
      <c r="F47" s="209"/>
      <c r="G47" s="209"/>
      <c r="H47" s="210"/>
      <c r="I47"/>
      <c r="J47"/>
      <c r="K47"/>
      <c r="L47"/>
    </row>
    <row r="48" spans="1:12">
      <c r="A48" s="6"/>
      <c r="B48" s="7"/>
      <c r="C48" s="7"/>
      <c r="D48" s="7"/>
      <c r="E48" s="7"/>
      <c r="F48" s="7"/>
      <c r="G48" s="7"/>
      <c r="H48" s="8"/>
      <c r="I48"/>
      <c r="J48"/>
      <c r="K48"/>
      <c r="L48"/>
    </row>
    <row r="49" spans="1:15">
      <c r="A49" s="6"/>
      <c r="B49" s="7"/>
      <c r="C49" s="7"/>
      <c r="D49" s="7"/>
      <c r="E49" s="7"/>
      <c r="F49" s="7"/>
      <c r="G49" s="7"/>
      <c r="H49" s="8"/>
      <c r="I49"/>
      <c r="J49"/>
      <c r="K49"/>
      <c r="L49"/>
    </row>
    <row r="50" spans="1:15">
      <c r="A50" s="6"/>
      <c r="B50" s="7"/>
      <c r="C50" s="7"/>
      <c r="D50" s="7"/>
      <c r="E50" s="7"/>
      <c r="F50" s="7"/>
      <c r="G50" s="7"/>
      <c r="H50" s="8"/>
      <c r="I50"/>
      <c r="J50"/>
      <c r="K50"/>
      <c r="L50"/>
    </row>
    <row r="51" spans="1:15">
      <c r="A51" s="6"/>
      <c r="B51" s="7"/>
      <c r="C51" s="7"/>
      <c r="D51" s="7"/>
      <c r="E51" s="7"/>
      <c r="F51" s="7"/>
      <c r="G51" s="7"/>
      <c r="H51" s="8"/>
      <c r="I51"/>
      <c r="J51"/>
      <c r="K51"/>
      <c r="L51"/>
    </row>
    <row r="52" spans="1:15">
      <c r="A52" s="6"/>
      <c r="B52" s="7"/>
      <c r="C52" s="7"/>
      <c r="D52" s="7"/>
      <c r="E52" s="7"/>
      <c r="F52" s="7"/>
      <c r="G52" s="7"/>
      <c r="H52" s="8"/>
      <c r="I52"/>
      <c r="J52"/>
      <c r="K52"/>
      <c r="L52"/>
    </row>
    <row r="53" spans="1:15">
      <c r="A53" s="6"/>
      <c r="B53" s="7"/>
      <c r="C53" s="7"/>
      <c r="D53" s="7"/>
      <c r="E53" s="7"/>
      <c r="F53" s="7"/>
      <c r="G53" s="7"/>
      <c r="H53" s="8"/>
      <c r="I53"/>
      <c r="J53"/>
      <c r="K53"/>
      <c r="L53"/>
    </row>
    <row r="54" spans="1:15">
      <c r="A54" s="10"/>
      <c r="B54" s="11"/>
      <c r="C54" s="11"/>
      <c r="D54" s="11"/>
      <c r="E54" s="11"/>
      <c r="F54" s="11"/>
      <c r="G54" s="11"/>
      <c r="H54" s="12"/>
      <c r="I54"/>
      <c r="J54"/>
      <c r="K54"/>
      <c r="L54"/>
    </row>
    <row r="55" spans="1:15" ht="21.75" customHeight="1">
      <c r="A55" s="13"/>
      <c r="B55" s="13"/>
      <c r="C55" s="13"/>
      <c r="D55" s="13"/>
      <c r="E55" s="13"/>
      <c r="F55" s="13"/>
      <c r="G55" s="13"/>
      <c r="H55" s="13"/>
      <c r="I55"/>
      <c r="J55"/>
      <c r="K55"/>
      <c r="L55"/>
    </row>
    <row r="56" spans="1:15" ht="33" customHeight="1">
      <c r="A56" s="24" t="s">
        <v>28</v>
      </c>
      <c r="B56" s="25"/>
      <c r="C56" s="25"/>
      <c r="D56" s="25"/>
      <c r="E56" s="25"/>
      <c r="F56" s="25"/>
      <c r="G56" s="25"/>
      <c r="H56" s="26"/>
      <c r="I56"/>
      <c r="J56"/>
      <c r="K56"/>
      <c r="L56"/>
    </row>
    <row r="57" spans="1:15" ht="33" customHeight="1">
      <c r="A57" s="211" t="s">
        <v>14</v>
      </c>
      <c r="B57" s="212"/>
      <c r="C57" s="212"/>
      <c r="D57" s="212"/>
      <c r="E57" s="212"/>
      <c r="F57" s="212"/>
      <c r="G57" s="212"/>
      <c r="H57" s="213"/>
      <c r="I57"/>
      <c r="J57"/>
      <c r="K57"/>
      <c r="L57"/>
      <c r="M57" s="4"/>
      <c r="N57" s="4"/>
      <c r="O57" s="4"/>
    </row>
    <row r="58" spans="1:15" s="13" customFormat="1" ht="33" customHeight="1">
      <c r="A58" s="214" t="s">
        <v>146</v>
      </c>
      <c r="B58" s="215"/>
      <c r="C58" s="215"/>
      <c r="D58" s="215"/>
      <c r="E58" s="215"/>
      <c r="F58" s="215"/>
      <c r="G58" s="215"/>
      <c r="H58" s="216"/>
      <c r="I58"/>
      <c r="J58"/>
      <c r="K58"/>
      <c r="L58"/>
      <c r="M58" s="7"/>
      <c r="N58" s="7"/>
      <c r="O58" s="7"/>
    </row>
    <row r="59" spans="1:15" ht="33" customHeight="1">
      <c r="A59" s="223" t="s">
        <v>17</v>
      </c>
      <c r="B59" s="224"/>
      <c r="C59" s="224"/>
      <c r="D59" s="224"/>
      <c r="E59" s="224"/>
      <c r="F59" s="224"/>
      <c r="G59" s="224"/>
      <c r="H59" s="225"/>
      <c r="I59"/>
      <c r="J59"/>
      <c r="K59"/>
      <c r="L59"/>
      <c r="M59" s="4"/>
      <c r="N59" s="4"/>
      <c r="O59" s="4"/>
    </row>
    <row r="60" spans="1:15" s="13" customFormat="1" ht="33" customHeight="1">
      <c r="A60" s="214" t="s">
        <v>147</v>
      </c>
      <c r="B60" s="215"/>
      <c r="C60" s="215"/>
      <c r="D60" s="215"/>
      <c r="E60" s="215"/>
      <c r="F60" s="215"/>
      <c r="G60" s="215"/>
      <c r="H60" s="216"/>
      <c r="J60" s="7"/>
      <c r="K60" s="7"/>
      <c r="L60" s="7"/>
      <c r="M60" s="7"/>
      <c r="N60" s="7"/>
      <c r="O60" s="7"/>
    </row>
    <row r="61" spans="1:15" ht="33" customHeight="1">
      <c r="A61" s="211" t="s">
        <v>18</v>
      </c>
      <c r="B61" s="212"/>
      <c r="C61" s="212"/>
      <c r="D61" s="212"/>
      <c r="E61" s="212"/>
      <c r="F61" s="212"/>
      <c r="G61" s="212"/>
      <c r="H61" s="213"/>
      <c r="J61" s="4"/>
      <c r="K61" s="4"/>
      <c r="L61" s="4"/>
      <c r="M61" s="4"/>
      <c r="N61" s="4"/>
      <c r="O61" s="4"/>
    </row>
    <row r="62" spans="1:15" s="13" customFormat="1" ht="33" customHeight="1">
      <c r="A62" s="214" t="s">
        <v>124</v>
      </c>
      <c r="B62" s="215"/>
      <c r="C62" s="215"/>
      <c r="D62" s="215"/>
      <c r="E62" s="215"/>
      <c r="F62" s="215"/>
      <c r="G62" s="215"/>
      <c r="H62" s="216"/>
      <c r="J62" s="7"/>
      <c r="K62" s="7"/>
      <c r="L62" s="7"/>
      <c r="M62" s="7"/>
      <c r="N62" s="7"/>
      <c r="O62" s="7"/>
    </row>
    <row r="63" spans="1:15" ht="33" customHeight="1">
      <c r="A63" s="220" t="s">
        <v>9</v>
      </c>
      <c r="B63" s="221"/>
      <c r="C63" s="221"/>
      <c r="D63" s="221"/>
      <c r="E63" s="221"/>
      <c r="F63" s="221"/>
      <c r="G63" s="221"/>
      <c r="H63" s="222"/>
    </row>
    <row r="64" spans="1:15" ht="33" customHeight="1">
      <c r="A64" s="15" t="s">
        <v>10</v>
      </c>
      <c r="B64" s="16"/>
      <c r="C64" s="16"/>
      <c r="D64" s="16"/>
      <c r="E64" s="16"/>
      <c r="F64" s="16"/>
      <c r="G64" s="16"/>
      <c r="H64" s="17"/>
    </row>
    <row r="65" spans="1:10" ht="33" customHeight="1">
      <c r="A65" s="18" t="s">
        <v>24</v>
      </c>
      <c r="B65" s="16"/>
      <c r="C65" s="16"/>
      <c r="D65" s="16"/>
      <c r="E65" s="16"/>
      <c r="F65" s="16"/>
      <c r="G65" s="16"/>
      <c r="H65" s="17"/>
    </row>
    <row r="66" spans="1:10" ht="33" customHeight="1">
      <c r="A66" s="15" t="s">
        <v>11</v>
      </c>
      <c r="B66" s="16"/>
      <c r="C66" s="16"/>
      <c r="D66" s="16"/>
      <c r="E66" s="16"/>
      <c r="F66" s="16"/>
      <c r="G66" s="16"/>
      <c r="H66" s="17"/>
    </row>
    <row r="67" spans="1:10" ht="33" customHeight="1">
      <c r="A67" s="30" t="s">
        <v>29</v>
      </c>
      <c r="B67" s="31"/>
      <c r="C67" s="31"/>
      <c r="D67" s="31"/>
      <c r="E67" s="32"/>
      <c r="F67" s="16"/>
      <c r="G67" s="16"/>
      <c r="H67" s="17"/>
      <c r="J67" s="19"/>
    </row>
    <row r="68" spans="1:10" ht="33" customHeight="1">
      <c r="A68" s="34" t="s">
        <v>27</v>
      </c>
      <c r="B68" s="204">
        <f xml:space="preserve"> 設計書!合計</f>
        <v>0</v>
      </c>
      <c r="C68" s="204"/>
      <c r="D68" s="204"/>
      <c r="E68" s="204"/>
      <c r="F68" s="16"/>
      <c r="G68" s="16"/>
      <c r="H68" s="17"/>
    </row>
    <row r="69" spans="1:10" ht="33" customHeight="1">
      <c r="A69" s="20"/>
      <c r="B69" s="16"/>
      <c r="C69" s="16"/>
      <c r="D69" s="16"/>
      <c r="E69" s="16"/>
      <c r="F69" s="16"/>
      <c r="G69" s="16"/>
      <c r="H69" s="17"/>
    </row>
    <row r="70" spans="1:10" ht="33" customHeight="1">
      <c r="A70" s="20"/>
      <c r="B70" s="16"/>
      <c r="C70" s="16"/>
      <c r="D70" s="16"/>
      <c r="E70" s="16"/>
      <c r="F70" s="16"/>
      <c r="G70" s="16"/>
      <c r="H70" s="17"/>
    </row>
    <row r="71" spans="1:10" ht="33" customHeight="1">
      <c r="A71" s="20"/>
      <c r="B71" s="16"/>
      <c r="C71" s="16"/>
      <c r="D71" s="16"/>
      <c r="E71" s="16"/>
      <c r="F71" s="16"/>
      <c r="G71" s="16"/>
      <c r="H71" s="17"/>
    </row>
    <row r="72" spans="1:10" ht="33" customHeight="1">
      <c r="A72" s="20"/>
      <c r="B72" s="16"/>
      <c r="C72" s="16"/>
      <c r="D72" s="16"/>
      <c r="E72" s="16"/>
      <c r="F72" s="16"/>
      <c r="G72" s="16"/>
      <c r="H72" s="17"/>
    </row>
    <row r="73" spans="1:10" ht="33" customHeight="1">
      <c r="A73" s="20"/>
      <c r="B73" s="16"/>
      <c r="C73" s="16"/>
      <c r="D73" s="16"/>
      <c r="E73" s="16"/>
      <c r="F73" s="16"/>
      <c r="G73" s="16"/>
      <c r="H73" s="17"/>
    </row>
    <row r="74" spans="1:10" ht="33" customHeight="1">
      <c r="A74" s="20"/>
      <c r="B74" s="16"/>
      <c r="C74" s="16"/>
      <c r="D74" s="16"/>
      <c r="E74" s="16"/>
      <c r="F74" s="16"/>
      <c r="G74" s="16"/>
      <c r="H74" s="17"/>
    </row>
    <row r="75" spans="1:10" ht="33" customHeight="1">
      <c r="A75" s="20"/>
      <c r="B75" s="16"/>
      <c r="C75" s="16"/>
      <c r="D75" s="16"/>
      <c r="E75" s="16"/>
      <c r="F75" s="16"/>
      <c r="G75" s="16"/>
      <c r="H75" s="17"/>
    </row>
    <row r="76" spans="1:10" ht="33" customHeight="1">
      <c r="A76" s="20"/>
      <c r="B76" s="16"/>
      <c r="C76" s="16"/>
      <c r="D76" s="16"/>
      <c r="E76" s="16"/>
      <c r="F76" s="16"/>
      <c r="G76" s="16"/>
      <c r="H76" s="17"/>
    </row>
    <row r="77" spans="1:10" ht="33" customHeight="1">
      <c r="A77" s="20"/>
      <c r="B77" s="16"/>
      <c r="C77" s="16"/>
      <c r="D77" s="16"/>
      <c r="E77" s="16"/>
      <c r="F77" s="16"/>
      <c r="G77" s="16"/>
      <c r="H77" s="17"/>
    </row>
    <row r="78" spans="1:10" ht="33" customHeight="1">
      <c r="A78" s="21"/>
      <c r="B78" s="22"/>
      <c r="C78" s="22"/>
      <c r="D78" s="22"/>
      <c r="E78" s="22"/>
      <c r="F78" s="22"/>
      <c r="G78" s="22"/>
      <c r="H78" s="23"/>
    </row>
    <row r="79" spans="1:10">
      <c r="A79" s="13"/>
      <c r="B79" s="13"/>
      <c r="C79" s="13"/>
      <c r="D79" s="13"/>
      <c r="E79" s="13"/>
      <c r="F79" s="13"/>
      <c r="G79" s="13"/>
      <c r="H79" s="13"/>
    </row>
  </sheetData>
  <mergeCells count="22">
    <mergeCell ref="A22:B22"/>
    <mergeCell ref="A57:H57"/>
    <mergeCell ref="G2:H2"/>
    <mergeCell ref="G3:H3"/>
    <mergeCell ref="C22:G25"/>
    <mergeCell ref="C37:F37"/>
    <mergeCell ref="B68:E68"/>
    <mergeCell ref="A12:H13"/>
    <mergeCell ref="A46:H47"/>
    <mergeCell ref="A61:H61"/>
    <mergeCell ref="A60:H60"/>
    <mergeCell ref="A58:H58"/>
    <mergeCell ref="C40:F40"/>
    <mergeCell ref="A33:B33"/>
    <mergeCell ref="A63:H63"/>
    <mergeCell ref="A59:H59"/>
    <mergeCell ref="A62:H62"/>
    <mergeCell ref="C28:G29"/>
    <mergeCell ref="C33:G34"/>
    <mergeCell ref="A37:B37"/>
    <mergeCell ref="A40:B40"/>
    <mergeCell ref="A28:B28"/>
  </mergeCells>
  <phoneticPr fontId="2"/>
  <pageMargins left="1.1023622047244095" right="0.51181102362204722" top="0.82677165354330717" bottom="0.59055118110236227" header="0.51181102362204722" footer="0.51181102362204722"/>
  <pageSetup paperSize="9" fitToHeight="2" orientation="portrait" r:id="rId1"/>
  <headerFooter alignWithMargins="0"/>
  <rowBreaks count="1" manualBreakCount="1">
    <brk id="5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9"/>
  <sheetViews>
    <sheetView showZeros="0" view="pageBreakPreview" topLeftCell="A16" zoomScale="115" zoomScaleNormal="100" zoomScaleSheetLayoutView="115" workbookViewId="0">
      <selection activeCell="F44" sqref="F44"/>
    </sheetView>
  </sheetViews>
  <sheetFormatPr defaultColWidth="9" defaultRowHeight="13.2"/>
  <cols>
    <col min="1" max="1" width="11.6640625" style="1" customWidth="1"/>
    <col min="2" max="2" width="10.6640625" style="1" customWidth="1"/>
    <col min="3" max="4" width="9.6640625" style="1" customWidth="1"/>
    <col min="5" max="5" width="9" style="1"/>
    <col min="6" max="6" width="8.6640625" style="1" customWidth="1"/>
    <col min="7" max="7" width="8.44140625" style="1" customWidth="1"/>
    <col min="8" max="8" width="8.21875" style="1" customWidth="1"/>
    <col min="9" max="9" width="6.88671875" style="1" customWidth="1"/>
    <col min="10" max="10" width="9" style="1"/>
    <col min="11" max="11" width="13.88671875" style="1" bestFit="1" customWidth="1"/>
    <col min="12" max="16384" width="9" style="1"/>
  </cols>
  <sheetData>
    <row r="1" spans="1:16" ht="17.25" customHeight="1">
      <c r="A1" s="156"/>
      <c r="H1" s="166"/>
      <c r="I1" s="163" t="str">
        <f>表紙等_署用!H1</f>
        <v>№ 8-31</v>
      </c>
    </row>
    <row r="2" spans="1:16">
      <c r="A2" s="14" t="s">
        <v>0</v>
      </c>
      <c r="B2" s="14" t="s">
        <v>1</v>
      </c>
      <c r="C2" s="14" t="s">
        <v>2</v>
      </c>
      <c r="D2" s="14" t="s">
        <v>30</v>
      </c>
      <c r="E2" s="14" t="s">
        <v>3</v>
      </c>
      <c r="F2" s="14" t="s">
        <v>4</v>
      </c>
      <c r="G2" s="14" t="s">
        <v>111</v>
      </c>
      <c r="H2" s="232" t="str">
        <f xml:space="preserve"> 表紙等_署用!G2</f>
        <v>令和 8 年 8 月</v>
      </c>
      <c r="I2" s="233"/>
    </row>
    <row r="3" spans="1:16" ht="54" customHeight="1">
      <c r="A3" s="2"/>
      <c r="B3" s="2"/>
      <c r="C3" s="2"/>
      <c r="D3" s="2"/>
      <c r="E3" s="2"/>
      <c r="F3" s="2"/>
      <c r="G3" s="2"/>
      <c r="H3" s="229" t="s">
        <v>116</v>
      </c>
      <c r="I3" s="230"/>
    </row>
    <row r="4" spans="1:16">
      <c r="A4" s="3"/>
      <c r="B4" s="4"/>
      <c r="C4" s="4"/>
      <c r="D4" s="4"/>
      <c r="E4" s="4"/>
      <c r="F4" s="4"/>
      <c r="G4" s="4"/>
      <c r="H4" s="4"/>
      <c r="I4" s="5"/>
    </row>
    <row r="5" spans="1:16">
      <c r="A5" s="6"/>
      <c r="B5" s="7"/>
      <c r="C5" s="7"/>
      <c r="D5" s="7"/>
      <c r="E5" s="7"/>
      <c r="F5" s="7"/>
      <c r="G5" s="7"/>
      <c r="H5" s="7"/>
      <c r="I5" s="8"/>
      <c r="K5" s="4"/>
      <c r="L5" s="4"/>
      <c r="M5" s="4"/>
      <c r="N5" s="4"/>
      <c r="O5" s="4"/>
      <c r="P5" s="4"/>
    </row>
    <row r="6" spans="1:16">
      <c r="A6" s="6"/>
      <c r="B6" s="7"/>
      <c r="C6" s="7"/>
      <c r="D6" s="7"/>
      <c r="E6" s="7"/>
      <c r="F6" s="7"/>
      <c r="G6" s="7"/>
      <c r="H6" s="7"/>
      <c r="I6" s="8"/>
      <c r="K6" s="4"/>
      <c r="L6" s="4"/>
      <c r="M6" s="4"/>
      <c r="N6" s="4"/>
      <c r="O6" s="4"/>
      <c r="P6" s="4"/>
    </row>
    <row r="7" spans="1:16">
      <c r="A7" s="6"/>
      <c r="B7" s="7"/>
      <c r="C7" s="7"/>
      <c r="D7" s="7"/>
      <c r="E7" s="7"/>
      <c r="F7" s="7"/>
      <c r="G7" s="7"/>
      <c r="H7" s="7"/>
      <c r="I7" s="8"/>
      <c r="K7" s="4"/>
      <c r="L7" s="4"/>
      <c r="M7" s="4"/>
      <c r="N7" s="4"/>
      <c r="O7" s="4"/>
      <c r="P7" s="4"/>
    </row>
    <row r="8" spans="1:16">
      <c r="A8" s="6"/>
      <c r="B8" s="7"/>
      <c r="C8" s="7"/>
      <c r="D8" s="7"/>
      <c r="E8" s="7"/>
      <c r="F8" s="7"/>
      <c r="G8" s="7"/>
      <c r="H8" s="7"/>
      <c r="I8" s="8"/>
      <c r="K8" s="4"/>
      <c r="L8" s="4"/>
      <c r="M8" s="4"/>
      <c r="N8" s="4"/>
      <c r="O8" s="4"/>
      <c r="P8" s="4"/>
    </row>
    <row r="9" spans="1:16">
      <c r="A9" s="6"/>
      <c r="B9" s="7"/>
      <c r="C9" s="7"/>
      <c r="D9" s="7"/>
      <c r="E9" s="7"/>
      <c r="F9" s="7"/>
      <c r="G9" s="7"/>
      <c r="H9" s="7"/>
      <c r="I9" s="8"/>
    </row>
    <row r="10" spans="1:16">
      <c r="A10" s="6"/>
      <c r="B10" s="7"/>
      <c r="C10" s="7"/>
      <c r="D10" s="7"/>
      <c r="E10" s="7"/>
      <c r="F10" s="7"/>
      <c r="G10" s="7"/>
      <c r="H10" s="7"/>
      <c r="I10" s="8"/>
    </row>
    <row r="11" spans="1:16" ht="13.5" customHeight="1">
      <c r="A11" s="6"/>
      <c r="B11" s="7"/>
      <c r="C11" s="7"/>
      <c r="D11" s="7"/>
      <c r="E11" s="7"/>
      <c r="F11" s="7"/>
      <c r="G11" s="7"/>
      <c r="H11" s="7"/>
      <c r="I11" s="8"/>
    </row>
    <row r="12" spans="1:16" ht="13.5" customHeight="1">
      <c r="A12" s="205" t="s">
        <v>5</v>
      </c>
      <c r="B12" s="206"/>
      <c r="C12" s="206"/>
      <c r="D12" s="206"/>
      <c r="E12" s="206"/>
      <c r="F12" s="206"/>
      <c r="G12" s="206"/>
      <c r="H12" s="206"/>
      <c r="I12" s="207"/>
    </row>
    <row r="13" spans="1:16" ht="13.5" customHeight="1">
      <c r="A13" s="205"/>
      <c r="B13" s="206"/>
      <c r="C13" s="206"/>
      <c r="D13" s="206"/>
      <c r="E13" s="206"/>
      <c r="F13" s="206"/>
      <c r="G13" s="206"/>
      <c r="H13" s="206"/>
      <c r="I13" s="207"/>
    </row>
    <row r="14" spans="1:16">
      <c r="A14" s="6"/>
      <c r="B14" s="7"/>
      <c r="C14" s="7"/>
      <c r="D14" s="7"/>
      <c r="E14" s="7"/>
      <c r="F14" s="7"/>
      <c r="G14" s="7"/>
      <c r="H14" s="7"/>
      <c r="I14" s="8"/>
    </row>
    <row r="15" spans="1:16">
      <c r="A15" s="6"/>
      <c r="B15" s="7"/>
      <c r="C15" s="7"/>
      <c r="D15" s="7"/>
      <c r="E15" s="7"/>
      <c r="F15" s="7"/>
      <c r="G15" s="7"/>
      <c r="H15" s="7"/>
      <c r="I15" s="8"/>
    </row>
    <row r="16" spans="1:16">
      <c r="A16" s="6"/>
      <c r="B16" s="7"/>
      <c r="C16" s="7"/>
      <c r="D16" s="7"/>
      <c r="E16" s="7"/>
      <c r="F16" s="7"/>
      <c r="G16" s="7"/>
      <c r="H16" s="7"/>
      <c r="I16" s="8"/>
    </row>
    <row r="17" spans="1:10">
      <c r="A17" s="6"/>
      <c r="B17" s="7"/>
      <c r="C17" s="7"/>
      <c r="D17" s="7"/>
      <c r="E17" s="7"/>
      <c r="F17" s="7"/>
      <c r="G17" s="7"/>
      <c r="H17" s="7"/>
      <c r="I17" s="8"/>
    </row>
    <row r="18" spans="1:10">
      <c r="A18" s="6"/>
      <c r="B18" s="7"/>
      <c r="C18" s="7"/>
      <c r="D18" s="7"/>
      <c r="E18" s="7"/>
      <c r="F18" s="7"/>
      <c r="G18" s="7"/>
      <c r="H18" s="7"/>
      <c r="I18" s="8"/>
    </row>
    <row r="19" spans="1:10">
      <c r="A19" s="6"/>
      <c r="B19" s="7"/>
      <c r="C19" s="7"/>
      <c r="D19" s="7"/>
      <c r="E19" s="7"/>
      <c r="F19" s="7"/>
      <c r="G19" s="7"/>
      <c r="H19" s="7"/>
      <c r="I19" s="8"/>
    </row>
    <row r="20" spans="1:10">
      <c r="A20" s="6"/>
      <c r="B20" s="7"/>
      <c r="C20" s="7"/>
      <c r="D20" s="7"/>
      <c r="E20" s="7"/>
      <c r="F20" s="7"/>
      <c r="G20" s="7"/>
      <c r="H20" s="7"/>
      <c r="I20" s="8"/>
    </row>
    <row r="21" spans="1:10">
      <c r="A21" s="6"/>
      <c r="B21" s="7"/>
      <c r="C21" s="7"/>
      <c r="D21" s="7"/>
      <c r="E21" s="7"/>
      <c r="F21" s="7"/>
      <c r="G21" s="7"/>
      <c r="H21" s="7"/>
      <c r="I21" s="8"/>
    </row>
    <row r="22" spans="1:10" ht="16.2">
      <c r="A22" s="218" t="s">
        <v>6</v>
      </c>
      <c r="B22" s="219"/>
      <c r="C22" s="231" t="str">
        <f xml:space="preserve"> 表紙等_署用!工事名称</f>
        <v>安芸高田市高宮町佐々部ほか道路標示工事</v>
      </c>
      <c r="D22" s="231"/>
      <c r="E22" s="231"/>
      <c r="F22" s="231"/>
      <c r="G22" s="231"/>
      <c r="H22" s="231"/>
      <c r="I22" s="8"/>
    </row>
    <row r="23" spans="1:10" ht="17.25" customHeight="1">
      <c r="A23" s="6"/>
      <c r="B23" s="7"/>
      <c r="C23" s="231"/>
      <c r="D23" s="231"/>
      <c r="E23" s="231"/>
      <c r="F23" s="231"/>
      <c r="G23" s="231"/>
      <c r="H23" s="231"/>
      <c r="I23" s="27"/>
      <c r="J23" s="9"/>
    </row>
    <row r="24" spans="1:10" ht="13.5" customHeight="1">
      <c r="A24" s="6"/>
      <c r="B24" s="7"/>
      <c r="C24" s="231"/>
      <c r="D24" s="231"/>
      <c r="E24" s="231"/>
      <c r="F24" s="231"/>
      <c r="G24" s="231"/>
      <c r="H24" s="231"/>
      <c r="I24" s="8"/>
    </row>
    <row r="25" spans="1:10" ht="3.75" customHeight="1">
      <c r="A25" s="6"/>
      <c r="B25" s="7"/>
      <c r="C25" s="231"/>
      <c r="D25" s="231"/>
      <c r="E25" s="231"/>
      <c r="F25" s="231"/>
      <c r="G25" s="231"/>
      <c r="H25" s="231"/>
      <c r="I25" s="8"/>
    </row>
    <row r="26" spans="1:10" ht="9.75" customHeight="1">
      <c r="A26" s="6"/>
      <c r="B26" s="7"/>
      <c r="C26" s="7"/>
      <c r="D26" s="7"/>
      <c r="E26" s="7"/>
      <c r="F26" s="7"/>
      <c r="G26" s="7"/>
      <c r="H26" s="7"/>
      <c r="I26" s="8"/>
    </row>
    <row r="27" spans="1:10">
      <c r="A27" s="6"/>
      <c r="B27" s="7"/>
      <c r="C27" s="7"/>
      <c r="D27" s="7"/>
      <c r="E27" s="7"/>
      <c r="F27" s="7"/>
      <c r="G27" s="7"/>
      <c r="H27" s="7"/>
      <c r="I27" s="8"/>
    </row>
    <row r="28" spans="1:10" ht="17.25" customHeight="1">
      <c r="A28" s="218" t="s">
        <v>7</v>
      </c>
      <c r="B28" s="219"/>
      <c r="C28" s="226" t="str">
        <f xml:space="preserve"> 表紙等_署用!工事場所</f>
        <v>安芸高田市高宮町佐々部471番地先から同町佐々部1,040番地8先までの間</v>
      </c>
      <c r="D28" s="226"/>
      <c r="E28" s="226"/>
      <c r="F28" s="226"/>
      <c r="G28" s="226"/>
      <c r="H28" s="226"/>
      <c r="I28" s="8"/>
    </row>
    <row r="29" spans="1:10" ht="16.2">
      <c r="A29" s="35"/>
      <c r="B29" s="36"/>
      <c r="C29" s="226"/>
      <c r="D29" s="226"/>
      <c r="E29" s="226"/>
      <c r="F29" s="226"/>
      <c r="G29" s="226"/>
      <c r="H29" s="226"/>
      <c r="I29" s="8"/>
    </row>
    <row r="30" spans="1:10" ht="16.2">
      <c r="A30" s="6"/>
      <c r="B30" s="7"/>
      <c r="C30" s="7"/>
      <c r="D30" s="7"/>
      <c r="E30" s="7"/>
      <c r="F30" s="28"/>
      <c r="G30" s="33"/>
      <c r="H30" s="33" t="str">
        <f xml:space="preserve"> 表紙等_署用!G30</f>
        <v/>
      </c>
      <c r="I30" s="29"/>
    </row>
    <row r="31" spans="1:10">
      <c r="A31" s="6"/>
      <c r="B31" s="7"/>
      <c r="C31" s="7"/>
      <c r="D31" s="7"/>
      <c r="E31" s="7"/>
      <c r="F31" s="7"/>
      <c r="G31" s="7"/>
      <c r="H31" s="7"/>
      <c r="I31" s="8"/>
    </row>
    <row r="32" spans="1:10">
      <c r="A32" s="6"/>
      <c r="B32" s="7"/>
      <c r="C32" s="7"/>
      <c r="D32" s="7"/>
      <c r="E32" s="7"/>
      <c r="F32" s="7"/>
      <c r="G32" s="7"/>
      <c r="H32" s="7"/>
      <c r="I32" s="8"/>
    </row>
    <row r="33" spans="1:9" ht="16.2">
      <c r="A33" s="218" t="s">
        <v>12</v>
      </c>
      <c r="B33" s="219"/>
      <c r="C33" s="226" t="str">
        <f>表紙等_署用!工事期間</f>
        <v>契約日の翌日から令和9年2月26日までの間</v>
      </c>
      <c r="D33" s="226"/>
      <c r="E33" s="226"/>
      <c r="F33" s="226"/>
      <c r="G33" s="226"/>
      <c r="H33" s="226"/>
      <c r="I33" s="8"/>
    </row>
    <row r="34" spans="1:9" ht="18.75" customHeight="1">
      <c r="A34" s="6"/>
      <c r="B34" s="7"/>
      <c r="C34" s="226"/>
      <c r="D34" s="226"/>
      <c r="E34" s="226"/>
      <c r="F34" s="226"/>
      <c r="G34" s="226"/>
      <c r="H34" s="226"/>
      <c r="I34" s="8"/>
    </row>
    <row r="35" spans="1:9">
      <c r="A35" s="6"/>
      <c r="B35" s="7"/>
      <c r="C35" s="7"/>
      <c r="D35" s="7"/>
      <c r="E35" s="7"/>
      <c r="F35" s="7"/>
      <c r="G35" s="7"/>
      <c r="H35" s="7"/>
      <c r="I35" s="8"/>
    </row>
    <row r="36" spans="1:9">
      <c r="A36" s="6"/>
      <c r="B36" s="7"/>
      <c r="C36" s="7"/>
      <c r="D36" s="7"/>
      <c r="E36" s="7"/>
      <c r="F36" s="7"/>
      <c r="G36" s="7"/>
      <c r="H36" s="7"/>
      <c r="I36" s="8"/>
    </row>
    <row r="37" spans="1:9" ht="16.2">
      <c r="A37" s="218" t="s">
        <v>117</v>
      </c>
      <c r="B37" s="219"/>
      <c r="C37" s="217" t="str">
        <f>表紙等_署用!監督員</f>
        <v>高山　航輝</v>
      </c>
      <c r="D37" s="217"/>
      <c r="E37" s="217"/>
      <c r="F37" s="217"/>
      <c r="G37" s="217"/>
      <c r="H37" s="153"/>
      <c r="I37" s="8"/>
    </row>
    <row r="38" spans="1:9">
      <c r="A38" s="6"/>
      <c r="B38" s="7"/>
      <c r="C38" s="7"/>
      <c r="D38" s="7"/>
      <c r="E38" s="7"/>
      <c r="F38" s="7"/>
      <c r="G38" s="7"/>
      <c r="H38" s="7"/>
      <c r="I38" s="8"/>
    </row>
    <row r="39" spans="1:9">
      <c r="A39" s="6"/>
      <c r="B39" s="7"/>
      <c r="C39" s="7"/>
      <c r="D39" s="7"/>
      <c r="E39" s="7"/>
      <c r="F39" s="7"/>
      <c r="G39" s="7"/>
      <c r="H39" s="7"/>
      <c r="I39" s="8"/>
    </row>
    <row r="40" spans="1:9" ht="16.2">
      <c r="A40" s="218" t="s">
        <v>13</v>
      </c>
      <c r="B40" s="219"/>
      <c r="C40" s="217" t="str">
        <f>表紙等_署用!検査員</f>
        <v>大塚　真二</v>
      </c>
      <c r="D40" s="217"/>
      <c r="E40" s="217"/>
      <c r="F40" s="217"/>
      <c r="G40" s="217"/>
      <c r="H40" s="153"/>
      <c r="I40" s="8"/>
    </row>
    <row r="41" spans="1:9">
      <c r="A41" s="6"/>
      <c r="B41" s="7"/>
      <c r="C41" s="7"/>
      <c r="D41" s="7"/>
      <c r="E41" s="7"/>
      <c r="F41" s="7"/>
      <c r="G41" s="7"/>
      <c r="H41" s="7"/>
      <c r="I41" s="8"/>
    </row>
    <row r="42" spans="1:9" ht="13.5" customHeight="1">
      <c r="A42" s="6"/>
      <c r="B42" s="7"/>
      <c r="C42" s="7"/>
      <c r="D42" s="7"/>
      <c r="E42" s="7"/>
      <c r="F42" s="7"/>
      <c r="G42" s="7"/>
      <c r="H42" s="7"/>
      <c r="I42" s="8"/>
    </row>
    <row r="43" spans="1:9" ht="13.5" customHeight="1">
      <c r="A43" s="6"/>
      <c r="B43" s="7"/>
      <c r="C43" s="7"/>
      <c r="D43" s="7"/>
      <c r="E43" s="7"/>
      <c r="F43" s="7"/>
      <c r="G43" s="7"/>
      <c r="H43" s="7"/>
      <c r="I43" s="8"/>
    </row>
    <row r="44" spans="1:9" ht="7.5" customHeight="1">
      <c r="A44" s="6"/>
      <c r="B44" s="7"/>
      <c r="C44" s="7"/>
      <c r="D44" s="7"/>
      <c r="E44" s="7"/>
      <c r="F44" s="7"/>
      <c r="G44" s="7"/>
      <c r="H44" s="7"/>
      <c r="I44" s="8"/>
    </row>
    <row r="45" spans="1:9">
      <c r="A45" s="6"/>
      <c r="B45" s="7"/>
      <c r="C45" s="7"/>
      <c r="D45" s="7"/>
      <c r="E45" s="7"/>
      <c r="F45" s="7"/>
      <c r="G45" s="7"/>
      <c r="H45" s="7"/>
      <c r="I45" s="8"/>
    </row>
    <row r="46" spans="1:9" ht="13.5" customHeight="1">
      <c r="A46" s="208" t="s">
        <v>8</v>
      </c>
      <c r="B46" s="209"/>
      <c r="C46" s="209"/>
      <c r="D46" s="209"/>
      <c r="E46" s="209"/>
      <c r="F46" s="209"/>
      <c r="G46" s="209"/>
      <c r="H46" s="209"/>
      <c r="I46" s="210"/>
    </row>
    <row r="47" spans="1:9" ht="13.5" customHeight="1">
      <c r="A47" s="208"/>
      <c r="B47" s="209"/>
      <c r="C47" s="209"/>
      <c r="D47" s="209"/>
      <c r="E47" s="209"/>
      <c r="F47" s="209"/>
      <c r="G47" s="209"/>
      <c r="H47" s="209"/>
      <c r="I47" s="210"/>
    </row>
    <row r="48" spans="1:9">
      <c r="A48" s="6"/>
      <c r="B48" s="7"/>
      <c r="C48" s="7"/>
      <c r="D48" s="7"/>
      <c r="E48" s="7"/>
      <c r="F48" s="7"/>
      <c r="G48" s="7"/>
      <c r="H48" s="7"/>
      <c r="I48" s="8"/>
    </row>
    <row r="49" spans="1:16">
      <c r="A49" s="6"/>
      <c r="B49" s="7"/>
      <c r="C49" s="7"/>
      <c r="D49" s="7"/>
      <c r="E49" s="7"/>
      <c r="F49" s="7"/>
      <c r="G49" s="7"/>
      <c r="H49" s="7"/>
      <c r="I49" s="8"/>
    </row>
    <row r="50" spans="1:16">
      <c r="A50" s="6"/>
      <c r="B50" s="7"/>
      <c r="C50" s="7"/>
      <c r="D50" s="7"/>
      <c r="E50" s="7"/>
      <c r="F50" s="7"/>
      <c r="G50" s="7"/>
      <c r="H50" s="7"/>
      <c r="I50" s="8"/>
    </row>
    <row r="51" spans="1:16">
      <c r="A51" s="6"/>
      <c r="B51" s="7"/>
      <c r="C51" s="7"/>
      <c r="D51" s="7"/>
      <c r="E51" s="7"/>
      <c r="F51" s="7"/>
      <c r="G51" s="7"/>
      <c r="H51" s="7"/>
      <c r="I51" s="8"/>
    </row>
    <row r="52" spans="1:16">
      <c r="A52" s="6"/>
      <c r="B52" s="7"/>
      <c r="C52" s="7"/>
      <c r="D52" s="7"/>
      <c r="E52" s="7"/>
      <c r="F52" s="7"/>
      <c r="G52" s="7"/>
      <c r="H52" s="7"/>
      <c r="I52" s="8"/>
    </row>
    <row r="53" spans="1:16">
      <c r="A53" s="6"/>
      <c r="B53" s="7"/>
      <c r="C53" s="7"/>
      <c r="D53" s="7"/>
      <c r="E53" s="7"/>
      <c r="F53" s="7"/>
      <c r="G53" s="7"/>
      <c r="H53" s="7"/>
      <c r="I53" s="8"/>
    </row>
    <row r="54" spans="1:16">
      <c r="A54" s="10"/>
      <c r="B54" s="11"/>
      <c r="C54" s="11"/>
      <c r="D54" s="11"/>
      <c r="E54" s="11"/>
      <c r="F54" s="11"/>
      <c r="G54" s="11"/>
      <c r="H54" s="11"/>
      <c r="I54" s="12"/>
    </row>
    <row r="55" spans="1:16" ht="21.75" customHeight="1">
      <c r="A55" s="13"/>
      <c r="B55" s="13"/>
      <c r="C55" s="13"/>
      <c r="D55" s="13"/>
      <c r="E55" s="13"/>
      <c r="F55" s="13"/>
      <c r="G55" s="13"/>
      <c r="H55" s="13"/>
      <c r="I55" s="13"/>
    </row>
    <row r="56" spans="1:16" ht="33" customHeight="1">
      <c r="A56" s="24" t="s">
        <v>31</v>
      </c>
      <c r="B56" s="25"/>
      <c r="C56" s="25"/>
      <c r="D56" s="25"/>
      <c r="E56" s="25"/>
      <c r="F56" s="25"/>
      <c r="G56" s="25"/>
      <c r="H56" s="25"/>
      <c r="I56" s="26"/>
    </row>
    <row r="57" spans="1:16" ht="33" customHeight="1">
      <c r="A57" s="211" t="s">
        <v>14</v>
      </c>
      <c r="B57" s="212"/>
      <c r="C57" s="212"/>
      <c r="D57" s="212"/>
      <c r="E57" s="212"/>
      <c r="F57" s="212"/>
      <c r="G57" s="212"/>
      <c r="H57" s="212"/>
      <c r="I57" s="213"/>
      <c r="K57" s="4"/>
      <c r="L57" s="4"/>
      <c r="M57" s="4"/>
      <c r="N57" s="4"/>
      <c r="O57" s="4"/>
      <c r="P57" s="4"/>
    </row>
    <row r="58" spans="1:16" ht="33" customHeight="1">
      <c r="A58" s="214" t="str">
        <f xml:space="preserve"> 表紙等_署用!工事種別</f>
        <v>　　　 塗装工</v>
      </c>
      <c r="B58" s="215"/>
      <c r="C58" s="215"/>
      <c r="D58" s="215"/>
      <c r="E58" s="215"/>
      <c r="F58" s="215"/>
      <c r="G58" s="215"/>
      <c r="H58" s="215"/>
      <c r="I58" s="216"/>
      <c r="K58" s="4"/>
      <c r="L58" s="4"/>
      <c r="M58" s="4"/>
      <c r="N58" s="4"/>
      <c r="O58" s="4"/>
      <c r="P58" s="4"/>
    </row>
    <row r="59" spans="1:16" ht="33" customHeight="1">
      <c r="A59" s="211" t="s">
        <v>32</v>
      </c>
      <c r="B59" s="212"/>
      <c r="C59" s="212"/>
      <c r="D59" s="212"/>
      <c r="E59" s="212"/>
      <c r="F59" s="212"/>
      <c r="G59" s="212"/>
      <c r="H59" s="212"/>
      <c r="I59" s="213"/>
      <c r="K59" s="4"/>
      <c r="L59" s="4"/>
      <c r="M59" s="4"/>
      <c r="N59" s="4"/>
      <c r="O59" s="4"/>
      <c r="P59" s="4"/>
    </row>
    <row r="60" spans="1:16" ht="33" customHeight="1">
      <c r="A60" s="214" t="str">
        <f xml:space="preserve"> 表紙等_署用!工事内容</f>
        <v>　　　 別添のとおり</v>
      </c>
      <c r="B60" s="215"/>
      <c r="C60" s="215"/>
      <c r="D60" s="215"/>
      <c r="E60" s="215"/>
      <c r="F60" s="215"/>
      <c r="G60" s="215"/>
      <c r="H60" s="215"/>
      <c r="I60" s="216"/>
      <c r="K60" s="4"/>
      <c r="L60" s="4"/>
      <c r="M60" s="4"/>
      <c r="N60" s="4"/>
      <c r="O60" s="4"/>
      <c r="P60" s="4"/>
    </row>
    <row r="61" spans="1:16" ht="33" customHeight="1">
      <c r="A61" s="211" t="s">
        <v>18</v>
      </c>
      <c r="B61" s="212"/>
      <c r="C61" s="212"/>
      <c r="D61" s="212"/>
      <c r="E61" s="212"/>
      <c r="F61" s="212"/>
      <c r="G61" s="212"/>
      <c r="H61" s="212"/>
      <c r="I61" s="213"/>
      <c r="K61" s="4"/>
      <c r="L61" s="4"/>
      <c r="M61" s="4"/>
      <c r="N61" s="4"/>
      <c r="O61" s="4"/>
      <c r="P61" s="4"/>
    </row>
    <row r="62" spans="1:16" ht="33" customHeight="1">
      <c r="A62" s="214" t="str">
        <f xml:space="preserve"> 表紙等_署用!特記事項</f>
        <v>1　道路標示工事仕様書に従い、正確に施工すること。
2　交通誘導は交通規制区間内で行い、安全に配意すること。</v>
      </c>
      <c r="B62" s="215"/>
      <c r="C62" s="215"/>
      <c r="D62" s="215"/>
      <c r="E62" s="215"/>
      <c r="F62" s="215"/>
      <c r="G62" s="215"/>
      <c r="H62" s="215"/>
      <c r="I62" s="216"/>
      <c r="K62" s="4"/>
      <c r="L62" s="4"/>
      <c r="M62" s="4"/>
      <c r="N62" s="4"/>
      <c r="O62" s="4"/>
      <c r="P62" s="4"/>
    </row>
    <row r="63" spans="1:16" ht="33" customHeight="1">
      <c r="A63" s="220" t="s">
        <v>9</v>
      </c>
      <c r="B63" s="221"/>
      <c r="C63" s="221"/>
      <c r="D63" s="221"/>
      <c r="E63" s="221"/>
      <c r="F63" s="221"/>
      <c r="G63" s="221"/>
      <c r="H63" s="221"/>
      <c r="I63" s="222"/>
    </row>
    <row r="64" spans="1:16" ht="33" customHeight="1">
      <c r="A64" s="15" t="s">
        <v>10</v>
      </c>
      <c r="B64" s="16"/>
      <c r="C64" s="16"/>
      <c r="D64" s="16"/>
      <c r="E64" s="16"/>
      <c r="F64" s="16"/>
      <c r="G64" s="16"/>
      <c r="H64" s="16"/>
      <c r="I64" s="17"/>
    </row>
    <row r="65" spans="1:11" ht="33" customHeight="1">
      <c r="A65" s="18" t="s">
        <v>25</v>
      </c>
      <c r="B65" s="16"/>
      <c r="C65" s="16"/>
      <c r="D65" s="16"/>
      <c r="E65" s="16"/>
      <c r="F65" s="16"/>
      <c r="G65" s="16"/>
      <c r="H65" s="16"/>
      <c r="I65" s="17"/>
    </row>
    <row r="66" spans="1:11" ht="33" customHeight="1">
      <c r="A66" s="15" t="s">
        <v>11</v>
      </c>
      <c r="B66" s="16"/>
      <c r="C66" s="16"/>
      <c r="D66" s="16"/>
      <c r="E66" s="16"/>
      <c r="F66" s="16"/>
      <c r="G66" s="16"/>
      <c r="H66" s="16"/>
      <c r="I66" s="17"/>
    </row>
    <row r="67" spans="1:11" ht="33" customHeight="1">
      <c r="A67" s="30" t="s">
        <v>26</v>
      </c>
      <c r="B67" s="31"/>
      <c r="C67" s="31"/>
      <c r="D67" s="31"/>
      <c r="E67" s="32"/>
      <c r="F67" s="16"/>
      <c r="G67" s="16"/>
      <c r="H67" s="16"/>
      <c r="I67" s="17"/>
      <c r="K67" s="19"/>
    </row>
    <row r="68" spans="1:11" ht="33" customHeight="1">
      <c r="A68" s="34" t="s">
        <v>27</v>
      </c>
      <c r="B68" s="204">
        <f>表紙等_署用!工事費</f>
        <v>0</v>
      </c>
      <c r="C68" s="204"/>
      <c r="D68" s="204"/>
      <c r="E68" s="204"/>
      <c r="F68" s="16"/>
      <c r="G68" s="16"/>
      <c r="H68" s="16"/>
      <c r="I68" s="17"/>
    </row>
    <row r="69" spans="1:11" ht="33" customHeight="1">
      <c r="A69" s="20"/>
      <c r="B69" s="16"/>
      <c r="C69" s="16"/>
      <c r="D69" s="16"/>
      <c r="E69" s="16"/>
      <c r="F69" s="16"/>
      <c r="G69" s="16"/>
      <c r="H69" s="16"/>
      <c r="I69" s="17"/>
    </row>
    <row r="70" spans="1:11" ht="33" customHeight="1">
      <c r="A70" s="20"/>
      <c r="B70" s="16"/>
      <c r="C70" s="16"/>
      <c r="D70" s="16"/>
      <c r="E70" s="16"/>
      <c r="F70" s="16"/>
      <c r="G70" s="16"/>
      <c r="H70" s="16"/>
      <c r="I70" s="17"/>
    </row>
    <row r="71" spans="1:11" ht="33" customHeight="1">
      <c r="A71" s="20"/>
      <c r="B71" s="16"/>
      <c r="C71" s="16"/>
      <c r="D71" s="16"/>
      <c r="E71" s="16"/>
      <c r="F71" s="16"/>
      <c r="G71" s="16"/>
      <c r="H71" s="16"/>
      <c r="I71" s="17"/>
    </row>
    <row r="72" spans="1:11" ht="33" customHeight="1">
      <c r="A72" s="20"/>
      <c r="B72" s="16"/>
      <c r="C72" s="16"/>
      <c r="D72" s="16"/>
      <c r="E72" s="16"/>
      <c r="F72" s="16"/>
      <c r="G72" s="16"/>
      <c r="H72" s="16"/>
      <c r="I72" s="17"/>
    </row>
    <row r="73" spans="1:11" ht="33" customHeight="1">
      <c r="A73" s="20"/>
      <c r="B73" s="16"/>
      <c r="C73" s="16"/>
      <c r="D73" s="16"/>
      <c r="E73" s="16"/>
      <c r="F73" s="16"/>
      <c r="G73" s="16"/>
      <c r="H73" s="16"/>
      <c r="I73" s="17"/>
    </row>
    <row r="74" spans="1:11" ht="33" customHeight="1">
      <c r="A74" s="20"/>
      <c r="B74" s="16"/>
      <c r="C74" s="16"/>
      <c r="D74" s="16"/>
      <c r="E74" s="16"/>
      <c r="F74" s="16"/>
      <c r="G74" s="16"/>
      <c r="H74" s="16"/>
      <c r="I74" s="17"/>
    </row>
    <row r="75" spans="1:11" ht="33" customHeight="1">
      <c r="A75" s="20"/>
      <c r="B75" s="16"/>
      <c r="C75" s="16"/>
      <c r="D75" s="16"/>
      <c r="E75" s="16"/>
      <c r="F75" s="16"/>
      <c r="G75" s="16"/>
      <c r="H75" s="16"/>
      <c r="I75" s="17"/>
    </row>
    <row r="76" spans="1:11" ht="33" customHeight="1">
      <c r="A76" s="20"/>
      <c r="B76" s="16"/>
      <c r="C76" s="16"/>
      <c r="D76" s="16"/>
      <c r="E76" s="16"/>
      <c r="F76" s="16"/>
      <c r="G76" s="16"/>
      <c r="H76" s="16"/>
      <c r="I76" s="17"/>
    </row>
    <row r="77" spans="1:11" ht="33" customHeight="1">
      <c r="A77" s="20"/>
      <c r="B77" s="16"/>
      <c r="C77" s="16"/>
      <c r="D77" s="16"/>
      <c r="E77" s="16"/>
      <c r="F77" s="16"/>
      <c r="G77" s="16"/>
      <c r="H77" s="16"/>
      <c r="I77" s="17"/>
    </row>
    <row r="78" spans="1:11" ht="33" customHeight="1">
      <c r="A78" s="21"/>
      <c r="B78" s="22"/>
      <c r="C78" s="22"/>
      <c r="D78" s="22"/>
      <c r="E78" s="22"/>
      <c r="F78" s="22"/>
      <c r="G78" s="22"/>
      <c r="H78" s="22"/>
      <c r="I78" s="23"/>
    </row>
    <row r="79" spans="1:11">
      <c r="A79" s="13"/>
      <c r="B79" s="13"/>
      <c r="C79" s="13"/>
      <c r="D79" s="13"/>
      <c r="E79" s="13"/>
      <c r="F79" s="13"/>
      <c r="G79" s="13"/>
      <c r="H79" s="13"/>
      <c r="I79" s="13"/>
    </row>
  </sheetData>
  <mergeCells count="22">
    <mergeCell ref="H2:I2"/>
    <mergeCell ref="H3:I3"/>
    <mergeCell ref="A12:I13"/>
    <mergeCell ref="A62:I62"/>
    <mergeCell ref="B68:E68"/>
    <mergeCell ref="A63:I63"/>
    <mergeCell ref="A59:I59"/>
    <mergeCell ref="A61:I61"/>
    <mergeCell ref="A60:I60"/>
    <mergeCell ref="A58:I58"/>
    <mergeCell ref="A40:B40"/>
    <mergeCell ref="C40:G40"/>
    <mergeCell ref="A22:B22"/>
    <mergeCell ref="A57:I57"/>
    <mergeCell ref="A28:B28"/>
    <mergeCell ref="C37:G37"/>
    <mergeCell ref="C22:H25"/>
    <mergeCell ref="A46:I47"/>
    <mergeCell ref="A33:B33"/>
    <mergeCell ref="A37:B37"/>
    <mergeCell ref="C28:H29"/>
    <mergeCell ref="C33:H34"/>
  </mergeCells>
  <phoneticPr fontId="2"/>
  <pageMargins left="1.1023622047244095" right="0.6692913385826772" top="0.82677165354330717" bottom="0.59055118110236227" header="0.51181102362204722" footer="0.51181102362204722"/>
  <pageSetup paperSize="9" fitToWidth="0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8"/>
  <sheetViews>
    <sheetView showZeros="0" view="pageBreakPreview" zoomScaleNormal="100" zoomScaleSheetLayoutView="100" workbookViewId="0">
      <selection activeCell="F44" sqref="F44"/>
    </sheetView>
  </sheetViews>
  <sheetFormatPr defaultColWidth="9" defaultRowHeight="10.8"/>
  <cols>
    <col min="1" max="1" width="34.109375" style="81" customWidth="1"/>
    <col min="2" max="2" width="8.77734375" style="82" hidden="1" customWidth="1"/>
    <col min="3" max="3" width="12.21875" style="81" hidden="1" customWidth="1"/>
    <col min="4" max="4" width="14.77734375" style="83" customWidth="1"/>
    <col min="5" max="6" width="8.6640625" style="84" customWidth="1"/>
    <col min="7" max="7" width="9.21875" style="80" customWidth="1"/>
    <col min="8" max="8" width="14.44140625" style="80" customWidth="1"/>
    <col min="9" max="9" width="10.77734375" style="80" hidden="1" customWidth="1"/>
    <col min="10" max="10" width="12.88671875" style="41" customWidth="1"/>
    <col min="11" max="11" width="17" style="60" customWidth="1"/>
    <col min="12" max="12" width="7.44140625" style="41" customWidth="1"/>
    <col min="13" max="13" width="9.6640625" style="60" customWidth="1"/>
    <col min="14" max="14" width="17.33203125" style="41" bestFit="1" customWidth="1"/>
    <col min="15" max="15" width="10.33203125" style="41" bestFit="1" customWidth="1"/>
    <col min="16" max="16" width="9.44140625" style="41" bestFit="1" customWidth="1"/>
    <col min="17" max="17" width="12.6640625" style="41" bestFit="1" customWidth="1"/>
    <col min="18" max="18" width="13.44140625" style="41" customWidth="1"/>
    <col min="19" max="16384" width="9" style="41"/>
  </cols>
  <sheetData>
    <row r="1" spans="1:21" ht="33.75" customHeight="1">
      <c r="A1" s="240" t="s">
        <v>77</v>
      </c>
      <c r="B1" s="240"/>
      <c r="C1" s="240"/>
      <c r="D1" s="240"/>
      <c r="E1" s="240"/>
      <c r="F1" s="240"/>
      <c r="G1" s="240"/>
      <c r="H1" s="240"/>
      <c r="I1" s="240"/>
      <c r="J1" s="39"/>
      <c r="K1" s="39"/>
      <c r="L1" s="39"/>
      <c r="M1" s="39"/>
      <c r="N1" s="40"/>
      <c r="O1" s="40"/>
    </row>
    <row r="2" spans="1:21" ht="13.2">
      <c r="A2" s="42"/>
      <c r="B2" s="43"/>
      <c r="C2" s="43"/>
      <c r="D2" s="43"/>
      <c r="E2" s="44"/>
      <c r="F2" s="44"/>
      <c r="G2" s="38"/>
      <c r="H2" s="38" t="str">
        <f>"("&amp;表紙等_署用!H1&amp;")"</f>
        <v>(№ 8-31)</v>
      </c>
      <c r="I2" s="38"/>
      <c r="J2" s="45"/>
      <c r="K2" s="45"/>
      <c r="L2" s="45"/>
      <c r="M2" s="45"/>
      <c r="N2" s="40"/>
      <c r="O2" s="46"/>
    </row>
    <row r="3" spans="1:21" ht="13.2">
      <c r="A3" s="42"/>
      <c r="B3" s="47"/>
      <c r="C3" s="47"/>
      <c r="D3" s="47"/>
      <c r="E3" s="44"/>
      <c r="F3" s="44"/>
      <c r="G3" s="48"/>
      <c r="H3" s="48" t="s">
        <v>78</v>
      </c>
      <c r="I3" s="48"/>
      <c r="J3" s="45"/>
      <c r="K3" s="45"/>
      <c r="L3" s="45"/>
      <c r="M3" s="45"/>
      <c r="N3" s="40"/>
      <c r="O3" s="46"/>
    </row>
    <row r="4" spans="1:21" ht="4.5" customHeight="1" thickBot="1">
      <c r="A4" s="49"/>
      <c r="B4" s="50"/>
      <c r="C4" s="49"/>
      <c r="D4" s="50"/>
      <c r="E4" s="51"/>
      <c r="F4" s="51"/>
      <c r="G4" s="52"/>
      <c r="H4" s="53"/>
      <c r="I4" s="53"/>
      <c r="J4" s="45"/>
      <c r="K4" s="45"/>
      <c r="L4" s="45"/>
      <c r="M4" s="45"/>
      <c r="N4" s="40"/>
      <c r="O4" s="46"/>
    </row>
    <row r="5" spans="1:21" ht="16.5" customHeight="1" thickBot="1">
      <c r="A5" s="54" t="s">
        <v>34</v>
      </c>
      <c r="B5" s="55" t="s">
        <v>35</v>
      </c>
      <c r="C5" s="56" t="s">
        <v>36</v>
      </c>
      <c r="D5" s="55" t="s">
        <v>37</v>
      </c>
      <c r="E5" s="57" t="s">
        <v>38</v>
      </c>
      <c r="F5" s="57" t="s">
        <v>39</v>
      </c>
      <c r="G5" s="58" t="s">
        <v>40</v>
      </c>
      <c r="H5" s="59" t="s">
        <v>41</v>
      </c>
      <c r="I5" s="138" t="s">
        <v>42</v>
      </c>
    </row>
    <row r="6" spans="1:21" s="66" customFormat="1" ht="12.75" customHeight="1">
      <c r="A6" s="61" t="s">
        <v>125</v>
      </c>
      <c r="B6" s="62">
        <v>15</v>
      </c>
      <c r="C6" s="63"/>
      <c r="D6" s="64" t="s">
        <v>126</v>
      </c>
      <c r="E6" s="193">
        <v>3080</v>
      </c>
      <c r="F6" s="176" t="s">
        <v>127</v>
      </c>
      <c r="G6" s="177"/>
      <c r="H6" s="178"/>
      <c r="I6" s="65"/>
    </row>
    <row r="7" spans="1:21" s="66" customFormat="1" ht="12.75" customHeight="1" thickBot="1">
      <c r="A7" s="68" t="s">
        <v>128</v>
      </c>
      <c r="B7" s="69"/>
      <c r="C7" s="70"/>
      <c r="D7" s="70"/>
      <c r="E7" s="194">
        <v>5450</v>
      </c>
      <c r="F7" s="179" t="s">
        <v>127</v>
      </c>
      <c r="G7" s="180"/>
      <c r="H7" s="181"/>
      <c r="I7" s="140"/>
      <c r="L7" s="67"/>
    </row>
    <row r="8" spans="1:21" s="71" customFormat="1" ht="14.25" customHeight="1" thickBot="1">
      <c r="A8" s="238" t="s">
        <v>43</v>
      </c>
      <c r="B8" s="239"/>
      <c r="C8" s="239"/>
      <c r="D8" s="239"/>
      <c r="E8" s="239"/>
      <c r="F8" s="239"/>
      <c r="G8" s="239"/>
      <c r="H8" s="185">
        <f>ROUNDUP(SUM(H6:H7),0)</f>
        <v>0</v>
      </c>
      <c r="I8" s="141">
        <f>SUM(I7:I7)</f>
        <v>0</v>
      </c>
      <c r="L8" s="72"/>
    </row>
    <row r="9" spans="1:21" s="71" customFormat="1" ht="13.2">
      <c r="A9" s="241" t="s">
        <v>115</v>
      </c>
      <c r="B9" s="73"/>
      <c r="C9" s="73"/>
      <c r="D9" s="160" t="s">
        <v>44</v>
      </c>
      <c r="E9" s="187"/>
      <c r="F9" s="73" t="s">
        <v>45</v>
      </c>
      <c r="G9" s="189"/>
      <c r="H9" s="186">
        <f>E9*G9</f>
        <v>0</v>
      </c>
      <c r="I9" s="142"/>
      <c r="J9" s="234"/>
      <c r="K9" s="235"/>
      <c r="L9" s="74"/>
      <c r="M9" s="75"/>
      <c r="N9" s="76"/>
    </row>
    <row r="10" spans="1:21" s="71" customFormat="1" ht="13.2">
      <c r="A10" s="242"/>
      <c r="B10" s="73"/>
      <c r="C10" s="73"/>
      <c r="D10" s="160" t="s">
        <v>46</v>
      </c>
      <c r="E10" s="187"/>
      <c r="F10" s="73" t="s">
        <v>45</v>
      </c>
      <c r="G10" s="189"/>
      <c r="H10" s="186">
        <f>E10*G10</f>
        <v>0</v>
      </c>
      <c r="I10" s="142"/>
      <c r="J10" s="77"/>
      <c r="K10" s="78"/>
      <c r="L10" s="74"/>
    </row>
    <row r="11" spans="1:21" s="71" customFormat="1" ht="13.2">
      <c r="A11" s="242"/>
      <c r="B11" s="73"/>
      <c r="C11" s="73"/>
      <c r="D11" s="160" t="s">
        <v>109</v>
      </c>
      <c r="E11" s="187">
        <v>44</v>
      </c>
      <c r="F11" s="73" t="s">
        <v>45</v>
      </c>
      <c r="G11" s="189"/>
      <c r="H11" s="186"/>
      <c r="I11" s="142"/>
      <c r="J11"/>
      <c r="K11"/>
      <c r="L11"/>
      <c r="M11"/>
      <c r="N11"/>
      <c r="O11"/>
      <c r="P11"/>
      <c r="Q11"/>
      <c r="R11"/>
      <c r="S11"/>
      <c r="T11"/>
      <c r="U11"/>
    </row>
    <row r="12" spans="1:21" s="71" customFormat="1" ht="13.8" thickBot="1">
      <c r="A12" s="243"/>
      <c r="B12" s="73"/>
      <c r="C12" s="73"/>
      <c r="D12" s="161" t="s">
        <v>47</v>
      </c>
      <c r="E12" s="188"/>
      <c r="F12" s="73" t="s">
        <v>45</v>
      </c>
      <c r="G12" s="189"/>
      <c r="H12" s="186">
        <f>E12*G12</f>
        <v>0</v>
      </c>
      <c r="I12" s="142"/>
      <c r="J12"/>
      <c r="K12"/>
      <c r="L12"/>
      <c r="M12"/>
      <c r="N12"/>
      <c r="O12"/>
      <c r="P12"/>
      <c r="Q12"/>
      <c r="R12"/>
      <c r="S12"/>
      <c r="T12"/>
      <c r="U12"/>
    </row>
    <row r="13" spans="1:21" s="71" customFormat="1" ht="14.25" customHeight="1" thickBot="1">
      <c r="A13" s="238" t="s">
        <v>43</v>
      </c>
      <c r="B13" s="239"/>
      <c r="C13" s="239"/>
      <c r="D13" s="239"/>
      <c r="E13" s="239"/>
      <c r="F13" s="239"/>
      <c r="G13" s="239"/>
      <c r="H13" s="185">
        <f>SUM(H9:H12)</f>
        <v>0</v>
      </c>
      <c r="I13" s="143">
        <f>SUM(H9:H12)</f>
        <v>0</v>
      </c>
      <c r="J13"/>
      <c r="K13"/>
      <c r="L13"/>
      <c r="M13"/>
      <c r="N13"/>
      <c r="O13"/>
      <c r="P13"/>
      <c r="Q13"/>
      <c r="R13"/>
      <c r="S13"/>
      <c r="T13"/>
      <c r="U13"/>
    </row>
    <row r="14" spans="1:21" ht="11.4" customHeight="1">
      <c r="A14" s="246"/>
      <c r="B14" s="248" t="s">
        <v>48</v>
      </c>
      <c r="C14" s="248"/>
      <c r="D14" s="248"/>
      <c r="E14" s="248"/>
      <c r="F14" s="248"/>
      <c r="G14" s="248"/>
      <c r="H14" s="190">
        <f>ROUNDDOWN((H8+H13)*M14/100,-3)</f>
        <v>0</v>
      </c>
      <c r="J14"/>
      <c r="K14"/>
      <c r="L14"/>
      <c r="M14"/>
      <c r="N14"/>
      <c r="O14"/>
      <c r="P14"/>
      <c r="Q14"/>
      <c r="R14"/>
      <c r="S14"/>
      <c r="T14"/>
      <c r="U14"/>
    </row>
    <row r="15" spans="1:21" ht="11.4" customHeight="1">
      <c r="A15" s="246"/>
      <c r="B15" s="248" t="s">
        <v>49</v>
      </c>
      <c r="C15" s="248"/>
      <c r="D15" s="248"/>
      <c r="E15" s="248"/>
      <c r="F15" s="248"/>
      <c r="G15" s="248"/>
      <c r="H15" s="190">
        <f>ROUNDDOWN((H8+H14+H13)*$M15/100,-3)</f>
        <v>0</v>
      </c>
      <c r="J15"/>
      <c r="K15"/>
      <c r="L15"/>
      <c r="M15"/>
      <c r="N15"/>
      <c r="O15"/>
      <c r="P15"/>
      <c r="Q15"/>
      <c r="R15"/>
      <c r="S15"/>
      <c r="T15"/>
      <c r="U15"/>
    </row>
    <row r="16" spans="1:21" ht="11.4" customHeight="1" thickBot="1">
      <c r="A16" s="247"/>
      <c r="B16" s="249" t="s">
        <v>50</v>
      </c>
      <c r="C16" s="249"/>
      <c r="D16" s="249"/>
      <c r="E16" s="249"/>
      <c r="F16" s="249"/>
      <c r="G16" s="249"/>
      <c r="H16" s="191">
        <f>J16-M17</f>
        <v>0</v>
      </c>
      <c r="J16"/>
      <c r="K16"/>
      <c r="L16"/>
      <c r="M16"/>
      <c r="N16"/>
      <c r="O16"/>
      <c r="P16"/>
      <c r="Q16"/>
      <c r="R16"/>
      <c r="S16"/>
      <c r="T16"/>
      <c r="U16"/>
    </row>
    <row r="17" spans="1:21" ht="11.4" customHeight="1">
      <c r="A17" s="244" t="s">
        <v>51</v>
      </c>
      <c r="B17" s="245"/>
      <c r="C17" s="245"/>
      <c r="D17" s="245"/>
      <c r="E17" s="245"/>
      <c r="F17" s="245"/>
      <c r="G17" s="245"/>
      <c r="H17" s="192">
        <f>SUM(H8,H13:H16)</f>
        <v>0</v>
      </c>
      <c r="J17"/>
      <c r="K17"/>
      <c r="L17"/>
      <c r="M17"/>
      <c r="N17"/>
      <c r="O17"/>
      <c r="P17"/>
      <c r="Q17"/>
      <c r="R17"/>
      <c r="S17"/>
      <c r="T17"/>
      <c r="U17"/>
    </row>
    <row r="18" spans="1:21" ht="11.4" customHeight="1">
      <c r="A18" s="250" t="s">
        <v>52</v>
      </c>
      <c r="B18" s="251"/>
      <c r="C18" s="251"/>
      <c r="D18" s="251"/>
      <c r="E18" s="251"/>
      <c r="F18" s="251"/>
      <c r="G18" s="251"/>
      <c r="H18" s="190">
        <f>H17*0.1</f>
        <v>0</v>
      </c>
      <c r="J18"/>
      <c r="K18"/>
      <c r="L18"/>
      <c r="M18"/>
      <c r="N18"/>
      <c r="O18"/>
      <c r="P18"/>
      <c r="Q18"/>
      <c r="R18"/>
      <c r="S18"/>
      <c r="T18"/>
      <c r="U18"/>
    </row>
    <row r="19" spans="1:21" ht="21" customHeight="1" thickBot="1">
      <c r="A19" s="236" t="s">
        <v>53</v>
      </c>
      <c r="B19" s="237"/>
      <c r="C19" s="237"/>
      <c r="D19" s="237"/>
      <c r="E19" s="237"/>
      <c r="F19" s="237"/>
      <c r="G19" s="237"/>
      <c r="H19" s="191">
        <f>SUM(H17:H18)</f>
        <v>0</v>
      </c>
      <c r="J19"/>
      <c r="K19"/>
      <c r="L19"/>
      <c r="M19"/>
      <c r="N19"/>
      <c r="O19"/>
      <c r="P19"/>
      <c r="Q19"/>
      <c r="R19"/>
      <c r="S19"/>
      <c r="T19"/>
      <c r="U19"/>
    </row>
    <row r="20" spans="1:21" ht="16.5" customHeight="1">
      <c r="H20" s="85"/>
      <c r="J20"/>
      <c r="K20"/>
      <c r="L20"/>
      <c r="M20"/>
      <c r="N20"/>
      <c r="O20"/>
      <c r="P20"/>
      <c r="Q20"/>
      <c r="R20"/>
      <c r="S20"/>
      <c r="T20"/>
      <c r="U20"/>
    </row>
    <row r="21" spans="1:21" ht="11.4" customHeight="1">
      <c r="J21"/>
      <c r="K21"/>
      <c r="L21"/>
      <c r="M21"/>
      <c r="N21"/>
      <c r="O21"/>
      <c r="P21"/>
      <c r="Q21"/>
      <c r="R21"/>
      <c r="S21"/>
      <c r="T21"/>
      <c r="U21"/>
    </row>
    <row r="22" spans="1:21" s="81" customFormat="1" ht="11.4" customHeight="1">
      <c r="B22" s="82"/>
      <c r="D22" s="83"/>
      <c r="E22" s="84"/>
      <c r="F22" s="84"/>
      <c r="G22" s="80"/>
      <c r="H22" s="80"/>
      <c r="I22" s="80"/>
      <c r="J22"/>
      <c r="K22"/>
      <c r="L22"/>
      <c r="M22"/>
      <c r="N22"/>
      <c r="O22"/>
      <c r="P22"/>
      <c r="Q22"/>
      <c r="R22"/>
      <c r="S22"/>
      <c r="T22"/>
      <c r="U22"/>
    </row>
    <row r="23" spans="1:21" ht="13.2">
      <c r="J23"/>
      <c r="K23"/>
      <c r="L23"/>
      <c r="M23"/>
      <c r="N23"/>
      <c r="O23"/>
      <c r="P23"/>
      <c r="Q23"/>
      <c r="R23"/>
      <c r="S23"/>
      <c r="T23"/>
      <c r="U23"/>
    </row>
    <row r="24" spans="1:21" ht="13.2">
      <c r="J24"/>
      <c r="K24"/>
      <c r="L24"/>
      <c r="M24"/>
      <c r="N24"/>
      <c r="O24"/>
      <c r="P24"/>
      <c r="Q24"/>
      <c r="R24"/>
      <c r="S24"/>
      <c r="T24"/>
      <c r="U24"/>
    </row>
    <row r="25" spans="1:21" ht="13.2">
      <c r="J25"/>
      <c r="K25"/>
      <c r="L25"/>
      <c r="M25"/>
      <c r="N25"/>
      <c r="O25"/>
      <c r="P25"/>
      <c r="Q25"/>
      <c r="R25"/>
      <c r="S25"/>
      <c r="T25"/>
      <c r="U25"/>
    </row>
    <row r="26" spans="1:21" ht="13.2">
      <c r="J26"/>
      <c r="K26"/>
      <c r="L26"/>
      <c r="M26"/>
      <c r="N26"/>
      <c r="O26"/>
      <c r="P26"/>
      <c r="Q26"/>
      <c r="R26"/>
      <c r="S26"/>
      <c r="T26"/>
      <c r="U26"/>
    </row>
    <row r="27" spans="1:21" ht="13.2">
      <c r="J27"/>
      <c r="K27"/>
      <c r="L27"/>
      <c r="M27"/>
      <c r="N27"/>
      <c r="O27"/>
      <c r="P27"/>
      <c r="Q27"/>
      <c r="R27"/>
      <c r="S27"/>
      <c r="T27"/>
      <c r="U27"/>
    </row>
    <row r="28" spans="1:21" ht="13.2">
      <c r="J28"/>
      <c r="K28"/>
      <c r="L28"/>
      <c r="M28"/>
      <c r="N28"/>
      <c r="O28"/>
      <c r="P28"/>
      <c r="Q28"/>
      <c r="R28"/>
      <c r="S28"/>
      <c r="T28"/>
      <c r="U28"/>
    </row>
    <row r="29" spans="1:21" ht="13.2">
      <c r="J29"/>
      <c r="K29"/>
      <c r="L29"/>
      <c r="M29"/>
      <c r="N29"/>
      <c r="O29"/>
      <c r="P29"/>
      <c r="Q29"/>
      <c r="R29"/>
      <c r="S29"/>
      <c r="T29"/>
      <c r="U29"/>
    </row>
    <row r="30" spans="1:21" ht="13.2">
      <c r="J30"/>
      <c r="K30"/>
      <c r="L30"/>
      <c r="M30"/>
      <c r="N30"/>
      <c r="O30"/>
      <c r="P30"/>
      <c r="Q30"/>
      <c r="R30"/>
      <c r="S30"/>
      <c r="T30"/>
      <c r="U30"/>
    </row>
    <row r="31" spans="1:21" ht="13.2">
      <c r="J31"/>
      <c r="K31"/>
      <c r="L31"/>
      <c r="M31"/>
      <c r="N31"/>
      <c r="O31"/>
      <c r="P31"/>
      <c r="Q31"/>
      <c r="R31"/>
      <c r="S31"/>
      <c r="T31"/>
      <c r="U31"/>
    </row>
    <row r="32" spans="1:21" ht="13.2">
      <c r="J32"/>
      <c r="K32"/>
      <c r="L32"/>
      <c r="M32"/>
      <c r="N32"/>
      <c r="O32"/>
      <c r="P32"/>
      <c r="Q32"/>
      <c r="R32"/>
      <c r="S32"/>
      <c r="T32"/>
      <c r="U32"/>
    </row>
    <row r="33" spans="10:21" ht="13.2">
      <c r="J33"/>
      <c r="K33"/>
      <c r="L33"/>
      <c r="M33"/>
      <c r="N33"/>
      <c r="O33"/>
      <c r="P33"/>
      <c r="Q33"/>
      <c r="R33"/>
      <c r="S33"/>
      <c r="T33"/>
      <c r="U33"/>
    </row>
    <row r="34" spans="10:21" ht="13.2">
      <c r="J34"/>
      <c r="K34"/>
      <c r="L34"/>
      <c r="M34"/>
      <c r="N34"/>
      <c r="O34"/>
      <c r="P34"/>
      <c r="Q34"/>
      <c r="R34"/>
      <c r="S34"/>
      <c r="T34"/>
      <c r="U34"/>
    </row>
    <row r="35" spans="10:21" ht="13.2">
      <c r="J35"/>
      <c r="K35"/>
      <c r="L35"/>
      <c r="M35"/>
      <c r="N35"/>
      <c r="O35"/>
      <c r="P35"/>
      <c r="Q35"/>
      <c r="R35"/>
      <c r="S35"/>
      <c r="T35"/>
      <c r="U35"/>
    </row>
    <row r="36" spans="10:21" ht="13.2">
      <c r="J36"/>
      <c r="K36"/>
      <c r="L36"/>
      <c r="M36"/>
      <c r="N36"/>
      <c r="O36"/>
      <c r="P36"/>
      <c r="Q36"/>
      <c r="R36"/>
      <c r="S36"/>
      <c r="T36"/>
      <c r="U36"/>
    </row>
    <row r="37" spans="10:21" ht="13.2">
      <c r="J37"/>
      <c r="K37"/>
      <c r="L37"/>
      <c r="M37"/>
      <c r="N37"/>
      <c r="O37"/>
      <c r="P37"/>
      <c r="Q37"/>
      <c r="R37"/>
      <c r="S37"/>
      <c r="T37"/>
      <c r="U37"/>
    </row>
    <row r="38" spans="10:21" ht="13.2">
      <c r="J38"/>
      <c r="K38"/>
      <c r="L38"/>
      <c r="M38"/>
      <c r="N38"/>
      <c r="O38"/>
      <c r="P38"/>
      <c r="Q38"/>
      <c r="R38"/>
      <c r="S38"/>
      <c r="T38"/>
      <c r="U38"/>
    </row>
  </sheetData>
  <mergeCells count="12">
    <mergeCell ref="J9:K9"/>
    <mergeCell ref="A19:G19"/>
    <mergeCell ref="A13:G13"/>
    <mergeCell ref="A1:I1"/>
    <mergeCell ref="A8:G8"/>
    <mergeCell ref="A9:A12"/>
    <mergeCell ref="A17:G17"/>
    <mergeCell ref="A14:A16"/>
    <mergeCell ref="B14:G14"/>
    <mergeCell ref="B15:G15"/>
    <mergeCell ref="B16:G16"/>
    <mergeCell ref="A18:G18"/>
  </mergeCells>
  <phoneticPr fontId="2"/>
  <pageMargins left="0.75" right="0.75" top="1" bottom="1" header="0.51200000000000001" footer="0.51200000000000001"/>
  <pageSetup paperSize="9" scale="97" fitToHeight="0" orientation="portrait" r:id="rId1"/>
  <headerFooter alignWithMargins="0"/>
  <colBreaks count="1" manualBreakCount="1">
    <brk id="8" max="3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B48"/>
  <sheetViews>
    <sheetView showZeros="0" view="pageBreakPreview" zoomScaleNormal="100" workbookViewId="0">
      <selection activeCell="F44" sqref="F44"/>
    </sheetView>
  </sheetViews>
  <sheetFormatPr defaultColWidth="9" defaultRowHeight="10.8"/>
  <cols>
    <col min="1" max="1" width="27.6640625" style="81" customWidth="1"/>
    <col min="2" max="2" width="7.44140625" style="82" hidden="1" customWidth="1"/>
    <col min="3" max="3" width="20.6640625" style="83" hidden="1" customWidth="1"/>
    <col min="4" max="4" width="11.77734375" style="81" hidden="1" customWidth="1"/>
    <col min="5" max="5" width="9.6640625" style="83" customWidth="1"/>
    <col min="6" max="57" width="5.77734375" style="88" hidden="1" customWidth="1"/>
    <col min="58" max="59" width="5.77734375" style="88" customWidth="1"/>
    <col min="60" max="67" width="5.77734375" style="88" hidden="1" customWidth="1"/>
    <col min="68" max="68" width="5.77734375" style="88" customWidth="1"/>
    <col min="69" max="69" width="7.44140625" style="88" customWidth="1"/>
    <col min="70" max="70" width="8.77734375" style="81" customWidth="1"/>
    <col min="71" max="71" width="7" style="81" customWidth="1"/>
    <col min="72" max="72" width="35.88671875" style="80" bestFit="1" customWidth="1"/>
    <col min="73" max="73" width="7.44140625" style="81" customWidth="1"/>
    <col min="74" max="74" width="9.6640625" style="80" customWidth="1"/>
    <col min="75" max="75" width="5.6640625" style="81" customWidth="1"/>
    <col min="76" max="76" width="3.6640625" style="81" customWidth="1"/>
    <col min="77" max="77" width="5.6640625" style="81" customWidth="1"/>
    <col min="78" max="78" width="9.6640625" style="81" customWidth="1"/>
    <col min="79" max="79" width="13.44140625" style="81" customWidth="1"/>
    <col min="80" max="16384" width="9" style="81"/>
  </cols>
  <sheetData>
    <row r="1" spans="1:80" s="41" customFormat="1" ht="33.75" customHeight="1">
      <c r="A1" s="240" t="s">
        <v>54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0"/>
      <c r="AY1" s="240"/>
      <c r="AZ1" s="240"/>
      <c r="BA1" s="240"/>
      <c r="BB1" s="240"/>
      <c r="BC1" s="240"/>
      <c r="BD1" s="240"/>
      <c r="BE1" s="240"/>
      <c r="BF1" s="240"/>
      <c r="BG1" s="240"/>
      <c r="BH1" s="240"/>
      <c r="BI1" s="240"/>
      <c r="BJ1" s="240"/>
      <c r="BK1" s="240"/>
      <c r="BL1" s="240"/>
      <c r="BM1" s="240"/>
      <c r="BN1" s="240"/>
      <c r="BO1" s="240"/>
      <c r="BP1" s="240"/>
      <c r="BQ1" s="240"/>
      <c r="BR1" s="40"/>
    </row>
    <row r="2" spans="1:80" s="41" customFormat="1" ht="13.2">
      <c r="A2" s="42"/>
      <c r="B2" s="43"/>
      <c r="C2" s="43"/>
      <c r="D2" s="43"/>
      <c r="E2" s="44"/>
      <c r="F2" s="44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45"/>
      <c r="BO2" s="45"/>
      <c r="BP2" s="45"/>
      <c r="BQ2" s="38" t="str">
        <f>"("&amp;表紙等_署用!$H$1&amp;")"</f>
        <v>(№ 8-31)</v>
      </c>
      <c r="BR2" s="46"/>
    </row>
    <row r="3" spans="1:80" s="41" customFormat="1" ht="13.2">
      <c r="A3" s="42"/>
      <c r="B3" s="47"/>
      <c r="C3" s="47"/>
      <c r="D3" s="47"/>
      <c r="E3" s="44"/>
      <c r="F3" s="44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45"/>
      <c r="BO3" s="45"/>
      <c r="BP3" s="45"/>
      <c r="BQ3" s="48" t="s">
        <v>78</v>
      </c>
      <c r="BR3" s="46"/>
    </row>
    <row r="4" spans="1:80" ht="5.25" customHeight="1" thickBot="1">
      <c r="B4" s="83"/>
      <c r="BS4" s="80"/>
      <c r="BT4" s="81"/>
      <c r="BU4" s="80"/>
      <c r="BV4" s="81"/>
      <c r="BY4" s="89"/>
    </row>
    <row r="5" spans="1:80" ht="13.5" customHeight="1">
      <c r="A5" s="252"/>
      <c r="B5" s="253"/>
      <c r="C5" s="253"/>
      <c r="D5" s="253"/>
      <c r="E5" s="254"/>
      <c r="F5" s="266" t="s">
        <v>79</v>
      </c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8"/>
      <c r="BS5" s="80"/>
      <c r="BT5" s="81"/>
      <c r="BU5" s="80"/>
      <c r="BV5" s="81"/>
    </row>
    <row r="6" spans="1:80" ht="14.25" customHeight="1">
      <c r="A6" s="255"/>
      <c r="B6" s="256"/>
      <c r="C6" s="256"/>
      <c r="D6" s="256"/>
      <c r="E6" s="257"/>
      <c r="F6" s="258" t="s">
        <v>106</v>
      </c>
      <c r="G6" s="259"/>
      <c r="H6" s="260" t="s">
        <v>63</v>
      </c>
      <c r="I6" s="261"/>
      <c r="J6" s="260" t="s">
        <v>80</v>
      </c>
      <c r="K6" s="261"/>
      <c r="L6" s="260" t="s">
        <v>81</v>
      </c>
      <c r="M6" s="261"/>
      <c r="N6" s="260" t="s">
        <v>82</v>
      </c>
      <c r="O6" s="261"/>
      <c r="P6" s="262" t="s">
        <v>90</v>
      </c>
      <c r="Q6" s="259"/>
      <c r="R6" s="260" t="s">
        <v>114</v>
      </c>
      <c r="S6" s="261"/>
      <c r="T6" s="260" t="s">
        <v>83</v>
      </c>
      <c r="U6" s="261"/>
      <c r="V6" s="260" t="s">
        <v>84</v>
      </c>
      <c r="W6" s="261"/>
      <c r="X6" s="260" t="s">
        <v>85</v>
      </c>
      <c r="Y6" s="261"/>
      <c r="Z6" s="260" t="s">
        <v>92</v>
      </c>
      <c r="AA6" s="261"/>
      <c r="AB6" s="260" t="s">
        <v>107</v>
      </c>
      <c r="AC6" s="261"/>
      <c r="AD6" s="260" t="s">
        <v>87</v>
      </c>
      <c r="AE6" s="261"/>
      <c r="AF6" s="260" t="s">
        <v>108</v>
      </c>
      <c r="AG6" s="261"/>
      <c r="AH6" s="260" t="s">
        <v>110</v>
      </c>
      <c r="AI6" s="261"/>
      <c r="AJ6" s="260" t="s">
        <v>88</v>
      </c>
      <c r="AK6" s="261"/>
      <c r="AL6" s="260" t="s">
        <v>86</v>
      </c>
      <c r="AM6" s="261"/>
      <c r="AN6" s="262" t="s">
        <v>97</v>
      </c>
      <c r="AO6" s="259"/>
      <c r="AP6" s="262" t="s">
        <v>96</v>
      </c>
      <c r="AQ6" s="259"/>
      <c r="AR6" s="262" t="s">
        <v>98</v>
      </c>
      <c r="AS6" s="259"/>
      <c r="AT6" s="260" t="s">
        <v>93</v>
      </c>
      <c r="AU6" s="261"/>
      <c r="AV6" s="262" t="s">
        <v>94</v>
      </c>
      <c r="AW6" s="259"/>
      <c r="AX6" s="262" t="s">
        <v>95</v>
      </c>
      <c r="AY6" s="259"/>
      <c r="AZ6" s="262" t="s">
        <v>99</v>
      </c>
      <c r="BA6" s="259"/>
      <c r="BB6" s="260" t="s">
        <v>101</v>
      </c>
      <c r="BC6" s="261"/>
      <c r="BD6" s="260" t="s">
        <v>100</v>
      </c>
      <c r="BE6" s="261"/>
      <c r="BF6" s="262" t="s">
        <v>91</v>
      </c>
      <c r="BG6" s="259"/>
      <c r="BH6" s="260" t="s">
        <v>102</v>
      </c>
      <c r="BI6" s="261"/>
      <c r="BJ6" s="260" t="s">
        <v>103</v>
      </c>
      <c r="BK6" s="261"/>
      <c r="BL6" s="260" t="s">
        <v>89</v>
      </c>
      <c r="BM6" s="261"/>
      <c r="BN6" s="262" t="s">
        <v>104</v>
      </c>
      <c r="BO6" s="263"/>
      <c r="BP6" s="264" t="s">
        <v>55</v>
      </c>
      <c r="BQ6" s="265"/>
      <c r="BS6" s="80"/>
      <c r="BT6" s="81"/>
      <c r="BU6" s="80"/>
      <c r="BV6" s="81"/>
    </row>
    <row r="7" spans="1:80" ht="14.25" customHeight="1">
      <c r="A7" s="273" t="s">
        <v>56</v>
      </c>
      <c r="B7" s="274"/>
      <c r="C7" s="274"/>
      <c r="D7" s="274"/>
      <c r="E7" s="275"/>
      <c r="F7" s="276">
        <f>BU14</f>
        <v>0</v>
      </c>
      <c r="G7" s="277"/>
      <c r="H7" s="269">
        <f>BU15</f>
        <v>0</v>
      </c>
      <c r="I7" s="277"/>
      <c r="J7" s="269">
        <f>BU16</f>
        <v>0</v>
      </c>
      <c r="K7" s="277"/>
      <c r="L7" s="269">
        <f>BU17</f>
        <v>0</v>
      </c>
      <c r="M7" s="277"/>
      <c r="N7" s="269">
        <f>BU18</f>
        <v>0</v>
      </c>
      <c r="O7" s="277"/>
      <c r="P7" s="269">
        <f>BU29</f>
        <v>0</v>
      </c>
      <c r="Q7" s="277"/>
      <c r="R7" s="269">
        <f>BU44</f>
        <v>0</v>
      </c>
      <c r="S7" s="277"/>
      <c r="T7" s="269">
        <f>BU22</f>
        <v>0</v>
      </c>
      <c r="U7" s="277"/>
      <c r="V7" s="269">
        <f>BU23</f>
        <v>0</v>
      </c>
      <c r="W7" s="277"/>
      <c r="X7" s="269">
        <f>BU24</f>
        <v>0</v>
      </c>
      <c r="Y7" s="277"/>
      <c r="Z7" s="269">
        <f>BU31</f>
        <v>0</v>
      </c>
      <c r="AA7" s="277"/>
      <c r="AB7" s="269">
        <f>BU19</f>
        <v>0</v>
      </c>
      <c r="AC7" s="277"/>
      <c r="AD7" s="269">
        <f>BU26</f>
        <v>0</v>
      </c>
      <c r="AE7" s="277"/>
      <c r="AF7" s="269">
        <f>BU20</f>
        <v>0</v>
      </c>
      <c r="AG7" s="277"/>
      <c r="AH7" s="269">
        <f>BU21</f>
        <v>0</v>
      </c>
      <c r="AI7" s="277"/>
      <c r="AJ7" s="269">
        <f>BU27</f>
        <v>0</v>
      </c>
      <c r="AK7" s="277"/>
      <c r="AL7" s="269">
        <f>BU25</f>
        <v>0</v>
      </c>
      <c r="AM7" s="277"/>
      <c r="AN7" s="269">
        <f>BU36</f>
        <v>0</v>
      </c>
      <c r="AO7" s="277"/>
      <c r="AP7" s="269">
        <f>BU35</f>
        <v>0</v>
      </c>
      <c r="AQ7" s="277"/>
      <c r="AR7" s="269">
        <f>BU37</f>
        <v>0</v>
      </c>
      <c r="AS7" s="277"/>
      <c r="AT7" s="269">
        <f>BU32</f>
        <v>0</v>
      </c>
      <c r="AU7" s="277"/>
      <c r="AV7" s="269">
        <f>BU33</f>
        <v>0</v>
      </c>
      <c r="AW7" s="277"/>
      <c r="AX7" s="269">
        <f>BU34</f>
        <v>0</v>
      </c>
      <c r="AY7" s="277"/>
      <c r="AZ7" s="269">
        <f>BU38</f>
        <v>0</v>
      </c>
      <c r="BA7" s="277"/>
      <c r="BB7" s="269">
        <f>BU40</f>
        <v>0</v>
      </c>
      <c r="BC7" s="277"/>
      <c r="BD7" s="269">
        <f>BU39</f>
        <v>0</v>
      </c>
      <c r="BE7" s="277"/>
      <c r="BF7" s="269">
        <f>BU30</f>
        <v>0</v>
      </c>
      <c r="BG7" s="277"/>
      <c r="BH7" s="269">
        <f>BU41</f>
        <v>0</v>
      </c>
      <c r="BI7" s="277"/>
      <c r="BJ7" s="269">
        <f>BU42</f>
        <v>0</v>
      </c>
      <c r="BK7" s="277"/>
      <c r="BL7" s="269">
        <f>BU28</f>
        <v>0</v>
      </c>
      <c r="BM7" s="277"/>
      <c r="BN7" s="269">
        <f>BU43</f>
        <v>0</v>
      </c>
      <c r="BO7" s="270"/>
      <c r="BP7" s="271">
        <f>SUM(F7:BO7)</f>
        <v>0</v>
      </c>
      <c r="BQ7" s="272"/>
      <c r="BS7" s="80"/>
      <c r="BT7" s="81"/>
      <c r="BU7" s="80"/>
      <c r="BV7" s="81"/>
    </row>
    <row r="8" spans="1:80" s="105" customFormat="1" ht="18.75" customHeight="1" thickBot="1">
      <c r="A8" s="135" t="s">
        <v>34</v>
      </c>
      <c r="B8" s="79" t="s">
        <v>35</v>
      </c>
      <c r="C8" s="79" t="s">
        <v>57</v>
      </c>
      <c r="D8" s="136" t="s">
        <v>36</v>
      </c>
      <c r="E8" s="137" t="s">
        <v>37</v>
      </c>
      <c r="F8" s="90" t="s">
        <v>105</v>
      </c>
      <c r="G8" s="91" t="s">
        <v>59</v>
      </c>
      <c r="H8" s="91" t="s">
        <v>58</v>
      </c>
      <c r="I8" s="91" t="s">
        <v>59</v>
      </c>
      <c r="J8" s="91" t="s">
        <v>58</v>
      </c>
      <c r="K8" s="91" t="s">
        <v>59</v>
      </c>
      <c r="L8" s="91" t="s">
        <v>58</v>
      </c>
      <c r="M8" s="91" t="s">
        <v>59</v>
      </c>
      <c r="N8" s="91" t="s">
        <v>58</v>
      </c>
      <c r="O8" s="91" t="s">
        <v>59</v>
      </c>
      <c r="P8" s="91" t="s">
        <v>58</v>
      </c>
      <c r="Q8" s="91" t="s">
        <v>59</v>
      </c>
      <c r="R8" s="91" t="s">
        <v>58</v>
      </c>
      <c r="S8" s="91" t="s">
        <v>59</v>
      </c>
      <c r="T8" s="91" t="s">
        <v>58</v>
      </c>
      <c r="U8" s="91" t="s">
        <v>59</v>
      </c>
      <c r="V8" s="91" t="s">
        <v>58</v>
      </c>
      <c r="W8" s="91" t="s">
        <v>59</v>
      </c>
      <c r="X8" s="91" t="s">
        <v>58</v>
      </c>
      <c r="Y8" s="91" t="s">
        <v>59</v>
      </c>
      <c r="Z8" s="91" t="s">
        <v>58</v>
      </c>
      <c r="AA8" s="91" t="s">
        <v>59</v>
      </c>
      <c r="AB8" s="91" t="s">
        <v>58</v>
      </c>
      <c r="AC8" s="91" t="s">
        <v>59</v>
      </c>
      <c r="AD8" s="91" t="s">
        <v>58</v>
      </c>
      <c r="AE8" s="91" t="s">
        <v>59</v>
      </c>
      <c r="AF8" s="91" t="s">
        <v>58</v>
      </c>
      <c r="AG8" s="91" t="s">
        <v>59</v>
      </c>
      <c r="AH8" s="91" t="s">
        <v>58</v>
      </c>
      <c r="AI8" s="91" t="s">
        <v>59</v>
      </c>
      <c r="AJ8" s="91" t="s">
        <v>58</v>
      </c>
      <c r="AK8" s="91" t="s">
        <v>59</v>
      </c>
      <c r="AL8" s="91" t="s">
        <v>58</v>
      </c>
      <c r="AM8" s="91" t="s">
        <v>59</v>
      </c>
      <c r="AN8" s="91" t="s">
        <v>58</v>
      </c>
      <c r="AO8" s="91" t="s">
        <v>59</v>
      </c>
      <c r="AP8" s="91" t="s">
        <v>58</v>
      </c>
      <c r="AQ8" s="91" t="s">
        <v>59</v>
      </c>
      <c r="AR8" s="91" t="s">
        <v>58</v>
      </c>
      <c r="AS8" s="91" t="s">
        <v>59</v>
      </c>
      <c r="AT8" s="91" t="s">
        <v>58</v>
      </c>
      <c r="AU8" s="91" t="s">
        <v>59</v>
      </c>
      <c r="AV8" s="91" t="s">
        <v>58</v>
      </c>
      <c r="AW8" s="91" t="s">
        <v>59</v>
      </c>
      <c r="AX8" s="91" t="s">
        <v>58</v>
      </c>
      <c r="AY8" s="91" t="s">
        <v>59</v>
      </c>
      <c r="AZ8" s="91" t="s">
        <v>58</v>
      </c>
      <c r="BA8" s="91" t="s">
        <v>59</v>
      </c>
      <c r="BB8" s="91" t="s">
        <v>58</v>
      </c>
      <c r="BC8" s="91" t="s">
        <v>59</v>
      </c>
      <c r="BD8" s="91" t="s">
        <v>58</v>
      </c>
      <c r="BE8" s="91" t="s">
        <v>59</v>
      </c>
      <c r="BF8" s="91" t="s">
        <v>58</v>
      </c>
      <c r="BG8" s="91" t="s">
        <v>59</v>
      </c>
      <c r="BH8" s="91" t="s">
        <v>58</v>
      </c>
      <c r="BI8" s="91" t="s">
        <v>59</v>
      </c>
      <c r="BJ8" s="91" t="s">
        <v>58</v>
      </c>
      <c r="BK8" s="91" t="s">
        <v>59</v>
      </c>
      <c r="BL8" s="91" t="s">
        <v>58</v>
      </c>
      <c r="BM8" s="91" t="s">
        <v>59</v>
      </c>
      <c r="BN8" s="91" t="s">
        <v>60</v>
      </c>
      <c r="BO8" s="92" t="s">
        <v>59</v>
      </c>
      <c r="BP8" s="90" t="s">
        <v>60</v>
      </c>
      <c r="BQ8" s="93" t="s">
        <v>61</v>
      </c>
      <c r="BS8" s="134"/>
      <c r="BT8" s="81"/>
      <c r="BU8" s="80"/>
    </row>
    <row r="9" spans="1:80" s="132" customFormat="1">
      <c r="A9" s="167" t="s">
        <v>125</v>
      </c>
      <c r="B9" s="168"/>
      <c r="C9" s="169"/>
      <c r="D9" s="170"/>
      <c r="E9" s="171" t="s">
        <v>126</v>
      </c>
      <c r="F9" s="182"/>
      <c r="G9" s="195"/>
      <c r="H9" s="183"/>
      <c r="I9" s="195"/>
      <c r="J9" s="183"/>
      <c r="K9" s="195"/>
      <c r="L9" s="183"/>
      <c r="M9" s="195"/>
      <c r="N9" s="183"/>
      <c r="O9" s="195"/>
      <c r="P9" s="183"/>
      <c r="Q9" s="195"/>
      <c r="R9" s="183"/>
      <c r="S9" s="195"/>
      <c r="T9" s="183"/>
      <c r="U9" s="195"/>
      <c r="V9" s="183"/>
      <c r="W9" s="195"/>
      <c r="X9" s="183"/>
      <c r="Y9" s="195"/>
      <c r="Z9" s="183"/>
      <c r="AA9" s="195"/>
      <c r="AB9" s="183"/>
      <c r="AC9" s="195"/>
      <c r="AD9" s="183"/>
      <c r="AE9" s="195"/>
      <c r="AF9" s="183"/>
      <c r="AG9" s="195"/>
      <c r="AH9" s="183"/>
      <c r="AI9" s="195"/>
      <c r="AJ9" s="183"/>
      <c r="AK9" s="195"/>
      <c r="AL9" s="183"/>
      <c r="AM9" s="195"/>
      <c r="AN9" s="183"/>
      <c r="AO9" s="195"/>
      <c r="AP9" s="183"/>
      <c r="AQ9" s="195"/>
      <c r="AR9" s="183"/>
      <c r="AS9" s="195"/>
      <c r="AT9" s="183"/>
      <c r="AU9" s="195"/>
      <c r="AV9" s="183"/>
      <c r="AW9" s="195"/>
      <c r="AX9" s="183"/>
      <c r="AY9" s="195"/>
      <c r="AZ9" s="183"/>
      <c r="BA9" s="195"/>
      <c r="BB9" s="183"/>
      <c r="BC9" s="195"/>
      <c r="BD9" s="183"/>
      <c r="BE9" s="195"/>
      <c r="BF9" s="183">
        <v>2</v>
      </c>
      <c r="BG9" s="195">
        <v>3080</v>
      </c>
      <c r="BH9" s="183"/>
      <c r="BI9" s="195"/>
      <c r="BJ9" s="183"/>
      <c r="BK9" s="195"/>
      <c r="BL9" s="183"/>
      <c r="BM9" s="195"/>
      <c r="BN9" s="183"/>
      <c r="BO9" s="198"/>
      <c r="BP9" s="182">
        <f>SUMIF(F$8:BO$8,"個数",F9:BO9)</f>
        <v>2</v>
      </c>
      <c r="BQ9" s="198">
        <f>SUMIF(F$8:BO$8,"施工長",F9:BO9)</f>
        <v>3080</v>
      </c>
      <c r="BS9" s="133"/>
      <c r="BT9" s="81"/>
      <c r="BU9" s="80"/>
    </row>
    <row r="10" spans="1:80" s="66" customFormat="1" ht="11.4" thickBot="1">
      <c r="A10" s="94" t="s">
        <v>128</v>
      </c>
      <c r="B10" s="95"/>
      <c r="C10" s="96"/>
      <c r="D10" s="97"/>
      <c r="E10" s="151"/>
      <c r="F10" s="184"/>
      <c r="G10" s="196"/>
      <c r="H10" s="139"/>
      <c r="I10" s="196"/>
      <c r="J10" s="139"/>
      <c r="K10" s="196"/>
      <c r="L10" s="139"/>
      <c r="M10" s="196"/>
      <c r="N10" s="139"/>
      <c r="O10" s="196"/>
      <c r="P10" s="139"/>
      <c r="Q10" s="196"/>
      <c r="R10" s="139"/>
      <c r="S10" s="196"/>
      <c r="T10" s="139"/>
      <c r="U10" s="196"/>
      <c r="V10" s="139"/>
      <c r="W10" s="196"/>
      <c r="X10" s="139"/>
      <c r="Y10" s="196"/>
      <c r="Z10" s="139"/>
      <c r="AA10" s="196"/>
      <c r="AB10" s="139"/>
      <c r="AC10" s="196"/>
      <c r="AD10" s="139"/>
      <c r="AE10" s="196"/>
      <c r="AF10" s="139"/>
      <c r="AG10" s="196"/>
      <c r="AH10" s="139"/>
      <c r="AI10" s="196"/>
      <c r="AJ10" s="139"/>
      <c r="AK10" s="196"/>
      <c r="AL10" s="139"/>
      <c r="AM10" s="196"/>
      <c r="AN10" s="139"/>
      <c r="AO10" s="196"/>
      <c r="AP10" s="139"/>
      <c r="AQ10" s="196"/>
      <c r="AR10" s="139"/>
      <c r="AS10" s="196"/>
      <c r="AT10" s="139"/>
      <c r="AU10" s="196"/>
      <c r="AV10" s="139"/>
      <c r="AW10" s="196"/>
      <c r="AX10" s="139"/>
      <c r="AY10" s="196"/>
      <c r="AZ10" s="139"/>
      <c r="BA10" s="196"/>
      <c r="BB10" s="139"/>
      <c r="BC10" s="196"/>
      <c r="BD10" s="139"/>
      <c r="BE10" s="196"/>
      <c r="BF10" s="139">
        <v>4</v>
      </c>
      <c r="BG10" s="196">
        <v>5450</v>
      </c>
      <c r="BH10" s="139"/>
      <c r="BI10" s="196"/>
      <c r="BJ10" s="139"/>
      <c r="BK10" s="196"/>
      <c r="BL10" s="139"/>
      <c r="BM10" s="196"/>
      <c r="BN10" s="139"/>
      <c r="BO10" s="199"/>
      <c r="BP10" s="184">
        <f>SUMIF(F$8:BO$8,"個数",F10:BO10)</f>
        <v>4</v>
      </c>
      <c r="BQ10" s="199">
        <f>SUMIF(F$8:BO$8,"施工長",F10:BO10)</f>
        <v>5450</v>
      </c>
      <c r="BS10" s="67"/>
      <c r="BT10" s="81"/>
      <c r="BU10" s="80"/>
    </row>
    <row r="11" spans="1:80" s="103" customFormat="1" ht="11.4" thickBot="1">
      <c r="A11" s="98"/>
      <c r="B11" s="99"/>
      <c r="C11" s="99"/>
      <c r="D11" s="100"/>
      <c r="E11" s="152" t="s">
        <v>51</v>
      </c>
      <c r="F11" s="101">
        <f t="shared" ref="F11:AK11" si="0">SUM(F9:F10)</f>
        <v>0</v>
      </c>
      <c r="G11" s="197">
        <f t="shared" si="0"/>
        <v>0</v>
      </c>
      <c r="H11" s="102">
        <f t="shared" si="0"/>
        <v>0</v>
      </c>
      <c r="I11" s="197">
        <f t="shared" si="0"/>
        <v>0</v>
      </c>
      <c r="J11" s="102">
        <f t="shared" si="0"/>
        <v>0</v>
      </c>
      <c r="K11" s="197">
        <f t="shared" si="0"/>
        <v>0</v>
      </c>
      <c r="L11" s="102">
        <f t="shared" si="0"/>
        <v>0</v>
      </c>
      <c r="M11" s="197">
        <f t="shared" si="0"/>
        <v>0</v>
      </c>
      <c r="N11" s="102">
        <f t="shared" si="0"/>
        <v>0</v>
      </c>
      <c r="O11" s="197">
        <f t="shared" si="0"/>
        <v>0</v>
      </c>
      <c r="P11" s="102">
        <f t="shared" si="0"/>
        <v>0</v>
      </c>
      <c r="Q11" s="197">
        <f t="shared" si="0"/>
        <v>0</v>
      </c>
      <c r="R11" s="102">
        <f t="shared" si="0"/>
        <v>0</v>
      </c>
      <c r="S11" s="197">
        <f t="shared" si="0"/>
        <v>0</v>
      </c>
      <c r="T11" s="102">
        <f t="shared" si="0"/>
        <v>0</v>
      </c>
      <c r="U11" s="197">
        <f t="shared" si="0"/>
        <v>0</v>
      </c>
      <c r="V11" s="102">
        <f t="shared" si="0"/>
        <v>0</v>
      </c>
      <c r="W11" s="197">
        <f t="shared" si="0"/>
        <v>0</v>
      </c>
      <c r="X11" s="102">
        <f t="shared" si="0"/>
        <v>0</v>
      </c>
      <c r="Y11" s="197">
        <f t="shared" si="0"/>
        <v>0</v>
      </c>
      <c r="Z11" s="102">
        <f t="shared" si="0"/>
        <v>0</v>
      </c>
      <c r="AA11" s="197">
        <f t="shared" si="0"/>
        <v>0</v>
      </c>
      <c r="AB11" s="102">
        <f t="shared" si="0"/>
        <v>0</v>
      </c>
      <c r="AC11" s="197">
        <f t="shared" si="0"/>
        <v>0</v>
      </c>
      <c r="AD11" s="102">
        <f t="shared" si="0"/>
        <v>0</v>
      </c>
      <c r="AE11" s="197">
        <f t="shared" si="0"/>
        <v>0</v>
      </c>
      <c r="AF11" s="102">
        <f t="shared" si="0"/>
        <v>0</v>
      </c>
      <c r="AG11" s="197">
        <f t="shared" si="0"/>
        <v>0</v>
      </c>
      <c r="AH11" s="102">
        <f t="shared" si="0"/>
        <v>0</v>
      </c>
      <c r="AI11" s="197">
        <f t="shared" si="0"/>
        <v>0</v>
      </c>
      <c r="AJ11" s="102">
        <f t="shared" si="0"/>
        <v>0</v>
      </c>
      <c r="AK11" s="197">
        <f t="shared" si="0"/>
        <v>0</v>
      </c>
      <c r="AL11" s="102">
        <f t="shared" ref="AL11:BO11" si="1">SUM(AL9:AL10)</f>
        <v>0</v>
      </c>
      <c r="AM11" s="197">
        <f t="shared" si="1"/>
        <v>0</v>
      </c>
      <c r="AN11" s="102">
        <f t="shared" si="1"/>
        <v>0</v>
      </c>
      <c r="AO11" s="197">
        <f t="shared" si="1"/>
        <v>0</v>
      </c>
      <c r="AP11" s="102">
        <f t="shared" si="1"/>
        <v>0</v>
      </c>
      <c r="AQ11" s="197">
        <f t="shared" si="1"/>
        <v>0</v>
      </c>
      <c r="AR11" s="102">
        <f t="shared" si="1"/>
        <v>0</v>
      </c>
      <c r="AS11" s="197">
        <f t="shared" si="1"/>
        <v>0</v>
      </c>
      <c r="AT11" s="102">
        <f t="shared" si="1"/>
        <v>0</v>
      </c>
      <c r="AU11" s="197">
        <f t="shared" si="1"/>
        <v>0</v>
      </c>
      <c r="AV11" s="102">
        <f t="shared" si="1"/>
        <v>0</v>
      </c>
      <c r="AW11" s="197">
        <f t="shared" si="1"/>
        <v>0</v>
      </c>
      <c r="AX11" s="102">
        <f t="shared" si="1"/>
        <v>0</v>
      </c>
      <c r="AY11" s="197">
        <f t="shared" si="1"/>
        <v>0</v>
      </c>
      <c r="AZ11" s="102">
        <f t="shared" si="1"/>
        <v>0</v>
      </c>
      <c r="BA11" s="197">
        <f t="shared" si="1"/>
        <v>0</v>
      </c>
      <c r="BB11" s="102">
        <f t="shared" si="1"/>
        <v>0</v>
      </c>
      <c r="BC11" s="197">
        <f t="shared" si="1"/>
        <v>0</v>
      </c>
      <c r="BD11" s="102">
        <f t="shared" si="1"/>
        <v>0</v>
      </c>
      <c r="BE11" s="197">
        <f t="shared" si="1"/>
        <v>0</v>
      </c>
      <c r="BF11" s="102">
        <f t="shared" si="1"/>
        <v>6</v>
      </c>
      <c r="BG11" s="197">
        <f t="shared" si="1"/>
        <v>8530</v>
      </c>
      <c r="BH11" s="102">
        <f t="shared" si="1"/>
        <v>0</v>
      </c>
      <c r="BI11" s="197">
        <f t="shared" si="1"/>
        <v>0</v>
      </c>
      <c r="BJ11" s="102">
        <f t="shared" si="1"/>
        <v>0</v>
      </c>
      <c r="BK11" s="197">
        <f t="shared" si="1"/>
        <v>0</v>
      </c>
      <c r="BL11" s="102">
        <f t="shared" si="1"/>
        <v>0</v>
      </c>
      <c r="BM11" s="197">
        <f t="shared" si="1"/>
        <v>0</v>
      </c>
      <c r="BN11" s="102">
        <f t="shared" si="1"/>
        <v>0</v>
      </c>
      <c r="BO11" s="200">
        <f t="shared" si="1"/>
        <v>0</v>
      </c>
      <c r="BP11" s="101">
        <f>SUMIF(F$8:BO$8,"個数",F11:BO11)</f>
        <v>6</v>
      </c>
      <c r="BQ11" s="201">
        <f>SUMIF(F$8:BO$8,"施工長",F11:BO11)</f>
        <v>8530</v>
      </c>
      <c r="BS11" s="104"/>
      <c r="BT11" s="81"/>
      <c r="BU11" s="80"/>
    </row>
    <row r="12" spans="1:80" ht="11.4" customHeight="1">
      <c r="BT12" s="81"/>
      <c r="BU12" s="80"/>
      <c r="CB12" s="105"/>
    </row>
    <row r="13" spans="1:80" ht="11.4" customHeight="1">
      <c r="D13" s="106"/>
      <c r="E13" s="107"/>
      <c r="BS13"/>
      <c r="BT13"/>
      <c r="BU13"/>
      <c r="CB13" s="105"/>
    </row>
    <row r="14" spans="1:80" ht="11.4" customHeight="1"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S14"/>
      <c r="BT14"/>
      <c r="BU14"/>
      <c r="CB14" s="109"/>
    </row>
    <row r="15" spans="1:80" ht="11.4" customHeight="1">
      <c r="BS15"/>
      <c r="BT15"/>
      <c r="BU15"/>
      <c r="CB15" s="105"/>
    </row>
    <row r="16" spans="1:80" ht="11.4" customHeight="1">
      <c r="BS16"/>
      <c r="BT16"/>
      <c r="BU16"/>
      <c r="CB16" s="105"/>
    </row>
    <row r="17" spans="2:80" ht="11.4" customHeight="1">
      <c r="BS17"/>
      <c r="BT17"/>
      <c r="BU17"/>
      <c r="CB17" s="105"/>
    </row>
    <row r="18" spans="2:80" ht="11.4" customHeight="1">
      <c r="BS18"/>
      <c r="BT18"/>
      <c r="BU18"/>
    </row>
    <row r="19" spans="2:80" ht="11.4" customHeight="1">
      <c r="BS19"/>
      <c r="BT19"/>
      <c r="BU19"/>
    </row>
    <row r="20" spans="2:80" ht="11.4" customHeight="1">
      <c r="B20" s="110"/>
      <c r="C20" s="111"/>
      <c r="BS20"/>
      <c r="BT20"/>
      <c r="BU20"/>
    </row>
    <row r="21" spans="2:80" ht="13.2">
      <c r="BS21"/>
      <c r="BT21"/>
      <c r="BU21"/>
    </row>
    <row r="22" spans="2:80" ht="13.2">
      <c r="BS22"/>
      <c r="BT22"/>
      <c r="BU22"/>
    </row>
    <row r="23" spans="2:80" ht="13.2">
      <c r="BS23"/>
      <c r="BT23"/>
      <c r="BU23"/>
    </row>
    <row r="24" spans="2:80" ht="13.2">
      <c r="BS24"/>
      <c r="BT24"/>
      <c r="BU24"/>
    </row>
    <row r="25" spans="2:80" ht="13.2">
      <c r="BS25"/>
      <c r="BT25"/>
      <c r="BU25"/>
    </row>
    <row r="26" spans="2:80" ht="13.2">
      <c r="BS26"/>
      <c r="BT26"/>
      <c r="BU26"/>
    </row>
    <row r="27" spans="2:80" ht="13.2">
      <c r="BS27"/>
      <c r="BT27"/>
      <c r="BU27"/>
    </row>
    <row r="28" spans="2:80" ht="13.2">
      <c r="BS28"/>
      <c r="BT28"/>
      <c r="BU28"/>
    </row>
    <row r="29" spans="2:80" ht="13.2">
      <c r="BS29"/>
      <c r="BT29"/>
      <c r="BU29"/>
    </row>
    <row r="30" spans="2:80" ht="13.2">
      <c r="BS30"/>
      <c r="BT30"/>
      <c r="BU30"/>
    </row>
    <row r="31" spans="2:80" ht="13.2">
      <c r="BS31"/>
      <c r="BT31"/>
      <c r="BU31"/>
    </row>
    <row r="32" spans="2:80" ht="13.2">
      <c r="BS32"/>
      <c r="BT32"/>
      <c r="BU32"/>
    </row>
    <row r="33" spans="71:73" ht="13.2">
      <c r="BS33"/>
      <c r="BT33"/>
      <c r="BU33"/>
    </row>
    <row r="34" spans="71:73" ht="13.2">
      <c r="BS34"/>
      <c r="BT34"/>
      <c r="BU34"/>
    </row>
    <row r="35" spans="71:73" ht="13.2">
      <c r="BS35"/>
      <c r="BT35"/>
      <c r="BU35"/>
    </row>
    <row r="36" spans="71:73" ht="13.2">
      <c r="BS36"/>
      <c r="BT36"/>
      <c r="BU36"/>
    </row>
    <row r="37" spans="71:73" ht="13.2">
      <c r="BS37"/>
      <c r="BT37"/>
      <c r="BU37"/>
    </row>
    <row r="38" spans="71:73" ht="13.2">
      <c r="BS38"/>
      <c r="BT38"/>
      <c r="BU38"/>
    </row>
    <row r="39" spans="71:73" ht="13.2">
      <c r="BS39"/>
      <c r="BT39"/>
      <c r="BU39"/>
    </row>
    <row r="40" spans="71:73" ht="13.2">
      <c r="BS40"/>
      <c r="BT40"/>
      <c r="BU40"/>
    </row>
    <row r="41" spans="71:73" ht="13.2">
      <c r="BS41"/>
      <c r="BT41"/>
      <c r="BU41"/>
    </row>
    <row r="42" spans="71:73" ht="13.2">
      <c r="BS42"/>
      <c r="BT42"/>
      <c r="BU42"/>
    </row>
    <row r="43" spans="71:73" ht="13.2">
      <c r="BS43"/>
      <c r="BT43"/>
      <c r="BU43"/>
    </row>
    <row r="44" spans="71:73" ht="13.2">
      <c r="BS44"/>
      <c r="BT44"/>
      <c r="BU44"/>
    </row>
    <row r="45" spans="71:73" ht="13.2">
      <c r="BS45"/>
      <c r="BT45"/>
      <c r="BU45"/>
    </row>
    <row r="46" spans="71:73" ht="13.2">
      <c r="BS46"/>
      <c r="BT46"/>
      <c r="BU46"/>
    </row>
    <row r="47" spans="71:73" ht="13.2">
      <c r="BS47"/>
      <c r="BT47"/>
      <c r="BU47"/>
    </row>
    <row r="48" spans="71:73" ht="13.2">
      <c r="BS48"/>
      <c r="BT48"/>
      <c r="BU48"/>
    </row>
  </sheetData>
  <mergeCells count="68">
    <mergeCell ref="BL7:BM7"/>
    <mergeCell ref="V7:W7"/>
    <mergeCell ref="J6:K6"/>
    <mergeCell ref="H7:I7"/>
    <mergeCell ref="J7:K7"/>
    <mergeCell ref="N6:O6"/>
    <mergeCell ref="N7:O7"/>
    <mergeCell ref="R6:S6"/>
    <mergeCell ref="BD7:BE7"/>
    <mergeCell ref="AN6:AO6"/>
    <mergeCell ref="AR6:AS6"/>
    <mergeCell ref="AF6:AG6"/>
    <mergeCell ref="AF7:AG7"/>
    <mergeCell ref="AH6:AI6"/>
    <mergeCell ref="AH7:AI7"/>
    <mergeCell ref="AP6:AQ6"/>
    <mergeCell ref="AL7:AM7"/>
    <mergeCell ref="AJ7:AK7"/>
    <mergeCell ref="R7:S7"/>
    <mergeCell ref="T7:U7"/>
    <mergeCell ref="BF7:BG7"/>
    <mergeCell ref="AZ7:BA7"/>
    <mergeCell ref="AV7:AW7"/>
    <mergeCell ref="AX7:AY7"/>
    <mergeCell ref="AP7:AQ7"/>
    <mergeCell ref="AB7:AC7"/>
    <mergeCell ref="AD7:AE7"/>
    <mergeCell ref="BB7:BC7"/>
    <mergeCell ref="AT7:AU7"/>
    <mergeCell ref="AN7:AO7"/>
    <mergeCell ref="A1:BQ1"/>
    <mergeCell ref="F5:BQ5"/>
    <mergeCell ref="BN7:BO7"/>
    <mergeCell ref="BP7:BQ7"/>
    <mergeCell ref="A7:E7"/>
    <mergeCell ref="F7:G7"/>
    <mergeCell ref="BJ7:BK7"/>
    <mergeCell ref="BH7:BI7"/>
    <mergeCell ref="L7:M7"/>
    <mergeCell ref="AR7:AS7"/>
    <mergeCell ref="P7:Q7"/>
    <mergeCell ref="Z6:AA6"/>
    <mergeCell ref="Z7:AA7"/>
    <mergeCell ref="X6:Y6"/>
    <mergeCell ref="X7:Y7"/>
    <mergeCell ref="AL6:AM6"/>
    <mergeCell ref="BP6:BQ6"/>
    <mergeCell ref="L6:M6"/>
    <mergeCell ref="H6:I6"/>
    <mergeCell ref="T6:U6"/>
    <mergeCell ref="V6:W6"/>
    <mergeCell ref="BL6:BM6"/>
    <mergeCell ref="AB6:AC6"/>
    <mergeCell ref="AJ6:AK6"/>
    <mergeCell ref="AV6:AW6"/>
    <mergeCell ref="AX6:AY6"/>
    <mergeCell ref="P6:Q6"/>
    <mergeCell ref="BF6:BG6"/>
    <mergeCell ref="AD6:AE6"/>
    <mergeCell ref="BB6:BC6"/>
    <mergeCell ref="AT6:AU6"/>
    <mergeCell ref="BD6:BE6"/>
    <mergeCell ref="A5:E6"/>
    <mergeCell ref="F6:G6"/>
    <mergeCell ref="BJ6:BK6"/>
    <mergeCell ref="BH6:BI6"/>
    <mergeCell ref="BN6:BO6"/>
    <mergeCell ref="AZ6:BA6"/>
  </mergeCells>
  <phoneticPr fontId="2"/>
  <conditionalFormatting sqref="A9:BP10">
    <cfRule type="expression" dxfId="1" priority="1" stopIfTrue="1">
      <formula>$A9="消去"</formula>
    </cfRule>
  </conditionalFormatting>
  <pageMargins left="0.75" right="0.75" top="1" bottom="1" header="0.51200000000000001" footer="0.51200000000000001"/>
  <pageSetup paperSize="9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9"/>
  <sheetViews>
    <sheetView showZeros="0" view="pageBreakPreview" zoomScaleNormal="100" workbookViewId="0"/>
  </sheetViews>
  <sheetFormatPr defaultColWidth="9" defaultRowHeight="13.2"/>
  <cols>
    <col min="1" max="1" width="17.109375" style="113" customWidth="1"/>
    <col min="2" max="2" width="5.21875" style="113" bestFit="1" customWidth="1"/>
    <col min="3" max="3" width="9" style="113"/>
    <col min="4" max="4" width="25.6640625" style="114" customWidth="1"/>
    <col min="5" max="5" width="13.44140625" style="113" customWidth="1"/>
    <col min="6" max="6" width="3.44140625" style="113" bestFit="1" customWidth="1"/>
    <col min="7" max="9" width="10.6640625" style="113" customWidth="1"/>
    <col min="10" max="10" width="22.44140625" style="114" customWidth="1"/>
    <col min="11" max="12" width="33.33203125" style="113" customWidth="1"/>
    <col min="13" max="13" width="100.6640625" style="114" customWidth="1"/>
    <col min="14" max="16384" width="9" style="113"/>
  </cols>
  <sheetData>
    <row r="1" spans="1:14" ht="19.8" thickBot="1">
      <c r="A1" s="112" t="s">
        <v>62</v>
      </c>
      <c r="B1" s="112"/>
      <c r="C1" s="113" t="str">
        <f>"("&amp;表紙等_署用!H1&amp;")"</f>
        <v>(№ 8-31)</v>
      </c>
      <c r="J1" s="115" t="s">
        <v>113</v>
      </c>
      <c r="K1" s="281" t="s">
        <v>112</v>
      </c>
      <c r="L1" s="281"/>
      <c r="M1" s="281"/>
    </row>
    <row r="2" spans="1:14">
      <c r="A2" s="294" t="s">
        <v>64</v>
      </c>
      <c r="B2" s="297" t="s">
        <v>65</v>
      </c>
      <c r="C2" s="288" t="s">
        <v>66</v>
      </c>
      <c r="D2" s="278" t="s">
        <v>67</v>
      </c>
      <c r="E2" s="118" t="s">
        <v>68</v>
      </c>
      <c r="F2" s="119"/>
      <c r="G2" s="288" t="s">
        <v>38</v>
      </c>
      <c r="H2" s="288"/>
      <c r="I2" s="288"/>
      <c r="J2" s="289"/>
      <c r="K2" s="294" t="s">
        <v>64</v>
      </c>
      <c r="L2" s="288" t="s">
        <v>66</v>
      </c>
      <c r="M2" s="278" t="s">
        <v>67</v>
      </c>
    </row>
    <row r="3" spans="1:14">
      <c r="A3" s="295"/>
      <c r="B3" s="298"/>
      <c r="C3" s="300"/>
      <c r="D3" s="279"/>
      <c r="E3" s="279" t="s">
        <v>69</v>
      </c>
      <c r="F3" s="290" t="s">
        <v>70</v>
      </c>
      <c r="G3" s="158"/>
      <c r="H3" s="159"/>
      <c r="I3" s="158"/>
      <c r="J3" s="292" t="s">
        <v>71</v>
      </c>
      <c r="K3" s="295"/>
      <c r="L3" s="300"/>
      <c r="M3" s="279"/>
    </row>
    <row r="4" spans="1:14" ht="13.8" thickBot="1">
      <c r="A4" s="296"/>
      <c r="B4" s="299"/>
      <c r="C4" s="301"/>
      <c r="D4" s="280"/>
      <c r="E4" s="280"/>
      <c r="F4" s="291"/>
      <c r="G4" s="123"/>
      <c r="H4" s="124"/>
      <c r="I4" s="123"/>
      <c r="J4" s="293"/>
      <c r="K4" s="296"/>
      <c r="L4" s="301"/>
      <c r="M4" s="280"/>
    </row>
    <row r="5" spans="1:14">
      <c r="A5" s="175">
        <f>K5</f>
        <v>0</v>
      </c>
      <c r="B5" s="117" t="str">
        <f>IF(A5="〃","〃","新規")</f>
        <v>新規</v>
      </c>
      <c r="C5" s="117">
        <f>L5</f>
        <v>0</v>
      </c>
      <c r="D5" s="117">
        <f>M5</f>
        <v>0</v>
      </c>
      <c r="E5" s="117"/>
      <c r="F5" s="117"/>
      <c r="G5" s="117"/>
      <c r="H5" s="117"/>
      <c r="I5" s="117"/>
      <c r="J5" s="125"/>
      <c r="K5" s="116"/>
      <c r="L5" s="117"/>
      <c r="M5" s="117"/>
      <c r="N5" s="113" t="str">
        <f>ASC(J5)</f>
        <v/>
      </c>
    </row>
    <row r="6" spans="1:14">
      <c r="A6" s="126" t="str">
        <f ca="1">IF(OFFSET(K6,-1,)=K6,"〃",K6)</f>
        <v>〃</v>
      </c>
      <c r="B6" s="120" t="str">
        <f ca="1">IF(A6="〃","〃","新規")</f>
        <v>〃</v>
      </c>
      <c r="C6" s="120" t="str">
        <f ca="1">IF(OFFSET(L6,-1,)=L6,"〃",L6)</f>
        <v>〃</v>
      </c>
      <c r="D6" s="120" t="str">
        <f ca="1">IF(OFFSET(M6,-1,)=M6,"〃",M6)</f>
        <v>〃</v>
      </c>
      <c r="E6" s="120"/>
      <c r="F6" s="120"/>
      <c r="G6" s="120"/>
      <c r="H6" s="120"/>
      <c r="I6" s="120"/>
      <c r="J6" s="127"/>
      <c r="K6" s="126"/>
      <c r="L6" s="120"/>
      <c r="M6" s="120"/>
      <c r="N6" s="113" t="str">
        <f>ASC(J6)</f>
        <v/>
      </c>
    </row>
    <row r="7" spans="1:14" ht="13.8" thickBot="1">
      <c r="A7" s="173" t="str">
        <f ca="1">IF(OFFSET(K7,-1,)=K7,"〃",K7)</f>
        <v>〃</v>
      </c>
      <c r="B7" s="172" t="str">
        <f ca="1">IF(A7="〃","〃","新規")</f>
        <v>〃</v>
      </c>
      <c r="C7" s="172" t="str">
        <f ca="1">IF(OFFSET(L7,-1,)=L7,"〃",L7)</f>
        <v>〃</v>
      </c>
      <c r="D7" s="172" t="str">
        <f ca="1">IF(OFFSET(M7,-1,)=M7,"〃",M7)</f>
        <v>〃</v>
      </c>
      <c r="E7" s="172"/>
      <c r="F7" s="172"/>
      <c r="G7" s="172"/>
      <c r="H7" s="172"/>
      <c r="I7" s="172"/>
      <c r="J7" s="174"/>
      <c r="K7" s="126"/>
      <c r="L7" s="120"/>
      <c r="M7" s="120"/>
      <c r="N7" s="113" t="str">
        <f>ASC(J7)</f>
        <v/>
      </c>
    </row>
    <row r="8" spans="1:14" ht="17.25" customHeight="1">
      <c r="A8" s="282" t="str">
        <f>警察署名</f>
        <v>凸凹</v>
      </c>
      <c r="B8" s="283"/>
      <c r="C8" s="283"/>
      <c r="D8" s="286" t="s">
        <v>72</v>
      </c>
      <c r="E8" s="145"/>
      <c r="F8" s="146"/>
      <c r="G8" s="147">
        <f>IF(ISERROR(FIND("図示", G3)), IF(ISERROR(FIND("削除", G3)), SUMPRODUCT((ISNUMBER(FIND("横断歩道　実線",$E5:$E7)))*(G5:G7&lt;&gt;""), $F5:$F7), 0), SUMIF(G5:G7,"&gt;0",$F5:$F7))</f>
        <v>0</v>
      </c>
      <c r="H8" s="147">
        <f>IF(ISERROR(FIND("図示", H3)), IF(ISERROR(FIND("削除", H3)), SUMPRODUCT((ISNUMBER(FIND("横断歩道　実線",$E5:$E7)))*(H5:H7&lt;&gt;""), $F5:$F7), 0), SUMIF(H5:H7,"&gt;0",$F5:$F7))</f>
        <v>0</v>
      </c>
      <c r="I8" s="147">
        <f>IF(ISERROR(FIND("図示", I3)), IF(ISERROR(FIND("削除", I3)), SUMPRODUCT((ISNUMBER(FIND("横断歩道　実線",$E5:$E7)))*(I5:I7&lt;&gt;""), $F5:$F7), 0), SUMIF(I5:I7,"&gt;0",$F5:$F7))</f>
        <v>0</v>
      </c>
      <c r="J8" s="129"/>
    </row>
    <row r="9" spans="1:14" ht="18" customHeight="1" thickBot="1">
      <c r="A9" s="284"/>
      <c r="B9" s="285"/>
      <c r="C9" s="285"/>
      <c r="D9" s="287"/>
      <c r="E9" s="148"/>
      <c r="F9" s="149"/>
      <c r="G9" s="150">
        <f>SUM(G5:G7)</f>
        <v>0</v>
      </c>
      <c r="H9" s="150">
        <f>SUM(H5:H7)</f>
        <v>0</v>
      </c>
      <c r="I9" s="150">
        <f>SUM(I5:I7)</f>
        <v>0</v>
      </c>
      <c r="J9" s="130"/>
    </row>
  </sheetData>
  <mergeCells count="14">
    <mergeCell ref="M2:M4"/>
    <mergeCell ref="K1:M1"/>
    <mergeCell ref="A8:C9"/>
    <mergeCell ref="D8:D9"/>
    <mergeCell ref="G2:J2"/>
    <mergeCell ref="E3:E4"/>
    <mergeCell ref="F3:F4"/>
    <mergeCell ref="J3:J4"/>
    <mergeCell ref="A2:A4"/>
    <mergeCell ref="B2:B4"/>
    <mergeCell ref="C2:C4"/>
    <mergeCell ref="D2:D4"/>
    <mergeCell ref="K2:K4"/>
    <mergeCell ref="L2:L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3" customWidth="1"/>
    <col min="2" max="2" width="9" style="113"/>
    <col min="3" max="3" width="25.6640625" style="114" customWidth="1"/>
    <col min="4" max="4" width="13.44140625" style="113" customWidth="1"/>
    <col min="5" max="5" width="3.44140625" style="113" bestFit="1" customWidth="1"/>
    <col min="6" max="8" width="10.6640625" style="113" customWidth="1"/>
    <col min="9" max="9" width="22.44140625" style="114" customWidth="1"/>
    <col min="10" max="11" width="37.33203125" style="113" customWidth="1"/>
    <col min="12" max="12" width="100.6640625" style="114" customWidth="1"/>
    <col min="13" max="16384" width="9" style="113"/>
  </cols>
  <sheetData>
    <row r="1" spans="1:13" ht="19.8" thickBot="1">
      <c r="A1" s="112" t="s">
        <v>73</v>
      </c>
      <c r="B1" s="113" t="str">
        <f>"("&amp;表紙等_署用!H1&amp;")"</f>
        <v>(№ 8-31)</v>
      </c>
      <c r="I1" s="115" t="s">
        <v>113</v>
      </c>
      <c r="J1" s="281" t="s">
        <v>112</v>
      </c>
      <c r="K1" s="281"/>
      <c r="L1" s="281"/>
    </row>
    <row r="2" spans="1:13">
      <c r="A2" s="304" t="s">
        <v>74</v>
      </c>
      <c r="B2" s="288" t="s">
        <v>66</v>
      </c>
      <c r="C2" s="278" t="s">
        <v>67</v>
      </c>
      <c r="D2" s="118" t="s">
        <v>68</v>
      </c>
      <c r="E2" s="119"/>
      <c r="F2" s="288" t="s">
        <v>38</v>
      </c>
      <c r="G2" s="288"/>
      <c r="H2" s="288"/>
      <c r="I2" s="289"/>
      <c r="J2" s="304" t="s">
        <v>74</v>
      </c>
      <c r="K2" s="288" t="s">
        <v>66</v>
      </c>
      <c r="L2" s="278" t="s">
        <v>67</v>
      </c>
    </row>
    <row r="3" spans="1:13">
      <c r="A3" s="305"/>
      <c r="B3" s="300"/>
      <c r="C3" s="279"/>
      <c r="D3" s="279" t="s">
        <v>69</v>
      </c>
      <c r="E3" s="290" t="s">
        <v>70</v>
      </c>
      <c r="F3" s="121"/>
      <c r="G3" s="122"/>
      <c r="H3" s="121"/>
      <c r="I3" s="292" t="s">
        <v>71</v>
      </c>
      <c r="J3" s="305"/>
      <c r="K3" s="300"/>
      <c r="L3" s="279"/>
    </row>
    <row r="4" spans="1:13" ht="13.8" thickBot="1">
      <c r="A4" s="306"/>
      <c r="B4" s="301"/>
      <c r="C4" s="280"/>
      <c r="D4" s="280"/>
      <c r="E4" s="291"/>
      <c r="F4" s="123"/>
      <c r="G4" s="124"/>
      <c r="H4" s="123"/>
      <c r="I4" s="293"/>
      <c r="J4" s="306"/>
      <c r="K4" s="301"/>
      <c r="L4" s="280"/>
    </row>
    <row r="5" spans="1:13">
      <c r="A5" s="116">
        <f>J5</f>
        <v>0</v>
      </c>
      <c r="B5" s="117">
        <f>K5</f>
        <v>0</v>
      </c>
      <c r="C5" s="117">
        <f>L5</f>
        <v>0</v>
      </c>
      <c r="D5" s="117"/>
      <c r="E5" s="117"/>
      <c r="F5" s="117"/>
      <c r="G5" s="117"/>
      <c r="H5" s="117"/>
      <c r="I5" s="125"/>
      <c r="J5" s="116"/>
      <c r="K5" s="117"/>
      <c r="L5" s="117"/>
      <c r="M5" s="113" t="str">
        <f>ASC(I5)</f>
        <v/>
      </c>
    </row>
    <row r="6" spans="1:13">
      <c r="A6" s="126" t="str">
        <f t="shared" ref="A6:C7" ca="1" si="0">IF(OFFSET(J6,-1,)=J6,"〃",J6)</f>
        <v>〃</v>
      </c>
      <c r="B6" s="120" t="str">
        <f t="shared" ca="1" si="0"/>
        <v>〃</v>
      </c>
      <c r="C6" s="120" t="str">
        <f t="shared" ca="1" si="0"/>
        <v>〃</v>
      </c>
      <c r="D6" s="120"/>
      <c r="E6" s="120"/>
      <c r="F6" s="120"/>
      <c r="G6" s="120"/>
      <c r="H6" s="120"/>
      <c r="I6" s="127"/>
      <c r="J6" s="126"/>
      <c r="K6" s="120"/>
      <c r="L6" s="120"/>
      <c r="M6" s="113" t="str">
        <f>ASC(I6)</f>
        <v/>
      </c>
    </row>
    <row r="7" spans="1:13" ht="13.8" thickBot="1">
      <c r="A7" s="126" t="str">
        <f t="shared" ca="1" si="0"/>
        <v>〃</v>
      </c>
      <c r="B7" s="120" t="str">
        <f t="shared" ca="1" si="0"/>
        <v>〃</v>
      </c>
      <c r="C7" s="120" t="str">
        <f t="shared" ca="1" si="0"/>
        <v>〃</v>
      </c>
      <c r="D7" s="121"/>
      <c r="E7" s="121"/>
      <c r="F7" s="121"/>
      <c r="G7" s="121"/>
      <c r="H7" s="121"/>
      <c r="I7" s="128"/>
      <c r="J7" s="144"/>
      <c r="K7" s="121"/>
      <c r="L7" s="121"/>
      <c r="M7" s="113" t="str">
        <f>ASC(I7)</f>
        <v/>
      </c>
    </row>
    <row r="8" spans="1:13" ht="16.2">
      <c r="A8" s="282" t="str">
        <f>警察署名</f>
        <v>凸凹</v>
      </c>
      <c r="B8" s="283"/>
      <c r="C8" s="286" t="s">
        <v>75</v>
      </c>
      <c r="D8" s="145"/>
      <c r="E8" s="146"/>
      <c r="F8" s="147">
        <f>IF(ISERROR(FIND("図示", F3)), IF(ISERROR(FIND("削除", F3)), SUMPRODUCT((ISNUMBER(FIND("横断歩道　実線",$D5:$D7)))*(F5:F7&lt;&gt;""), $E5:$E7), 0), SUMIF(F5:F7,"&gt;0",$E5:$E7))</f>
        <v>0</v>
      </c>
      <c r="G8" s="147">
        <f>IF(ISERROR(FIND("図示", G3)), IF(ISERROR(FIND("削除", G3)), SUMPRODUCT((ISNUMBER(FIND("横断歩道　実線",$D5:$D7)))*(G5:G7&lt;&gt;""), $E5:$E7), 0), SUMIF(G5:G7,"&gt;0",$E5:$E7))</f>
        <v>0</v>
      </c>
      <c r="H8" s="147">
        <f>IF(ISERROR(FIND("図示", H3)), IF(ISERROR(FIND("削除", H3)), SUMPRODUCT((ISNUMBER(FIND("横断歩道　実線",$D5:$D7)))*(H5:H7&lt;&gt;""), $E5:$E7), 0), SUMIF(H5:H7,"&gt;0",$E5:$E7))</f>
        <v>0</v>
      </c>
      <c r="I8" s="129"/>
      <c r="J8" s="282"/>
      <c r="K8" s="283"/>
      <c r="L8" s="286"/>
    </row>
    <row r="9" spans="1:13" ht="16.8" thickBot="1">
      <c r="A9" s="284"/>
      <c r="B9" s="285"/>
      <c r="C9" s="287"/>
      <c r="D9" s="148"/>
      <c r="E9" s="149"/>
      <c r="F9" s="150">
        <f>SUM(F5:F7)</f>
        <v>0</v>
      </c>
      <c r="G9" s="150">
        <f>SUM(G5:G7)</f>
        <v>0</v>
      </c>
      <c r="H9" s="150">
        <f>SUM(H5:H7)</f>
        <v>0</v>
      </c>
      <c r="I9" s="130"/>
      <c r="J9" s="302"/>
      <c r="K9" s="303"/>
      <c r="L9" s="307"/>
    </row>
    <row r="10" spans="1:13" ht="16.2">
      <c r="A10" s="282" t="str">
        <f>警察署名</f>
        <v>凸凹</v>
      </c>
      <c r="B10" s="283"/>
      <c r="C10" s="286" t="s">
        <v>76</v>
      </c>
      <c r="D10" s="145">
        <f>場所表_新規!新規合計+更新合計</f>
        <v>0</v>
      </c>
      <c r="E10" s="146"/>
      <c r="F10" s="147">
        <f>場所表_新規!G8+場所表_更新!F8</f>
        <v>0</v>
      </c>
      <c r="G10" s="147">
        <f>場所表_新規!H8+場所表_更新!G8</f>
        <v>0</v>
      </c>
      <c r="H10" s="147">
        <f>場所表_新規!I8+場所表_更新!H8</f>
        <v>0</v>
      </c>
      <c r="I10" s="129"/>
      <c r="J10" s="302"/>
      <c r="K10" s="303"/>
      <c r="L10" s="307"/>
    </row>
    <row r="11" spans="1:13" ht="16.8" thickBot="1">
      <c r="A11" s="284"/>
      <c r="B11" s="285"/>
      <c r="C11" s="287"/>
      <c r="D11" s="148"/>
      <c r="E11" s="149"/>
      <c r="F11" s="150">
        <f>場所表_新規!G9+場所表_更新!F9</f>
        <v>0</v>
      </c>
      <c r="G11" s="150">
        <f>場所表_新規!H9+場所表_更新!G9</f>
        <v>0</v>
      </c>
      <c r="H11" s="150">
        <f>場所表_新規!I9+場所表_更新!H9</f>
        <v>0</v>
      </c>
      <c r="I11" s="130"/>
      <c r="J11" s="302"/>
      <c r="K11" s="303"/>
      <c r="L11" s="307"/>
    </row>
  </sheetData>
  <mergeCells count="19">
    <mergeCell ref="L8:L9"/>
    <mergeCell ref="J10:K11"/>
    <mergeCell ref="L10:L11"/>
    <mergeCell ref="I3:I4"/>
    <mergeCell ref="J2:J4"/>
    <mergeCell ref="K2:K4"/>
    <mergeCell ref="A10:B11"/>
    <mergeCell ref="C10:C11"/>
    <mergeCell ref="J8:K9"/>
    <mergeCell ref="A2:A4"/>
    <mergeCell ref="B2:B4"/>
    <mergeCell ref="C2:C4"/>
    <mergeCell ref="A8:B9"/>
    <mergeCell ref="C8:C9"/>
    <mergeCell ref="J1:L1"/>
    <mergeCell ref="L2:L4"/>
    <mergeCell ref="F2:I2"/>
    <mergeCell ref="D3:D4"/>
    <mergeCell ref="E3:E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2"/>
  <sheetViews>
    <sheetView showZeros="0" tabSelected="1" view="pageBreakPreview" zoomScaleNormal="100" workbookViewId="0">
      <selection activeCell="F44" sqref="F44"/>
    </sheetView>
  </sheetViews>
  <sheetFormatPr defaultColWidth="9" defaultRowHeight="13.2"/>
  <cols>
    <col min="1" max="1" width="9" style="113"/>
    <col min="2" max="2" width="17.109375" style="113" customWidth="1"/>
    <col min="3" max="3" width="5.21875" style="113" bestFit="1" customWidth="1"/>
    <col min="4" max="4" width="9" style="113"/>
    <col min="5" max="5" width="25.6640625" style="114" customWidth="1"/>
    <col min="6" max="6" width="13.44140625" style="113" customWidth="1"/>
    <col min="7" max="7" width="3.44140625" style="113" bestFit="1" customWidth="1"/>
    <col min="8" max="9" width="10.6640625" style="113" customWidth="1"/>
    <col min="10" max="10" width="22.44140625" style="114" customWidth="1"/>
    <col min="11" max="12" width="33.33203125" style="113" customWidth="1"/>
    <col min="13" max="13" width="100.6640625" style="114" customWidth="1"/>
    <col min="14" max="16384" width="9" style="113"/>
  </cols>
  <sheetData>
    <row r="1" spans="1:14" ht="19.8" thickBot="1">
      <c r="B1" s="112" t="s">
        <v>62</v>
      </c>
      <c r="C1" s="112"/>
      <c r="D1" s="113" t="str">
        <f>"("&amp;表紙等_署用!H1&amp;")"</f>
        <v>(№ 8-31)</v>
      </c>
      <c r="J1" s="115" t="s">
        <v>91</v>
      </c>
      <c r="K1" s="281" t="s">
        <v>112</v>
      </c>
      <c r="L1" s="281"/>
      <c r="M1" s="281"/>
    </row>
    <row r="2" spans="1:14">
      <c r="B2" s="294" t="s">
        <v>64</v>
      </c>
      <c r="C2" s="297" t="s">
        <v>65</v>
      </c>
      <c r="D2" s="288" t="s">
        <v>66</v>
      </c>
      <c r="E2" s="278" t="s">
        <v>67</v>
      </c>
      <c r="F2" s="118" t="s">
        <v>68</v>
      </c>
      <c r="G2" s="119"/>
      <c r="H2" s="288" t="s">
        <v>38</v>
      </c>
      <c r="I2" s="288"/>
      <c r="J2" s="289"/>
      <c r="K2" s="294" t="s">
        <v>64</v>
      </c>
      <c r="L2" s="288" t="s">
        <v>66</v>
      </c>
      <c r="M2" s="278" t="s">
        <v>67</v>
      </c>
    </row>
    <row r="3" spans="1:14" ht="26.4">
      <c r="B3" s="295"/>
      <c r="C3" s="298"/>
      <c r="D3" s="300"/>
      <c r="E3" s="279"/>
      <c r="F3" s="279" t="s">
        <v>69</v>
      </c>
      <c r="G3" s="290" t="s">
        <v>70</v>
      </c>
      <c r="H3" s="158" t="s">
        <v>125</v>
      </c>
      <c r="I3" s="158" t="s">
        <v>128</v>
      </c>
      <c r="J3" s="292" t="s">
        <v>71</v>
      </c>
      <c r="K3" s="295"/>
      <c r="L3" s="300"/>
      <c r="M3" s="279"/>
    </row>
    <row r="4" spans="1:14" ht="13.8" thickBot="1">
      <c r="B4" s="296"/>
      <c r="C4" s="299"/>
      <c r="D4" s="301"/>
      <c r="E4" s="280"/>
      <c r="F4" s="280"/>
      <c r="G4" s="291"/>
      <c r="H4" s="123" t="s">
        <v>127</v>
      </c>
      <c r="I4" s="123" t="s">
        <v>127</v>
      </c>
      <c r="J4" s="293"/>
      <c r="K4" s="296"/>
      <c r="L4" s="301"/>
      <c r="M4" s="280"/>
    </row>
    <row r="5" spans="1:14" ht="39.6">
      <c r="A5" s="203">
        <v>1</v>
      </c>
      <c r="B5" s="175" t="str">
        <f>K5</f>
        <v>261150007_x000D_
(第9-6の9-0005)</v>
      </c>
      <c r="C5" s="117" t="str">
        <f>IF(B5="〃","〃","新規")</f>
        <v>新規</v>
      </c>
      <c r="D5" s="117" t="str">
        <f>L5</f>
        <v>国道433号</v>
      </c>
      <c r="E5" s="117" t="str">
        <f>M5</f>
        <v>安芸高田市高宮町佐々部471番地先から同町佐々部1,040番地8先までの間</v>
      </c>
      <c r="F5" s="117" t="s">
        <v>129</v>
      </c>
      <c r="G5" s="117">
        <v>1</v>
      </c>
      <c r="H5" s="117"/>
      <c r="I5" s="117">
        <v>2700</v>
      </c>
      <c r="J5" s="125" t="s">
        <v>131</v>
      </c>
      <c r="K5" s="116" t="s">
        <v>132</v>
      </c>
      <c r="L5" s="117" t="s">
        <v>130</v>
      </c>
      <c r="M5" s="117" t="s">
        <v>120</v>
      </c>
      <c r="N5" s="113" t="str">
        <f>ASC(J5)</f>
        <v>全区間廃止､削除(消えかけている箇所もあり)</v>
      </c>
    </row>
    <row r="6" spans="1:14" ht="39.6">
      <c r="A6" s="203">
        <f ca="1">IF(E5="","",IF(E6="〃",A5,A5+1))</f>
        <v>1</v>
      </c>
      <c r="B6" s="126">
        <f ca="1">IF(OFFSET(K6,-1,)=K6,"〃",K6)</f>
        <v>261150007</v>
      </c>
      <c r="C6" s="120" t="str">
        <f ca="1">IF(B6="〃","〃","新規")</f>
        <v>新規</v>
      </c>
      <c r="D6" s="120" t="str">
        <f ca="1">IF(OFFSET(L6,-1,)=L6,"〃",L6)</f>
        <v>〃</v>
      </c>
      <c r="E6" s="120" t="str">
        <f ca="1">IF(OFFSET(M6,-1,)=M6,"〃",M6)</f>
        <v>〃</v>
      </c>
      <c r="F6" s="120" t="s">
        <v>133</v>
      </c>
      <c r="G6" s="120">
        <v>1</v>
      </c>
      <c r="H6" s="120">
        <v>1705</v>
      </c>
      <c r="I6" s="120"/>
      <c r="J6" s="127" t="s">
        <v>134</v>
      </c>
      <c r="K6" s="126">
        <v>261150007</v>
      </c>
      <c r="L6" s="120" t="s">
        <v>130</v>
      </c>
      <c r="M6" s="120" t="s">
        <v>120</v>
      </c>
      <c r="N6" s="113" t="str">
        <f>ASC(J6)</f>
        <v>破線5m間隔､実線箇所が2箇所あり 署担当者要確認</v>
      </c>
    </row>
    <row r="7" spans="1:14" ht="66">
      <c r="A7" s="203">
        <f t="shared" ref="A7:A10" ca="1" si="0">IF(E6="","",IF(E7="〃",A6,A6+1))</f>
        <v>2</v>
      </c>
      <c r="B7" s="126" t="str">
        <f t="shared" ref="B7:B9" ca="1" si="1">IF(OFFSET(K7,-1,)=K7,"〃",K7)</f>
        <v>261150012_x000D_
(第9-36-0015)</v>
      </c>
      <c r="C7" s="120" t="str">
        <f t="shared" ref="C7:C9" ca="1" si="2">IF(B7="〃","〃","新規")</f>
        <v>新規</v>
      </c>
      <c r="D7" s="120" t="str">
        <f t="shared" ref="D7:D9" ca="1" si="3">IF(OFFSET(L7,-1,)=L7,"〃",L7)</f>
        <v>県道(吉田邑南線)</v>
      </c>
      <c r="E7" s="120" t="str">
        <f t="shared" ref="E7:E9" ca="1" si="4">IF(OFFSET(M7,-1,)=M7,"〃",M7)</f>
        <v>安芸高田市美土里町生田2,958番地1北西方250メートル先から同町生田2,007番地先（旧生桑小学校前）までの間</v>
      </c>
      <c r="F7" s="120" t="s">
        <v>129</v>
      </c>
      <c r="G7" s="120">
        <v>1</v>
      </c>
      <c r="H7" s="120"/>
      <c r="I7" s="120">
        <v>820</v>
      </c>
      <c r="J7" s="127" t="s">
        <v>137</v>
      </c>
      <c r="K7" s="126" t="s">
        <v>138</v>
      </c>
      <c r="L7" s="120" t="s">
        <v>136</v>
      </c>
      <c r="M7" s="120" t="s">
        <v>135</v>
      </c>
      <c r="N7" s="113" t="str">
        <f t="shared" ref="N7:N9" si="5">ASC(J7)</f>
        <v>詳細箇所 署担当者へ確認</v>
      </c>
    </row>
    <row r="8" spans="1:14" ht="52.8">
      <c r="A8" s="203">
        <f t="shared" ca="1" si="0"/>
        <v>3</v>
      </c>
      <c r="B8" s="126">
        <f t="shared" ca="1" si="1"/>
        <v>261150012</v>
      </c>
      <c r="C8" s="120" t="str">
        <f t="shared" ca="1" si="2"/>
        <v>新規</v>
      </c>
      <c r="D8" s="120" t="str">
        <f t="shared" ca="1" si="3"/>
        <v>〃</v>
      </c>
      <c r="E8" s="120" t="str">
        <f t="shared" ca="1" si="4"/>
        <v>安芸高田市美土里町生田2,958番地1北西方250メートル先から同町北5,038番地先までの間</v>
      </c>
      <c r="F8" s="120" t="s">
        <v>133</v>
      </c>
      <c r="G8" s="120">
        <v>1</v>
      </c>
      <c r="H8" s="120">
        <v>1375</v>
      </c>
      <c r="I8" s="120"/>
      <c r="J8" s="127" t="s">
        <v>140</v>
      </c>
      <c r="K8" s="126">
        <v>261150012</v>
      </c>
      <c r="L8" s="120" t="s">
        <v>136</v>
      </c>
      <c r="M8" s="120" t="s">
        <v>139</v>
      </c>
      <c r="N8" s="113" t="str">
        <f t="shared" si="5"/>
        <v>破線</v>
      </c>
    </row>
    <row r="9" spans="1:14" ht="52.8">
      <c r="A9" s="203">
        <f t="shared" ca="1" si="0"/>
        <v>4</v>
      </c>
      <c r="B9" s="126" t="str">
        <f t="shared" ca="1" si="1"/>
        <v>261150012_x000D_
(第9-6の9-0003)</v>
      </c>
      <c r="C9" s="120" t="str">
        <f t="shared" ca="1" si="2"/>
        <v>新規</v>
      </c>
      <c r="D9" s="120" t="str">
        <f t="shared" ca="1" si="3"/>
        <v>国道433号</v>
      </c>
      <c r="E9" s="120" t="str">
        <f t="shared" ca="1" si="4"/>
        <v>安芸高田市美土里町北322番地北西方50メートル先から同町生田2,958番地1北西方250メートル先までの間</v>
      </c>
      <c r="F9" s="120" t="s">
        <v>129</v>
      </c>
      <c r="G9" s="120">
        <v>1</v>
      </c>
      <c r="H9" s="120"/>
      <c r="I9" s="120">
        <v>1300</v>
      </c>
      <c r="J9" s="127" t="s">
        <v>137</v>
      </c>
      <c r="K9" s="126" t="s">
        <v>142</v>
      </c>
      <c r="L9" s="120" t="s">
        <v>130</v>
      </c>
      <c r="M9" s="120" t="s">
        <v>141</v>
      </c>
      <c r="N9" s="113" t="str">
        <f t="shared" si="5"/>
        <v>詳細箇所 署担当者へ確認</v>
      </c>
    </row>
    <row r="10" spans="1:14" ht="40.200000000000003" thickBot="1">
      <c r="A10" s="203">
        <f t="shared" ca="1" si="0"/>
        <v>5</v>
      </c>
      <c r="B10" s="173" t="str">
        <f ca="1">IF(OFFSET(K10,-1,)=K10,"〃",K10)</f>
        <v>261150012_x000D_
(第9-36-0014)</v>
      </c>
      <c r="C10" s="172" t="str">
        <f ca="1">IF(B10="〃","〃","新規")</f>
        <v>新規</v>
      </c>
      <c r="D10" s="172" t="str">
        <f ca="1">IF(OFFSET(L10,-1,)=L10,"〃",L10)</f>
        <v>県道(吉田邑南線)</v>
      </c>
      <c r="E10" s="172" t="str">
        <f ca="1">IF(OFFSET(M10,-1,)=M10,"〃",M10)</f>
        <v>安芸高田市美土里町北5,038番地先から同町北322番地北西方50メートル先までの間</v>
      </c>
      <c r="F10" s="172" t="s">
        <v>129</v>
      </c>
      <c r="G10" s="172">
        <v>1</v>
      </c>
      <c r="H10" s="172"/>
      <c r="I10" s="172">
        <v>630</v>
      </c>
      <c r="J10" s="174" t="s">
        <v>137</v>
      </c>
      <c r="K10" s="126" t="s">
        <v>144</v>
      </c>
      <c r="L10" s="120" t="s">
        <v>136</v>
      </c>
      <c r="M10" s="120" t="s">
        <v>143</v>
      </c>
      <c r="N10" s="113" t="str">
        <f>ASC(J10)</f>
        <v>詳細箇所 署担当者へ確認</v>
      </c>
    </row>
    <row r="11" spans="1:14" ht="17.25" customHeight="1">
      <c r="B11" s="282" t="str">
        <f>警察署名</f>
        <v>安芸高田</v>
      </c>
      <c r="C11" s="283"/>
      <c r="D11" s="283"/>
      <c r="E11" s="286" t="s">
        <v>72</v>
      </c>
      <c r="F11" s="145">
        <v>5</v>
      </c>
      <c r="G11" s="146"/>
      <c r="H11" s="147">
        <f>IF(ISERROR(FIND("図示", H3)), IF(ISERROR(FIND("削除", H3)), SUMPRODUCT((ISNUMBER(FIND("横断歩道　実線",$F5:$F10)))*(H5:H10&lt;&gt;""), $G5:$G10), 0), SUMIF(H5:H10,"&gt;0",$G5:$G10))</f>
        <v>0</v>
      </c>
      <c r="I11" s="147">
        <f>IF(ISERROR(FIND("図示", I3)), IF(ISERROR(FIND("削除", I3)), SUMPRODUCT((ISNUMBER(FIND("横断歩道　実線",$F5:$F10)))*(I5:I10&lt;&gt;""), $G5:$G10), 0), SUMIF(I5:I10,"&gt;0",$G5:$G10))</f>
        <v>0</v>
      </c>
      <c r="J11" s="129"/>
    </row>
    <row r="12" spans="1:14" ht="18" customHeight="1" thickBot="1">
      <c r="B12" s="284"/>
      <c r="C12" s="285"/>
      <c r="D12" s="285"/>
      <c r="E12" s="287"/>
      <c r="F12" s="148"/>
      <c r="G12" s="149"/>
      <c r="H12" s="150">
        <f>SUM(H5:H10)</f>
        <v>3080</v>
      </c>
      <c r="I12" s="150">
        <f>SUM(I5:I10)</f>
        <v>5450</v>
      </c>
      <c r="J12" s="130"/>
    </row>
  </sheetData>
  <mergeCells count="14">
    <mergeCell ref="G3:G4"/>
    <mergeCell ref="J3:J4"/>
    <mergeCell ref="B11:D12"/>
    <mergeCell ref="E11:E12"/>
    <mergeCell ref="K1:M1"/>
    <mergeCell ref="B2:B4"/>
    <mergeCell ref="C2:C4"/>
    <mergeCell ref="D2:D4"/>
    <mergeCell ref="E2:E4"/>
    <mergeCell ref="H2:J2"/>
    <mergeCell ref="K2:K4"/>
    <mergeCell ref="L2:L4"/>
    <mergeCell ref="M2:M4"/>
    <mergeCell ref="F3:F4"/>
  </mergeCells>
  <phoneticPr fontId="2"/>
  <conditionalFormatting sqref="A5:A10">
    <cfRule type="expression" dxfId="0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3" customWidth="1"/>
    <col min="2" max="2" width="9" style="113"/>
    <col min="3" max="3" width="25.6640625" style="114" customWidth="1"/>
    <col min="4" max="4" width="13.44140625" style="113" customWidth="1"/>
    <col min="5" max="5" width="3.44140625" style="113" bestFit="1" customWidth="1"/>
    <col min="6" max="8" width="10.6640625" style="113" customWidth="1"/>
    <col min="9" max="9" width="22.44140625" style="114" customWidth="1"/>
    <col min="10" max="11" width="37.33203125" style="113" customWidth="1"/>
    <col min="12" max="12" width="100.6640625" style="114" customWidth="1"/>
    <col min="13" max="16384" width="9" style="113"/>
  </cols>
  <sheetData>
    <row r="1" spans="1:13" ht="19.8" thickBot="1">
      <c r="A1" s="112" t="s">
        <v>73</v>
      </c>
      <c r="B1" s="113" t="str">
        <f>"("&amp;表紙等_署用!H1&amp;")"</f>
        <v>(№ 8-31)</v>
      </c>
      <c r="I1" s="115" t="s">
        <v>113</v>
      </c>
      <c r="J1" s="281" t="s">
        <v>112</v>
      </c>
      <c r="K1" s="281"/>
      <c r="L1" s="281"/>
    </row>
    <row r="2" spans="1:13">
      <c r="A2" s="304" t="s">
        <v>74</v>
      </c>
      <c r="B2" s="288" t="s">
        <v>66</v>
      </c>
      <c r="C2" s="278" t="s">
        <v>67</v>
      </c>
      <c r="D2" s="118" t="s">
        <v>68</v>
      </c>
      <c r="E2" s="119"/>
      <c r="F2" s="288" t="s">
        <v>38</v>
      </c>
      <c r="G2" s="288"/>
      <c r="H2" s="288"/>
      <c r="I2" s="289"/>
      <c r="J2" s="304" t="s">
        <v>74</v>
      </c>
      <c r="K2" s="288" t="s">
        <v>66</v>
      </c>
      <c r="L2" s="278" t="s">
        <v>67</v>
      </c>
    </row>
    <row r="3" spans="1:13">
      <c r="A3" s="305"/>
      <c r="B3" s="300"/>
      <c r="C3" s="279"/>
      <c r="D3" s="279" t="s">
        <v>69</v>
      </c>
      <c r="E3" s="290" t="s">
        <v>70</v>
      </c>
      <c r="F3" s="121"/>
      <c r="G3" s="122"/>
      <c r="H3" s="121"/>
      <c r="I3" s="292" t="s">
        <v>71</v>
      </c>
      <c r="J3" s="305"/>
      <c r="K3" s="300"/>
      <c r="L3" s="279"/>
    </row>
    <row r="4" spans="1:13" ht="13.8" thickBot="1">
      <c r="A4" s="306"/>
      <c r="B4" s="301"/>
      <c r="C4" s="280"/>
      <c r="D4" s="280"/>
      <c r="E4" s="291"/>
      <c r="F4" s="123"/>
      <c r="G4" s="124"/>
      <c r="H4" s="123"/>
      <c r="I4" s="293"/>
      <c r="J4" s="306"/>
      <c r="K4" s="301"/>
      <c r="L4" s="280"/>
    </row>
    <row r="5" spans="1:13">
      <c r="A5" s="116">
        <f>J5</f>
        <v>0</v>
      </c>
      <c r="B5" s="117">
        <f>K5</f>
        <v>0</v>
      </c>
      <c r="C5" s="117">
        <f>L5</f>
        <v>0</v>
      </c>
      <c r="D5" s="117"/>
      <c r="E5" s="117"/>
      <c r="F5" s="117"/>
      <c r="G5" s="117"/>
      <c r="H5" s="117"/>
      <c r="I5" s="125"/>
      <c r="J5" s="116"/>
      <c r="K5" s="117"/>
      <c r="L5" s="117"/>
      <c r="M5" s="113" t="str">
        <f>ASC(I5)</f>
        <v/>
      </c>
    </row>
    <row r="6" spans="1:13">
      <c r="A6" s="126" t="str">
        <f t="shared" ref="A6:C7" ca="1" si="0">IF(OFFSET(J6,-1,)=J6,"〃",J6)</f>
        <v>〃</v>
      </c>
      <c r="B6" s="120" t="str">
        <f t="shared" ca="1" si="0"/>
        <v>〃</v>
      </c>
      <c r="C6" s="120" t="str">
        <f t="shared" ca="1" si="0"/>
        <v>〃</v>
      </c>
      <c r="D6" s="120"/>
      <c r="E6" s="120"/>
      <c r="F6" s="120"/>
      <c r="G6" s="120"/>
      <c r="H6" s="120"/>
      <c r="I6" s="127"/>
      <c r="J6" s="126"/>
      <c r="K6" s="120"/>
      <c r="L6" s="120"/>
      <c r="M6" s="113" t="str">
        <f>ASC(I6)</f>
        <v/>
      </c>
    </row>
    <row r="7" spans="1:13" ht="13.8" thickBot="1">
      <c r="A7" s="126" t="str">
        <f t="shared" ca="1" si="0"/>
        <v>〃</v>
      </c>
      <c r="B7" s="120" t="str">
        <f t="shared" ca="1" si="0"/>
        <v>〃</v>
      </c>
      <c r="C7" s="120" t="str">
        <f t="shared" ca="1" si="0"/>
        <v>〃</v>
      </c>
      <c r="D7" s="121"/>
      <c r="E7" s="121"/>
      <c r="F7" s="121"/>
      <c r="G7" s="121"/>
      <c r="H7" s="121"/>
      <c r="I7" s="128"/>
      <c r="J7" s="144"/>
      <c r="K7" s="121"/>
      <c r="L7" s="121"/>
      <c r="M7" s="113" t="str">
        <f>ASC(I7)</f>
        <v/>
      </c>
    </row>
    <row r="8" spans="1:13" ht="16.2">
      <c r="A8" s="282" t="str">
        <f>警察署名</f>
        <v>凸凹</v>
      </c>
      <c r="B8" s="283"/>
      <c r="C8" s="286" t="s">
        <v>75</v>
      </c>
      <c r="D8" s="145">
        <v>0</v>
      </c>
      <c r="E8" s="146"/>
      <c r="F8" s="147">
        <f>IF(ISERROR(FIND("図示", F3)), IF(ISERROR(FIND("削除", F3)), SUMPRODUCT((ISNUMBER(FIND("横断歩道　実線",$D5:$D7)))*(F5:F7&lt;&gt;""), $E5:$E7), 0), SUMIF(F5:F7,"&gt;0",$E5:$E7))</f>
        <v>0</v>
      </c>
      <c r="G8" s="147">
        <f>IF(ISERROR(FIND("図示", G3)), IF(ISERROR(FIND("削除", G3)), SUMPRODUCT((ISNUMBER(FIND("横断歩道　実線",$D5:$D7)))*(G5:G7&lt;&gt;""), $E5:$E7), 0), SUMIF(G5:G7,"&gt;0",$E5:$E7))</f>
        <v>0</v>
      </c>
      <c r="H8" s="147">
        <f>IF(ISERROR(FIND("図示", H3)), IF(ISERROR(FIND("削除", H3)), SUMPRODUCT((ISNUMBER(FIND("横断歩道　実線",$D5:$D7)))*(H5:H7&lt;&gt;""), $E5:$E7), 0), SUMIF(H5:H7,"&gt;0",$E5:$E7))</f>
        <v>0</v>
      </c>
      <c r="I8" s="129"/>
      <c r="J8" s="282"/>
      <c r="K8" s="283"/>
      <c r="L8" s="286"/>
    </row>
    <row r="9" spans="1:13" ht="16.8" thickBot="1">
      <c r="A9" s="284"/>
      <c r="B9" s="285"/>
      <c r="C9" s="287"/>
      <c r="D9" s="148"/>
      <c r="E9" s="149"/>
      <c r="F9" s="150">
        <f>SUM(F5:F7)</f>
        <v>0</v>
      </c>
      <c r="G9" s="150">
        <f>SUM(G5:G7)</f>
        <v>0</v>
      </c>
      <c r="H9" s="150">
        <f>SUM(H5:H7)</f>
        <v>0</v>
      </c>
      <c r="I9" s="130"/>
      <c r="J9" s="302"/>
      <c r="K9" s="303"/>
      <c r="L9" s="307"/>
    </row>
    <row r="10" spans="1:13" ht="16.2">
      <c r="A10" s="282" t="str">
        <f>警察署名</f>
        <v>凸凹</v>
      </c>
      <c r="B10" s="283"/>
      <c r="C10" s="286" t="s">
        <v>76</v>
      </c>
      <c r="D10" s="145">
        <f>場所表_安芸高田_新規!新規合計+更新合計</f>
        <v>5</v>
      </c>
      <c r="E10" s="146"/>
      <c r="F10" s="147">
        <f>場所表_新規!G8+場所表_安芸高田_更新!F8</f>
        <v>0</v>
      </c>
      <c r="G10" s="147">
        <f>場所表_新規!H8+場所表_安芸高田_更新!G8</f>
        <v>0</v>
      </c>
      <c r="H10" s="147">
        <f>場所表_新規!I8+場所表_安芸高田_更新!H8</f>
        <v>0</v>
      </c>
      <c r="I10" s="129"/>
      <c r="J10" s="302"/>
      <c r="K10" s="303"/>
      <c r="L10" s="307"/>
    </row>
    <row r="11" spans="1:13" ht="16.8" thickBot="1">
      <c r="A11" s="284"/>
      <c r="B11" s="285"/>
      <c r="C11" s="287"/>
      <c r="D11" s="148"/>
      <c r="E11" s="149"/>
      <c r="F11" s="150">
        <f>場所表_新規!G9+場所表_安芸高田_更新!F9</f>
        <v>0</v>
      </c>
      <c r="G11" s="150">
        <f>場所表_新規!H9+場所表_安芸高田_更新!G9</f>
        <v>0</v>
      </c>
      <c r="H11" s="150">
        <f>場所表_新規!I9+場所表_安芸高田_更新!H9</f>
        <v>0</v>
      </c>
      <c r="I11" s="130"/>
      <c r="J11" s="302"/>
      <c r="K11" s="303"/>
      <c r="L11" s="307"/>
    </row>
  </sheetData>
  <mergeCells count="19">
    <mergeCell ref="J1:L1"/>
    <mergeCell ref="A2:A4"/>
    <mergeCell ref="B2:B4"/>
    <mergeCell ref="C2:C4"/>
    <mergeCell ref="F2:I2"/>
    <mergeCell ref="J2:J4"/>
    <mergeCell ref="K2:K4"/>
    <mergeCell ref="L2:L4"/>
    <mergeCell ref="D3:D4"/>
    <mergeCell ref="E3:E4"/>
    <mergeCell ref="I3:I4"/>
    <mergeCell ref="C8:C9"/>
    <mergeCell ref="J8:K9"/>
    <mergeCell ref="L8:L9"/>
    <mergeCell ref="A10:B11"/>
    <mergeCell ref="C10:C11"/>
    <mergeCell ref="J10:K11"/>
    <mergeCell ref="L10:L11"/>
    <mergeCell ref="A8:B9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158</vt:i4>
      </vt:variant>
    </vt:vector>
  </HeadingPairs>
  <TitlesOfParts>
    <vt:vector size="166" baseType="lpstr">
      <vt:lpstr>表紙等_署用</vt:lpstr>
      <vt:lpstr>表紙等_本部</vt:lpstr>
      <vt:lpstr>設計書</vt:lpstr>
      <vt:lpstr>所属別事業量一覧表</vt:lpstr>
      <vt:lpstr>場所表_新規</vt:lpstr>
      <vt:lpstr>場所表_更新</vt:lpstr>
      <vt:lpstr>場所表_安芸高田_新規</vt:lpstr>
      <vt:lpstr>場所表_安芸高田_更新</vt:lpstr>
      <vt:lpstr>設計書!COL_事業量</vt:lpstr>
      <vt:lpstr>設計書!COL_詳細情報</vt:lpstr>
      <vt:lpstr>設計書!COL_単位</vt:lpstr>
      <vt:lpstr>所属別事業量一覧表!COL_塗装情報</vt:lpstr>
      <vt:lpstr>設計書!COL_塗装情報</vt:lpstr>
      <vt:lpstr>所属別事業量一覧表!COL_発注分類</vt:lpstr>
      <vt:lpstr>設計書!COL_発注分類</vt:lpstr>
      <vt:lpstr>設計書!COL_幅員</vt:lpstr>
      <vt:lpstr>所属別事業量一覧表!COUNT_SUM</vt:lpstr>
      <vt:lpstr>場所表_安芸高田_更新!EditCol</vt:lpstr>
      <vt:lpstr>場所表_更新!EditCol</vt:lpstr>
      <vt:lpstr>場所表_新規!EditCol</vt:lpstr>
      <vt:lpstr>場所表_安芸高田_更新!EditRow</vt:lpstr>
      <vt:lpstr>場所表_安芸高田_新規!EditRow</vt:lpstr>
      <vt:lpstr>場所表_更新!EditRow</vt:lpstr>
      <vt:lpstr>場所表_新規!EditRow</vt:lpstr>
      <vt:lpstr>場所表_安芸高田_更新!EndCol</vt:lpstr>
      <vt:lpstr>場所表_安芸高田_新規!EndCol</vt:lpstr>
      <vt:lpstr>場所表_更新!EndCol</vt:lpstr>
      <vt:lpstr>場所表_新規!EndCol</vt:lpstr>
      <vt:lpstr>場所表_安芸高田_更新!EndRow</vt:lpstr>
      <vt:lpstr>場所表_安芸高田_新規!EndRow</vt:lpstr>
      <vt:lpstr>場所表_更新!EndRow</vt:lpstr>
      <vt:lpstr>場所表_新規!EndRow</vt:lpstr>
      <vt:lpstr>所属別事業量一覧表!INSERT_START</vt:lpstr>
      <vt:lpstr>所属別事業量一覧表!Print_Area</vt:lpstr>
      <vt:lpstr>場所表_安芸高田_更新!Print_Area</vt:lpstr>
      <vt:lpstr>場所表_安芸高田_新規!Print_Area</vt:lpstr>
      <vt:lpstr>場所表_更新!Print_Area</vt:lpstr>
      <vt:lpstr>場所表_新規!Print_Area</vt:lpstr>
      <vt:lpstr>設計書!Print_Area</vt:lpstr>
      <vt:lpstr>表紙等_署用!Print_Area</vt:lpstr>
      <vt:lpstr>表紙等_本部!Print_Area</vt:lpstr>
      <vt:lpstr>場所表_安芸高田_更新!Print_Titles</vt:lpstr>
      <vt:lpstr>場所表_安芸高田_新規!Print_Titles</vt:lpstr>
      <vt:lpstr>場所表_更新!Print_Titles</vt:lpstr>
      <vt:lpstr>場所表_新規!Print_Titles</vt:lpstr>
      <vt:lpstr>所属別事業量一覧表!PS_1</vt:lpstr>
      <vt:lpstr>所属別事業量一覧表!PS_10</vt:lpstr>
      <vt:lpstr>所属別事業量一覧表!PS_11</vt:lpstr>
      <vt:lpstr>所属別事業量一覧表!PS_12</vt:lpstr>
      <vt:lpstr>所属別事業量一覧表!PS_13</vt:lpstr>
      <vt:lpstr>所属別事業量一覧表!PS_14</vt:lpstr>
      <vt:lpstr>所属別事業量一覧表!PS_15</vt:lpstr>
      <vt:lpstr>所属別事業量一覧表!PS_16</vt:lpstr>
      <vt:lpstr>所属別事業量一覧表!PS_17</vt:lpstr>
      <vt:lpstr>所属別事業量一覧表!PS_18</vt:lpstr>
      <vt:lpstr>所属別事業量一覧表!PS_19</vt:lpstr>
      <vt:lpstr>所属別事業量一覧表!PS_2</vt:lpstr>
      <vt:lpstr>所属別事業量一覧表!PS_20</vt:lpstr>
      <vt:lpstr>所属別事業量一覧表!PS_21</vt:lpstr>
      <vt:lpstr>所属別事業量一覧表!PS_22</vt:lpstr>
      <vt:lpstr>所属別事業量一覧表!PS_23</vt:lpstr>
      <vt:lpstr>所属別事業量一覧表!PS_24</vt:lpstr>
      <vt:lpstr>所属別事業量一覧表!PS_25</vt:lpstr>
      <vt:lpstr>所属別事業量一覧表!PS_26</vt:lpstr>
      <vt:lpstr>所属別事業量一覧表!PS_27</vt:lpstr>
      <vt:lpstr>所属別事業量一覧表!PS_28</vt:lpstr>
      <vt:lpstr>所属別事業量一覧表!PS_29</vt:lpstr>
      <vt:lpstr>所属別事業量一覧表!PS_3</vt:lpstr>
      <vt:lpstr>所属別事業量一覧表!PS_30</vt:lpstr>
      <vt:lpstr>所属別事業量一覧表!PS_31</vt:lpstr>
      <vt:lpstr>所属別事業量一覧表!PS_4</vt:lpstr>
      <vt:lpstr>所属別事業量一覧表!PS_5</vt:lpstr>
      <vt:lpstr>所属別事業量一覧表!PS_6</vt:lpstr>
      <vt:lpstr>所属別事業量一覧表!PS_7</vt:lpstr>
      <vt:lpstr>所属別事業量一覧表!PS_8</vt:lpstr>
      <vt:lpstr>所属別事業量一覧表!PS_9</vt:lpstr>
      <vt:lpstr>場所表_安芸高田_更新!StartCol</vt:lpstr>
      <vt:lpstr>場所表_安芸高田_新規!StartCol</vt:lpstr>
      <vt:lpstr>場所表_更新!StartCol</vt:lpstr>
      <vt:lpstr>場所表_新規!StartCol</vt:lpstr>
      <vt:lpstr>場所表_安芸高田_更新!StartRow</vt:lpstr>
      <vt:lpstr>場所表_安芸高田_新規!StartRow</vt:lpstr>
      <vt:lpstr>場所表_更新!StartRow</vt:lpstr>
      <vt:lpstr>場所表_新規!StartRow</vt:lpstr>
      <vt:lpstr>所属別事業量一覧表!データ</vt:lpstr>
      <vt:lpstr>所属別事業量一覧表!一覧表</vt:lpstr>
      <vt:lpstr>場所表_安芸高田_更新!一覧表</vt:lpstr>
      <vt:lpstr>場所表_安芸高田_新規!一覧表</vt:lpstr>
      <vt:lpstr>場所表_更新!一覧表</vt:lpstr>
      <vt:lpstr>場所表_新規!一覧表</vt:lpstr>
      <vt:lpstr>設計書!一覧表</vt:lpstr>
      <vt:lpstr>表紙等_署用!監督員</vt:lpstr>
      <vt:lpstr>場所表_安芸高田_更新!規制番号</vt:lpstr>
      <vt:lpstr>場所表_更新!規制番号</vt:lpstr>
      <vt:lpstr>場所表_安芸高田_新規!区分</vt:lpstr>
      <vt:lpstr>場所表_新規!区分</vt:lpstr>
      <vt:lpstr>場所表_安芸高田_更新!警察署名</vt:lpstr>
      <vt:lpstr>場所表_安芸高田_新規!警察署名</vt:lpstr>
      <vt:lpstr>場所表_更新!警察署名</vt:lpstr>
      <vt:lpstr>場所表_新規!警察署名</vt:lpstr>
      <vt:lpstr>表紙等_署用!警察署名</vt:lpstr>
      <vt:lpstr>表紙等_署用!検査員</vt:lpstr>
      <vt:lpstr>交_通_規_制_課</vt:lpstr>
      <vt:lpstr>設計書!交通整理員</vt:lpstr>
      <vt:lpstr>設計書!交通整理員Ａ</vt:lpstr>
      <vt:lpstr>設計書!交通整理員Ａ_夜間</vt:lpstr>
      <vt:lpstr>設計書!交通整理員B</vt:lpstr>
      <vt:lpstr>設計書!交通整理員Ｂ_夜間</vt:lpstr>
      <vt:lpstr>表紙等_署用!工事期間</vt:lpstr>
      <vt:lpstr>表紙等_署用!工事種別</vt:lpstr>
      <vt:lpstr>表紙等_署用!工事場所</vt:lpstr>
      <vt:lpstr>表紙等_署用!工事場所箇所数</vt:lpstr>
      <vt:lpstr>表紙等_署用!工事内容</vt:lpstr>
      <vt:lpstr>表紙等_署用!工事番号</vt:lpstr>
      <vt:lpstr>表紙等_署用!工事費</vt:lpstr>
      <vt:lpstr>表紙等_署用!工事名称</vt:lpstr>
      <vt:lpstr>場所表_安芸高田_更新!更新合計</vt:lpstr>
      <vt:lpstr>場所表_更新!更新合計</vt:lpstr>
      <vt:lpstr>設計書!合計</vt:lpstr>
      <vt:lpstr>場所表_安芸高田_更新!事業量</vt:lpstr>
      <vt:lpstr>場所表_安芸高田_新規!事業量</vt:lpstr>
      <vt:lpstr>場所表_更新!事業量</vt:lpstr>
      <vt:lpstr>場所表_新規!事業量</vt:lpstr>
      <vt:lpstr>場所表_安芸高田_更新!事業量新規更新合計</vt:lpstr>
      <vt:lpstr>場所表_更新!事業量新規更新合計</vt:lpstr>
      <vt:lpstr>場所表_安芸高田_新規!事業量新規合計</vt:lpstr>
      <vt:lpstr>場所表_新規!事業量新規合計</vt:lpstr>
      <vt:lpstr>場所表_安芸高田_更新!場所</vt:lpstr>
      <vt:lpstr>場所表_安芸高田_新規!場所</vt:lpstr>
      <vt:lpstr>場所表_更新!場所</vt:lpstr>
      <vt:lpstr>場所表_新規!場所</vt:lpstr>
      <vt:lpstr>場所表_安芸高田_更新!新規更新合計</vt:lpstr>
      <vt:lpstr>場所表_更新!新規更新合計</vt:lpstr>
      <vt:lpstr>場所表_安芸高田_更新!新規更新合計値</vt:lpstr>
      <vt:lpstr>場所表_更新!新規更新合計値</vt:lpstr>
      <vt:lpstr>場所表_安芸高田_新規!新規合計</vt:lpstr>
      <vt:lpstr>場所表_新規!新規合計</vt:lpstr>
      <vt:lpstr>場所表_安芸高田_更新!数</vt:lpstr>
      <vt:lpstr>場所表_安芸高田_新規!数</vt:lpstr>
      <vt:lpstr>場所表_更新!数</vt:lpstr>
      <vt:lpstr>場所表_新規!数</vt:lpstr>
      <vt:lpstr>場所表_安芸高田_新規!整理番号</vt:lpstr>
      <vt:lpstr>場所表_新規!整理番号</vt:lpstr>
      <vt:lpstr>場所表_安芸高田_更新!単位</vt:lpstr>
      <vt:lpstr>場所表_安芸高田_新規!単位</vt:lpstr>
      <vt:lpstr>場所表_更新!単位</vt:lpstr>
      <vt:lpstr>場所表_新規!単位</vt:lpstr>
      <vt:lpstr>設計書!単価</vt:lpstr>
      <vt:lpstr>場所表_安芸高田_更新!道路種別</vt:lpstr>
      <vt:lpstr>場所表_安芸高田_新規!道路種別</vt:lpstr>
      <vt:lpstr>場所表_更新!道路種別</vt:lpstr>
      <vt:lpstr>場所表_新規!道路種別</vt:lpstr>
      <vt:lpstr>表紙等_署用!特記事項</vt:lpstr>
      <vt:lpstr>表紙等_署用!年月</vt:lpstr>
      <vt:lpstr>場所表_安芸高田_更新!発注分類</vt:lpstr>
      <vt:lpstr>場所表_安芸高田_新規!発注分類</vt:lpstr>
      <vt:lpstr>場所表_更新!発注分類</vt:lpstr>
      <vt:lpstr>場所表_新規!発注分類</vt:lpstr>
      <vt:lpstr>場所表_安芸高田_更新!備考</vt:lpstr>
      <vt:lpstr>場所表_安芸高田_新規!備考</vt:lpstr>
      <vt:lpstr>場所表_更新!備考</vt:lpstr>
      <vt:lpstr>場所表_新規!備考</vt:lpstr>
      <vt:lpstr>場所表_安芸高田_更新!標示種別</vt:lpstr>
      <vt:lpstr>場所表_安芸高田_新規!標示種別</vt:lpstr>
      <vt:lpstr>場所表_更新!標示種別</vt:lpstr>
      <vt:lpstr>場所表_新規!標示種別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2026-10-13T06:03:02Z</dcterms:created>
  <dcterms:modified xsi:type="dcterms:W3CDTF">2026-10-13T06:03:05Z</dcterms:modified>
</cp:coreProperties>
</file>