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T:\040地域政策局\030市町行財政課\030財政G\R7年度\地方財政状況調査\70 財政状況資料集\01_通常分\05_県→総務省、市町（ＨＰ掲載も）\掲載データ\"/>
    </mc:Choice>
  </mc:AlternateContent>
  <xr:revisionPtr revIDLastSave="0" documentId="13_ncr:1_{2A345AE6-89F5-46B5-B64C-441BD50E0912}"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B102" i="12" l="1"/>
  <c r="CW102" i="12"/>
  <c r="CR102" i="12"/>
  <c r="AU88" i="12"/>
  <c r="AP88" i="12"/>
  <c r="AF88" i="12"/>
  <c r="AU63" i="12"/>
  <c r="AP63" i="12"/>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AM36" i="10"/>
  <c r="C36" i="10"/>
  <c r="BW35" i="10"/>
  <c r="BW36" i="10" s="1"/>
  <c r="BW37" i="10" s="1"/>
  <c r="BW38" i="10" s="1"/>
  <c r="AM35" i="10"/>
  <c r="CO34" i="10"/>
  <c r="CO35" i="10" s="1"/>
  <c r="CO36" i="10" s="1"/>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BE34" i="10" l="1"/>
  <c r="BE35" i="10" s="1"/>
  <c r="BE36" i="10" s="1"/>
  <c r="AM34" i="10"/>
</calcChain>
</file>

<file path=xl/sharedStrings.xml><?xml version="1.0" encoding="utf-8"?>
<sst xmlns="http://schemas.openxmlformats.org/spreadsheetml/2006/main" count="1080" uniqueCount="569">
  <si>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</si>
  <si>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</si>
  <si>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</si>
  <si>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</si>
  <si>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</si>
  <si>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</si>
  <si>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</si>
  <si>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</si>
  <si>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</si>
  <si>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</si>
  <si>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</si>
  <si>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</si>
  <si>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</si>
  <si>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</si>
  <si>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</si>
  <si>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</si>
  <si>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</si>
  <si>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</si>
  <si>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</si>
  <si>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</si>
  <si>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</si>
  <si>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</si>
  <si>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</si>
  <si>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</si>
  <si>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</si>
  <si>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</si>
  <si>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</si>
  <si>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</si>
  <si>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</si>
  <si>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</si>
  <si>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</si>
  <si>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</si>
  <si>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</si>
  <si>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</si>
  <si>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</si>
  <si>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</si>
  <si>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</si>
  <si>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</si>
  <si>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</si>
  <si>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</si>
  <si>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</si>
  <si>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</si>
  <si>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</si>
  <si>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</si>
  <si>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</si>
  <si>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</si>
  <si>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</si>
  <si>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</si>
  <si>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</si>
  <si>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</si>
  <si>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</si>
  <si>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</si>
  <si>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</si>
  <si>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</si>
  <si>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</si>
  <si>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</si>
  <si>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</si>
  <si>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</si>
  <si>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</si>
  <si>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</si>
  <si>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</si>
  <si>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</si>
  <si>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</si>
  <si>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</si>
  <si>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</si>
  <si>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</si>
  <si>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</si>
  <si>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</si>
  <si>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</si>
  <si>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</si>
  <si>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</si>
  <si>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</si>
  <si>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</si>
  <si>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</si>
  <si>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</si>
  <si>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</si>
  <si>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</si>
  <si>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</si>
  <si>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</si>
  <si>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</si>
  <si>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</si>
  <si>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</si>
  <si>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</si>
  <si>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</si>
  <si>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</si>
  <si>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</si>
  <si>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</si>
  <si>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</si>
  <si>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</si>
  <si>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</si>
  <si>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</si>
  <si>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</si>
  <si>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</si>
  <si>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</si>
  <si>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江田島市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</si>
  <si>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</si>
  <si>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</si>
  <si>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</si>
  <si>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</si>
  <si>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</si>
  <si>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</si>
  <si>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</si>
  <si>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</si>
  <si>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</si>
  <si>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</si>
  <si>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</si>
  <si>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</si>
  <si>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</si>
  <si>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</si>
  <si>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</si>
  <si>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</si>
  <si>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</si>
  <si>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</si>
  <si>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</si>
  <si>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</si>
  <si>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</si>
  <si>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</si>
  <si>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</si>
  <si>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</si>
  <si>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</si>
  <si>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</si>
  <si>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</si>
  <si>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</si>
  <si>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</si>
  <si>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</si>
  <si>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</si>
  <si>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</si>
  <si>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</si>
  <si>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</si>
  <si>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</si>
  <si>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</si>
  <si>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</si>
  <si>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</si>
  <si>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</si>
  <si>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</si>
  <si>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</si>
  <si>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</si>
  <si>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</si>
  <si>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</si>
  <si>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</si>
  <si>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</si>
  <si>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</si>
  <si>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</si>
  <si>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</si>
  <si>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</si>
  <si>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</si>
  <si>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</si>
  <si>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</si>
  <si>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</si>
  <si>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</si>
  <si>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</si>
  <si>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</si>
  <si>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</si>
  <si>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</si>
  <si>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</si>
  <si>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</si>
  <si>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</si>
  <si>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</si>
  <si>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</si>
  <si>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</si>
  <si>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</si>
  <si>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</si>
  <si>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</si>
  <si>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</si>
  <si>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</si>
  <si>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</si>
  <si>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</si>
  <si>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</si>
  <si>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</si>
  <si>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</si>
  <si>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</si>
  <si>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</si>
  <si>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</si>
  <si>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</si>
  <si>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</si>
  <si>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</si>
  <si>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</si>
  <si>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</si>
  <si>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</si>
  <si>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</si>
  <si>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</si>
  <si>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</si>
  <si>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</si>
  <si>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</si>
  <si>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</si>
  <si>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</si>
  <si>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</si>
  <si>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</si>
  <si>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</si>
  <si>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</si>
  <si>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</si>
  <si>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</si>
  <si>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</si>
  <si>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</si>
  <si>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</si>
  <si>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</si>
  <si>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</si>
  <si>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</si>
  <si>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</si>
  <si>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</si>
  <si>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</si>
  <si>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</si>
  <si>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</si>
  <si>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広島県江田島市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</si>
  <si>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</si>
  <si>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</si>
  <si>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</si>
  <si>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</si>
  <si>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</si>
  <si>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</si>
  <si>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</si>
  <si>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</si>
  <si>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</si>
  <si>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</si>
  <si>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</si>
  <si>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</si>
  <si>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</si>
  <si>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</si>
  <si>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</si>
  <si>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</si>
  <si>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</si>
  <si>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</si>
  <si>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</si>
  <si>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</si>
  <si>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</si>
  <si>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</si>
  <si>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</si>
  <si>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</si>
  <si>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</si>
  <si>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</si>
  <si>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</si>
  <si>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</si>
  <si>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</si>
  <si>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</si>
  <si>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</si>
  <si>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</si>
  <si>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</si>
  <si>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</si>
  <si>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</si>
  <si>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</si>
  <si>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</si>
  <si>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</si>
  <si>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</si>
  <si>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</si>
  <si>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</si>
  <si>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</si>
  <si>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</si>
  <si>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</si>
  <si>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</si>
  <si>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</si>
  <si>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</si>
  <si>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</si>
  <si>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</si>
  <si>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</si>
  <si>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</si>
  <si>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</si>
  <si>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</si>
  <si>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</si>
  <si>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</si>
  <si>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</si>
  <si>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</si>
  <si>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</si>
  <si>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</si>
  <si>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</si>
  <si>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</si>
  <si>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</si>
  <si>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</si>
  <si>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</si>
  <si>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</si>
  <si>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</si>
  <si>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</si>
  <si>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</si>
  <si>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</si>
  <si>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</si>
  <si>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</si>
  <si>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</si>
  <si>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</si>
  <si>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</si>
  <si>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</si>
  <si>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</si>
  <si>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</si>
  <si>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</si>
  <si>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</si>
  <si>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</si>
  <si>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</si>
  <si>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</si>
  <si>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</si>
  <si>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</si>
  <si>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</si>
  <si>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</si>
  <si>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</si>
  <si>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</si>
  <si>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</si>
  <si>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</si>
  <si>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</si>
  <si>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</si>
  <si>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</si>
  <si>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</si>
  <si>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</si>
  <si>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</si>
  <si>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</si>
  <si>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</si>
  <si>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</si>
  <si>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</si>
  <si>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</si>
  <si>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</si>
  <si>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</si>
  <si>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</si>
  <si>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</si>
  <si>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</si>
  <si>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</si>
  <si>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</si>
  <si>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</si>
  <si>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</si>
  <si>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</si>
  <si>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</si>
  <si>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</si>
  <si>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</si>
  <si>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</si>
  <si>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</si>
  <si>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</si>
  <si>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</si>
  <si>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</si>
  <si>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</si>
  <si>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</si>
  <si>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</si>
  <si>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</si>
  <si>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</si>
  <si>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</si>
  <si>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</si>
  <si>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</si>
  <si>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</si>
  <si>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</si>
  <si>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</si>
  <si>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</si>
  <si>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</si>
  <si>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</si>
  <si>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</si>
  <si>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</si>
  <si>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</si>
  <si>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</si>
  <si>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</si>
  <si>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</si>
  <si>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</si>
  <si>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</si>
  <si>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</si>
  <si>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</si>
  <si>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</si>
  <si>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</si>
  <si>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</si>
  <si>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</si>
  <si>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</si>
  <si>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</si>
  <si>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</si>
  <si>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広島県江田島市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</si>
  <si>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</si>
  <si>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</si>
  <si>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</si>
  <si>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</si>
  <si>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</si>
  <si>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</si>
  <si>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</si>
  <si>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</si>
  <si>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</si>
  <si>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</si>
  <si>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</si>
  <si>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</si>
  <si>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</si>
  <si>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</si>
  <si>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</si>
  <si>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</si>
  <si>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</si>
  <si>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</si>
  <si>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</si>
  <si>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</si>
  <si>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</si>
  <si>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</si>
  <si>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</si>
  <si>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</si>
  <si>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</si>
  <si>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</si>
  <si>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</si>
  <si>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</si>
  <si>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</si>
  <si>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</si>
  <si>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</si>
  <si>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</si>
  <si>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</si>
  <si>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</si>
  <si>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</si>
  <si>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</si>
  <si>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介護保険（保険事業勘定）特別会計</t>
    <phoneticPr fontId="5"/>
  </si>
  <si>
    <t>介護保険（介護サービス事業勘定）特別会計</t>
    <phoneticPr fontId="5"/>
  </si>
  <si>
    <t>下水道事業会計</t>
    <phoneticPr fontId="5"/>
  </si>
  <si>
    <t>法適用企業</t>
    <phoneticPr fontId="5"/>
  </si>
  <si>
    <t>宿泊施設事業特別会計</t>
    <phoneticPr fontId="5"/>
  </si>
  <si>
    <t>法非適用企業</t>
    <phoneticPr fontId="5"/>
  </si>
  <si>
    <t>交通船事業特別会計</t>
    <phoneticPr fontId="5"/>
  </si>
  <si>
    <t>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</si>
  <si>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</si>
  <si>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</si>
  <si>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</si>
  <si>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</si>
  <si>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</si>
  <si>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</si>
  <si>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</si>
  <si>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</si>
  <si>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</si>
  <si>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</si>
  <si>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</si>
  <si>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</si>
  <si>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</si>
  <si>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</si>
  <si>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</si>
  <si>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</si>
  <si>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</si>
  <si>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</si>
  <si>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</si>
  <si>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</si>
  <si>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</si>
  <si>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</si>
  <si>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</si>
  <si>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</si>
  <si>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</si>
  <si>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</si>
  <si>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</si>
  <si>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</si>
  <si>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</si>
  <si>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</si>
  <si>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</si>
  <si>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</si>
  <si>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</si>
  <si>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</si>
  <si>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</si>
  <si>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</si>
  <si>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</si>
  <si>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</si>
  <si>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</si>
  <si>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</si>
  <si>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</si>
  <si>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</si>
  <si>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</si>
  <si>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</si>
  <si>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</si>
  <si>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</si>
  <si>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</si>
  <si>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</si>
  <si>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</si>
  <si>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</si>
  <si>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</si>
  <si>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</si>
  <si>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</si>
  <si>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</si>
  <si>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</si>
  <si>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</si>
  <si>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</si>
  <si>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</si>
  <si>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</si>
  <si>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</si>
  <si>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</si>
  <si>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</si>
  <si>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</si>
  <si>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</si>
  <si>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</si>
  <si>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</si>
  <si>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</si>
  <si>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</si>
  <si>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</si>
  <si>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</si>
  <si>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</si>
  <si>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</si>
  <si>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</si>
  <si>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</si>
  <si>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</si>
  <si>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</si>
  <si>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</si>
  <si>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</si>
  <si>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</si>
  <si>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</si>
  <si>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</si>
  <si>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</si>
  <si>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</si>
  <si>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</si>
  <si>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</si>
  <si>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</si>
  <si>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</si>
  <si>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</si>
  <si>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</si>
  <si>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</si>
  <si>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</si>
  <si>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</si>
  <si>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</si>
  <si>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</si>
  <si>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</si>
  <si>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</si>
  <si>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</si>
  <si>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</si>
  <si>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</si>
  <si>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</si>
  <si>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</si>
  <si>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</si>
  <si>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</si>
  <si>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</si>
  <si>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</si>
  <si>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</si>
  <si>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</si>
  <si>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</si>
  <si>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</si>
  <si>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</si>
  <si>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</si>
  <si>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</si>
  <si>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</si>
  <si>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</si>
  <si>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</si>
  <si>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</si>
  <si>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</si>
  <si>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</si>
  <si>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</si>
  <si>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</si>
  <si>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</si>
  <si>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</si>
  <si>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</si>
  <si>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</si>
  <si>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</si>
  <si>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</si>
  <si>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</si>
  <si>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</si>
  <si>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</si>
  <si>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</si>
  <si>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</si>
  <si>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</si>
  <si>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</si>
  <si>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</si>
  <si>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</si>
  <si>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4.27</t>
  </si>
  <si>
    <t>▲ 1.38</t>
  </si>
  <si>
    <t>一般会計</t>
  </si>
  <si>
    <t>下水道事業会計</t>
  </si>
  <si>
    <t>国民健康保険特別会計</t>
  </si>
  <si>
    <t>介護保険（保険事業勘定）特別会計</t>
  </si>
  <si>
    <t>後期高齢者医療特別会計</t>
  </si>
  <si>
    <t>交通船事業特別会計</t>
  </si>
  <si>
    <t>港湾管理特別会計</t>
  </si>
  <si>
    <t>介護保険（介護サービス事業勘定）特別会計</t>
  </si>
  <si>
    <t>その他会計（赤字）</t>
  </si>
  <si>
    <t>その他会計（黒字）</t>
  </si>
  <si>
    <t>R02</t>
    <phoneticPr fontId="5"/>
  </si>
  <si>
    <t>R03</t>
    <phoneticPr fontId="5"/>
  </si>
  <si>
    <t>R04</t>
    <phoneticPr fontId="5"/>
  </si>
  <si>
    <t>R05</t>
    <phoneticPr fontId="5"/>
  </si>
  <si>
    <t>R06</t>
    <phoneticPr fontId="5"/>
  </si>
  <si>
    <t>-</t>
    <phoneticPr fontId="2"/>
  </si>
  <si>
    <t>後期高齢者医療広域連合（一般会計）</t>
  </si>
  <si>
    <t>後期高齢者医療広域連合（特別会計）</t>
  </si>
  <si>
    <t>広島県市町総合事務組合</t>
  </si>
  <si>
    <t>広島県水道広域連合企業団（工業用水道事業会計）</t>
    <phoneticPr fontId="38"/>
  </si>
  <si>
    <t>-</t>
    <phoneticPr fontId="2"/>
  </si>
  <si>
    <t>江田島市土地開発公社</t>
  </si>
  <si>
    <t>沖ノ島マリーナ株式会社</t>
  </si>
  <si>
    <t>江田島バス株式会社</t>
  </si>
  <si>
    <t>〇</t>
    <phoneticPr fontId="2"/>
  </si>
  <si>
    <t>地域振興基金</t>
    <rPh sb="0" eb="2">
      <t>チイキ</t>
    </rPh>
    <rPh sb="2" eb="4">
      <t>シンコウ</t>
    </rPh>
    <rPh sb="4" eb="6">
      <t>キキン</t>
    </rPh>
    <phoneticPr fontId="5"/>
  </si>
  <si>
    <t>公共施設整備基金</t>
    <rPh sb="0" eb="2">
      <t>コウキョウ</t>
    </rPh>
    <rPh sb="2" eb="4">
      <t>シセツ</t>
    </rPh>
    <rPh sb="4" eb="6">
      <t>セイビ</t>
    </rPh>
    <rPh sb="6" eb="8">
      <t>キキン</t>
    </rPh>
    <phoneticPr fontId="5"/>
  </si>
  <si>
    <t>ふるさと応援基金</t>
    <rPh sb="4" eb="6">
      <t>オウエン</t>
    </rPh>
    <rPh sb="6" eb="8">
      <t>キキン</t>
    </rPh>
    <phoneticPr fontId="5"/>
  </si>
  <si>
    <t>-</t>
    <phoneticPr fontId="2"/>
  </si>
  <si>
    <t>法適用企業</t>
    <rPh sb="0" eb="1">
      <t>ホウ</t>
    </rPh>
    <rPh sb="1" eb="3">
      <t>テキヨウ</t>
    </rPh>
    <rPh sb="3" eb="5">
      <t>キギョウ</t>
    </rPh>
    <phoneticPr fontId="2"/>
  </si>
  <si>
    <t>広島県水道広域連合企業団（水道用水供給事業会計）</t>
    <rPh sb="15" eb="17">
      <t>ヨウスイ</t>
    </rPh>
    <rPh sb="17" eb="19">
      <t>キョウキュウ</t>
    </rPh>
    <phoneticPr fontId="38"/>
  </si>
  <si>
    <t>地域福祉基金</t>
    <rPh sb="0" eb="2">
      <t>チイキ</t>
    </rPh>
    <rPh sb="2" eb="4">
      <t>フクシ</t>
    </rPh>
    <rPh sb="4" eb="6">
      <t>キキン</t>
    </rPh>
    <phoneticPr fontId="5"/>
  </si>
  <si>
    <t>ふるさと市町村圏振興基金</t>
    <rPh sb="4" eb="6">
      <t>シマチ</t>
    </rPh>
    <rPh sb="6" eb="7">
      <t>ムラ</t>
    </rPh>
    <rPh sb="7" eb="8">
      <t>ケン</t>
    </rPh>
    <rPh sb="8" eb="10">
      <t>シンコウ</t>
    </rPh>
    <rPh sb="10" eb="12">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</si>
</sst>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142C-4B9E-8383-F0EAFF6E6DB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81296</c:v>
                </c:pt>
                <c:pt idx="1">
                  <c:v>79492</c:v>
                </c:pt>
                <c:pt idx="2">
                  <c:v>88234</c:v>
                </c:pt>
                <c:pt idx="3">
                  <c:v>93040</c:v>
                </c:pt>
                <c:pt idx="4">
                  <c:v>97195</c:v>
                </c:pt>
              </c:numCache>
            </c:numRef>
          </c:val>
          <c:smooth val="0"/>
          <c:extLst>
            <c:ext xmlns:c16="http://schemas.microsoft.com/office/drawing/2014/chart" uri="{C3380CC4-5D6E-409C-BE32-E72D297353CC}">
              <c16:uniqueId val="{00000001-142C-4B9E-8383-F0EAFF6E6DB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c:v>
                </c:pt>
                <c:pt idx="1">
                  <c:v>3.52</c:v>
                </c:pt>
                <c:pt idx="2">
                  <c:v>3.82</c:v>
                </c:pt>
                <c:pt idx="3">
                  <c:v>0.43</c:v>
                </c:pt>
                <c:pt idx="4">
                  <c:v>2.3199999999999998</c:v>
                </c:pt>
              </c:numCache>
            </c:numRef>
          </c:val>
          <c:extLst>
            <c:ext xmlns:c16="http://schemas.microsoft.com/office/drawing/2014/chart" uri="{C3380CC4-5D6E-409C-BE32-E72D297353CC}">
              <c16:uniqueId val="{00000000-5D11-40A3-827F-718DE13F88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44.5</c:v>
                </c:pt>
                <c:pt idx="1">
                  <c:v>48.02</c:v>
                </c:pt>
                <c:pt idx="2">
                  <c:v>51.98</c:v>
                </c:pt>
                <c:pt idx="3">
                  <c:v>53.96</c:v>
                </c:pt>
                <c:pt idx="4">
                  <c:v>54.13</c:v>
                </c:pt>
              </c:numCache>
            </c:numRef>
          </c:val>
          <c:extLst>
            <c:ext xmlns:c16="http://schemas.microsoft.com/office/drawing/2014/chart" uri="{C3380CC4-5D6E-409C-BE32-E72D297353CC}">
              <c16:uniqueId val="{00000001-5D11-40A3-827F-718DE13F888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-4.2699999999999996</c:v>
                </c:pt>
                <c:pt idx="1">
                  <c:v>5.61</c:v>
                </c:pt>
                <c:pt idx="2">
                  <c:v>2.0499999999999998</c:v>
                </c:pt>
                <c:pt idx="3">
                  <c:v>-1.38</c:v>
                </c:pt>
                <c:pt idx="4">
                  <c:v>2.23</c:v>
                </c:pt>
              </c:numCache>
            </c:numRef>
          </c:val>
          <c:smooth val="0"/>
          <c:extLst>
            <c:ext xmlns:c16="http://schemas.microsoft.com/office/drawing/2014/chart" uri="{C3380CC4-5D6E-409C-BE32-E72D297353CC}">
              <c16:uniqueId val="{00000002-5D11-40A3-827F-718DE13F888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18.77</c:v>
                </c:pt>
                <c:pt idx="2">
                  <c:v>#N/A</c:v>
                </c:pt>
                <c:pt idx="3">
                  <c:v>19.010000000000002</c:v>
                </c:pt>
                <c:pt idx="4">
                  <c:v>#N/A</c:v>
                </c:pt>
                <c:pt idx="5">
                  <c:v>20.63</c:v>
                </c:pt>
                <c:pt idx="6">
                  <c:v>#N/A</c:v>
                </c:pt>
                <c:pt idx="7">
                  <c:v>0</c:v>
                </c:pt>
                <c:pt idx="8">
                  <c:v>#N/A</c:v>
                </c:pt>
                <c:pt idx="9">
                  <c:v>0</c:v>
                </c:pt>
              </c:numCache>
            </c:numRef>
          </c:val>
          <c:extLst>
            <c:ext xmlns:c16="http://schemas.microsoft.com/office/drawing/2014/chart" uri="{C3380CC4-5D6E-409C-BE32-E72D297353CC}">
              <c16:uniqueId val="{00000000-296E-4BB5-B046-A5704CE720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6E-4BB5-B046-A5704CE7204C}"/>
            </c:ext>
          </c:extLst>
        </c:ser>
        <c:ser>
          <c:idx val="2"/>
          <c:order val="2"/>
          <c:tx>
            <c:strRef>
              <c:f>データシート!$A$29</c:f>
              <c:strCache>
                <c:ptCount val="1"/>
                <c:pt idx="0">
                  <c:v>介護保険（介護サービス事業勘定）特別会計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96E-4BB5-B046-A5704CE7204C}"/>
            </c:ext>
          </c:extLst>
        </c:ser>
        <c:ser>
          <c:idx val="3"/>
          <c:order val="3"/>
          <c:tx>
            <c:strRef>
              <c:f>データシート!$A$30</c:f>
              <c:strCache>
                <c:ptCount val="1"/>
                <c:pt idx="0">
                  <c:v>港湾管理特別会計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7.0000000000000007E-2</c:v>
                </c:pt>
                <c:pt idx="4">
                  <c:v>#N/A</c:v>
                </c:pt>
                <c:pt idx="5">
                  <c:v>0.01</c:v>
                </c:pt>
                <c:pt idx="6">
                  <c:v>#N/A</c:v>
                </c:pt>
                <c:pt idx="7">
                  <c:v>0</c:v>
                </c:pt>
                <c:pt idx="8">
                  <c:v>#N/A</c:v>
                </c:pt>
                <c:pt idx="9">
                  <c:v>0.01</c:v>
                </c:pt>
              </c:numCache>
            </c:numRef>
          </c:val>
          <c:extLst>
            <c:ext xmlns:c16="http://schemas.microsoft.com/office/drawing/2014/chart" uri="{C3380CC4-5D6E-409C-BE32-E72D297353CC}">
              <c16:uniqueId val="{00000003-296E-4BB5-B046-A5704CE7204C}"/>
            </c:ext>
          </c:extLst>
        </c:ser>
        <c:ser>
          <c:idx val="4"/>
          <c:order val="4"/>
          <c:tx>
            <c:strRef>
              <c:f>データシート!$A$31</c:f>
              <c:strCache>
                <c:ptCount val="1"/>
                <c:pt idx="0">
                  <c:v>交通船事業特別会計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0.08</c:v>
                </c:pt>
                <c:pt idx="6">
                  <c:v>#N/A</c:v>
                </c:pt>
                <c:pt idx="7">
                  <c:v>0.05</c:v>
                </c:pt>
                <c:pt idx="8">
                  <c:v>#N/A</c:v>
                </c:pt>
                <c:pt idx="9">
                  <c:v>0.03</c:v>
                </c:pt>
              </c:numCache>
            </c:numRef>
          </c:val>
          <c:extLst>
            <c:ext xmlns:c16="http://schemas.microsoft.com/office/drawing/2014/chart" uri="{C3380CC4-5D6E-409C-BE32-E72D297353CC}">
              <c16:uniqueId val="{00000004-296E-4BB5-B046-A5704CE7204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c:v>
                </c:pt>
                <c:pt idx="2">
                  <c:v>#N/A</c:v>
                </c:pt>
                <c:pt idx="3">
                  <c:v>0.13</c:v>
                </c:pt>
                <c:pt idx="4">
                  <c:v>#N/A</c:v>
                </c:pt>
                <c:pt idx="5">
                  <c:v>0.1</c:v>
                </c:pt>
                <c:pt idx="6">
                  <c:v>#N/A</c:v>
                </c:pt>
                <c:pt idx="7">
                  <c:v>0.11</c:v>
                </c:pt>
                <c:pt idx="8">
                  <c:v>#N/A</c:v>
                </c:pt>
                <c:pt idx="9">
                  <c:v>0.09</c:v>
                </c:pt>
              </c:numCache>
            </c:numRef>
          </c:val>
          <c:extLst>
            <c:ext xmlns:c16="http://schemas.microsoft.com/office/drawing/2014/chart" uri="{C3380CC4-5D6E-409C-BE32-E72D297353CC}">
              <c16:uniqueId val="{00000005-296E-4BB5-B046-A5704CE7204C}"/>
            </c:ext>
          </c:extLst>
        </c:ser>
        <c:ser>
          <c:idx val="6"/>
          <c:order val="6"/>
          <c:tx>
            <c:strRef>
              <c:f>データシート!$A$33</c:f>
              <c:strCache>
                <c:ptCount val="1"/>
                <c:pt idx="0">
                  <c:v>介護保険（保険事業勘定）特別会計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0.56999999999999995</c:v>
                </c:pt>
                <c:pt idx="2">
                  <c:v>#N/A</c:v>
                </c:pt>
                <c:pt idx="3">
                  <c:v>1.27</c:v>
                </c:pt>
                <c:pt idx="4">
                  <c:v>#N/A</c:v>
                </c:pt>
                <c:pt idx="5">
                  <c:v>0.72</c:v>
                </c:pt>
                <c:pt idx="6">
                  <c:v>#N/A</c:v>
                </c:pt>
                <c:pt idx="7">
                  <c:v>0.65</c:v>
                </c:pt>
                <c:pt idx="8">
                  <c:v>#N/A</c:v>
                </c:pt>
                <c:pt idx="9">
                  <c:v>0.13</c:v>
                </c:pt>
              </c:numCache>
            </c:numRef>
          </c:val>
          <c:extLst>
            <c:ext xmlns:c16="http://schemas.microsoft.com/office/drawing/2014/chart" uri="{C3380CC4-5D6E-409C-BE32-E72D297353CC}">
              <c16:uniqueId val="{00000006-296E-4BB5-B046-A5704CE7204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1.05</c:v>
                </c:pt>
                <c:pt idx="2">
                  <c:v>#N/A</c:v>
                </c:pt>
                <c:pt idx="3">
                  <c:v>1.18</c:v>
                </c:pt>
                <c:pt idx="4">
                  <c:v>#N/A</c:v>
                </c:pt>
                <c:pt idx="5">
                  <c:v>1.31</c:v>
                </c:pt>
                <c:pt idx="6">
                  <c:v>#N/A</c:v>
                </c:pt>
                <c:pt idx="7">
                  <c:v>1.1499999999999999</c:v>
                </c:pt>
                <c:pt idx="8">
                  <c:v>#N/A</c:v>
                </c:pt>
                <c:pt idx="9">
                  <c:v>0.96</c:v>
                </c:pt>
              </c:numCache>
            </c:numRef>
          </c:val>
          <c:extLst>
            <c:ext xmlns:c16="http://schemas.microsoft.com/office/drawing/2014/chart" uri="{C3380CC4-5D6E-409C-BE32-E72D297353CC}">
              <c16:uniqueId val="{00000007-296E-4BB5-B046-A5704CE7204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2.74</c:v>
                </c:pt>
                <c:pt idx="2">
                  <c:v>#N/A</c:v>
                </c:pt>
                <c:pt idx="3">
                  <c:v>1.94</c:v>
                </c:pt>
                <c:pt idx="4">
                  <c:v>#N/A</c:v>
                </c:pt>
                <c:pt idx="5">
                  <c:v>1.62</c:v>
                </c:pt>
                <c:pt idx="6">
                  <c:v>#N/A</c:v>
                </c:pt>
                <c:pt idx="7">
                  <c:v>1.26</c:v>
                </c:pt>
                <c:pt idx="8">
                  <c:v>#N/A</c:v>
                </c:pt>
                <c:pt idx="9">
                  <c:v>0.96</c:v>
                </c:pt>
              </c:numCache>
            </c:numRef>
          </c:val>
          <c:extLst>
            <c:ext xmlns:c16="http://schemas.microsoft.com/office/drawing/2014/chart" uri="{C3380CC4-5D6E-409C-BE32-E72D297353CC}">
              <c16:uniqueId val="{00000008-296E-4BB5-B046-A5704CE7204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2.48</c:v>
                </c:pt>
                <c:pt idx="2">
                  <c:v>#N/A</c:v>
                </c:pt>
                <c:pt idx="3">
                  <c:v>3.44</c:v>
                </c:pt>
                <c:pt idx="4">
                  <c:v>#N/A</c:v>
                </c:pt>
                <c:pt idx="5">
                  <c:v>3.79</c:v>
                </c:pt>
                <c:pt idx="6">
                  <c:v>#N/A</c:v>
                </c:pt>
                <c:pt idx="7">
                  <c:v>0.42</c:v>
                </c:pt>
                <c:pt idx="8">
                  <c:v>#N/A</c:v>
                </c:pt>
                <c:pt idx="9">
                  <c:v>2.2999999999999998</c:v>
                </c:pt>
              </c:numCache>
            </c:numRef>
          </c:val>
          <c:extLst>
            <c:ext xmlns:c16="http://schemas.microsoft.com/office/drawing/2014/chart" uri="{C3380CC4-5D6E-409C-BE32-E72D297353CC}">
              <c16:uniqueId val="{00000009-296E-4BB5-B046-A5704CE720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1860</c:v>
                </c:pt>
                <c:pt idx="5">
                  <c:v>1770</c:v>
                </c:pt>
                <c:pt idx="8">
                  <c:v>1702</c:v>
                </c:pt>
                <c:pt idx="11">
                  <c:v>1699</c:v>
                </c:pt>
                <c:pt idx="14">
                  <c:v>1667</c:v>
                </c:pt>
              </c:numCache>
            </c:numRef>
          </c:val>
          <c:extLst>
            <c:ext xmlns:c16="http://schemas.microsoft.com/office/drawing/2014/chart" uri="{C3380CC4-5D6E-409C-BE32-E72D297353CC}">
              <c16:uniqueId val="{00000000-F205-4264-B801-155C4CC720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05-4264-B801-155C4CC720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16</c:v>
                </c:pt>
                <c:pt idx="3">
                  <c:v>15</c:v>
                </c:pt>
                <c:pt idx="6">
                  <c:v>15</c:v>
                </c:pt>
                <c:pt idx="9">
                  <c:v>13</c:v>
                </c:pt>
                <c:pt idx="12">
                  <c:v>13</c:v>
                </c:pt>
              </c:numCache>
            </c:numRef>
          </c:val>
          <c:extLst>
            <c:ext xmlns:c16="http://schemas.microsoft.com/office/drawing/2014/chart" uri="{C3380CC4-5D6E-409C-BE32-E72D297353CC}">
              <c16:uniqueId val="{00000002-F205-4264-B801-155C4CC720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6</c:v>
                </c:pt>
                <c:pt idx="12">
                  <c:v>6</c:v>
                </c:pt>
              </c:numCache>
            </c:numRef>
          </c:val>
          <c:extLst>
            <c:ext xmlns:c16="http://schemas.microsoft.com/office/drawing/2014/chart" uri="{C3380CC4-5D6E-409C-BE32-E72D297353CC}">
              <c16:uniqueId val="{00000003-F205-4264-B801-155C4CC720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396</c:v>
                </c:pt>
                <c:pt idx="3">
                  <c:v>369</c:v>
                </c:pt>
                <c:pt idx="6">
                  <c:v>333</c:v>
                </c:pt>
                <c:pt idx="9">
                  <c:v>302</c:v>
                </c:pt>
                <c:pt idx="12">
                  <c:v>256</c:v>
                </c:pt>
              </c:numCache>
            </c:numRef>
          </c:val>
          <c:extLst>
            <c:ext xmlns:c16="http://schemas.microsoft.com/office/drawing/2014/chart" uri="{C3380CC4-5D6E-409C-BE32-E72D297353CC}">
              <c16:uniqueId val="{00000004-F205-4264-B801-155C4CC720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05-4264-B801-155C4CC720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05-4264-B801-155C4CC720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1980</c:v>
                </c:pt>
                <c:pt idx="3">
                  <c:v>1933</c:v>
                </c:pt>
                <c:pt idx="6">
                  <c:v>1924</c:v>
                </c:pt>
                <c:pt idx="9">
                  <c:v>1998</c:v>
                </c:pt>
                <c:pt idx="12">
                  <c:v>1952</c:v>
                </c:pt>
              </c:numCache>
            </c:numRef>
          </c:val>
          <c:extLst>
            <c:ext xmlns:c16="http://schemas.microsoft.com/office/drawing/2014/chart" uri="{C3380CC4-5D6E-409C-BE32-E72D297353CC}">
              <c16:uniqueId val="{00000007-F205-4264-B801-155C4CC7209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532</c:v>
                </c:pt>
                <c:pt idx="2">
                  <c:v>#N/A</c:v>
                </c:pt>
                <c:pt idx="3">
                  <c:v>#N/A</c:v>
                </c:pt>
                <c:pt idx="4">
                  <c:v>547</c:v>
                </c:pt>
                <c:pt idx="5">
                  <c:v>#N/A</c:v>
                </c:pt>
                <c:pt idx="6">
                  <c:v>#N/A</c:v>
                </c:pt>
                <c:pt idx="7">
                  <c:v>570</c:v>
                </c:pt>
                <c:pt idx="8">
                  <c:v>#N/A</c:v>
                </c:pt>
                <c:pt idx="9">
                  <c:v>#N/A</c:v>
                </c:pt>
                <c:pt idx="10">
                  <c:v>620</c:v>
                </c:pt>
                <c:pt idx="11">
                  <c:v>#N/A</c:v>
                </c:pt>
                <c:pt idx="12">
                  <c:v>#N/A</c:v>
                </c:pt>
                <c:pt idx="13">
                  <c:v>560</c:v>
                </c:pt>
                <c:pt idx="14">
                  <c:v>#N/A</c:v>
                </c:pt>
              </c:numCache>
            </c:numRef>
          </c:val>
          <c:smooth val="0"/>
          <c:extLst>
            <c:ext xmlns:c16="http://schemas.microsoft.com/office/drawing/2014/chart" uri="{C3380CC4-5D6E-409C-BE32-E72D297353CC}">
              <c16:uniqueId val="{00000008-F205-4264-B801-155C4CC7209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16252</c:v>
                </c:pt>
                <c:pt idx="5">
                  <c:v>15562</c:v>
                </c:pt>
                <c:pt idx="8">
                  <c:v>15256</c:v>
                </c:pt>
                <c:pt idx="11">
                  <c:v>14643</c:v>
                </c:pt>
                <c:pt idx="14">
                  <c:v>14200</c:v>
                </c:pt>
              </c:numCache>
            </c:numRef>
          </c:val>
          <c:extLst>
            <c:ext xmlns:c16="http://schemas.microsoft.com/office/drawing/2014/chart" uri="{C3380CC4-5D6E-409C-BE32-E72D297353CC}">
              <c16:uniqueId val="{00000000-188F-4D03-AFAC-8B4F506899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273</c:v>
                </c:pt>
                <c:pt idx="5">
                  <c:v>238</c:v>
                </c:pt>
                <c:pt idx="8">
                  <c:v>229</c:v>
                </c:pt>
                <c:pt idx="11">
                  <c:v>241</c:v>
                </c:pt>
                <c:pt idx="14">
                  <c:v>249</c:v>
                </c:pt>
              </c:numCache>
            </c:numRef>
          </c:val>
          <c:extLst>
            <c:ext xmlns:c16="http://schemas.microsoft.com/office/drawing/2014/chart" uri="{C3380CC4-5D6E-409C-BE32-E72D297353CC}">
              <c16:uniqueId val="{00000001-188F-4D03-AFAC-8B4F506899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6968</c:v>
                </c:pt>
                <c:pt idx="5">
                  <c:v>7679</c:v>
                </c:pt>
                <c:pt idx="8">
                  <c:v>8031</c:v>
                </c:pt>
                <c:pt idx="11">
                  <c:v>8373</c:v>
                </c:pt>
                <c:pt idx="14">
                  <c:v>8571</c:v>
                </c:pt>
              </c:numCache>
            </c:numRef>
          </c:val>
          <c:extLst>
            <c:ext xmlns:c16="http://schemas.microsoft.com/office/drawing/2014/chart" uri="{C3380CC4-5D6E-409C-BE32-E72D297353CC}">
              <c16:uniqueId val="{00000002-188F-4D03-AFAC-8B4F506899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8F-4D03-AFAC-8B4F506899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8F-4D03-AFAC-8B4F506899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8F-4D03-AFAC-8B4F506899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2992</c:v>
                </c:pt>
                <c:pt idx="3">
                  <c:v>2965</c:v>
                </c:pt>
                <c:pt idx="6">
                  <c:v>2919</c:v>
                </c:pt>
                <c:pt idx="9">
                  <c:v>3105</c:v>
                </c:pt>
                <c:pt idx="12">
                  <c:v>3046</c:v>
                </c:pt>
              </c:numCache>
            </c:numRef>
          </c:val>
          <c:extLst>
            <c:ext xmlns:c16="http://schemas.microsoft.com/office/drawing/2014/chart" uri="{C3380CC4-5D6E-409C-BE32-E72D297353CC}">
              <c16:uniqueId val="{00000006-188F-4D03-AFAC-8B4F506899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25</c:v>
                </c:pt>
                <c:pt idx="12">
                  <c:v>20</c:v>
                </c:pt>
              </c:numCache>
            </c:numRef>
          </c:val>
          <c:extLst>
            <c:ext xmlns:c16="http://schemas.microsoft.com/office/drawing/2014/chart" uri="{C3380CC4-5D6E-409C-BE32-E72D297353CC}">
              <c16:uniqueId val="{00000007-188F-4D03-AFAC-8B4F506899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3400</c:v>
                </c:pt>
                <c:pt idx="3">
                  <c:v>3019</c:v>
                </c:pt>
                <c:pt idx="6">
                  <c:v>2661</c:v>
                </c:pt>
                <c:pt idx="9">
                  <c:v>2235</c:v>
                </c:pt>
                <c:pt idx="12">
                  <c:v>2111</c:v>
                </c:pt>
              </c:numCache>
            </c:numRef>
          </c:val>
          <c:extLst>
            <c:ext xmlns:c16="http://schemas.microsoft.com/office/drawing/2014/chart" uri="{C3380CC4-5D6E-409C-BE32-E72D297353CC}">
              <c16:uniqueId val="{00000008-188F-4D03-AFAC-8B4F506899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250</c:v>
                </c:pt>
                <c:pt idx="3">
                  <c:v>238</c:v>
                </c:pt>
                <c:pt idx="6">
                  <c:v>225</c:v>
                </c:pt>
                <c:pt idx="9">
                  <c:v>213</c:v>
                </c:pt>
                <c:pt idx="12">
                  <c:v>200</c:v>
                </c:pt>
              </c:numCache>
            </c:numRef>
          </c:val>
          <c:extLst>
            <c:ext xmlns:c16="http://schemas.microsoft.com/office/drawing/2014/chart" uri="{C3380CC4-5D6E-409C-BE32-E72D297353CC}">
              <c16:uniqueId val="{00000009-188F-4D03-AFAC-8B4F506899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18752</c:v>
                </c:pt>
                <c:pt idx="3">
                  <c:v>18156</c:v>
                </c:pt>
                <c:pt idx="6">
                  <c:v>17765</c:v>
                </c:pt>
                <c:pt idx="9">
                  <c:v>17311</c:v>
                </c:pt>
                <c:pt idx="12">
                  <c:v>16743</c:v>
                </c:pt>
              </c:numCache>
            </c:numRef>
          </c:val>
          <c:extLst>
            <c:ext xmlns:c16="http://schemas.microsoft.com/office/drawing/2014/chart" uri="{C3380CC4-5D6E-409C-BE32-E72D297353CC}">
              <c16:uniqueId val="{0000000A-188F-4D03-AFAC-8B4F5068998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1902</c:v>
                </c:pt>
                <c:pt idx="2">
                  <c:v>#N/A</c:v>
                </c:pt>
                <c:pt idx="3">
                  <c:v>#N/A</c:v>
                </c:pt>
                <c:pt idx="4">
                  <c:v>897</c:v>
                </c:pt>
                <c:pt idx="5">
                  <c:v>#N/A</c:v>
                </c:pt>
                <c:pt idx="6">
                  <c:v>#N/A</c:v>
                </c:pt>
                <c:pt idx="7">
                  <c:v>54</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88F-4D03-AFAC-8B4F5068998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4646</c:v>
                </c:pt>
                <c:pt idx="1">
                  <c:v>4826</c:v>
                </c:pt>
                <c:pt idx="2">
                  <c:v>4856</c:v>
                </c:pt>
              </c:numCache>
            </c:numRef>
          </c:val>
          <c:extLst>
            <c:ext xmlns:c16="http://schemas.microsoft.com/office/drawing/2014/chart" uri="{C3380CC4-5D6E-409C-BE32-E72D297353CC}">
              <c16:uniqueId val="{00000000-DAAF-4361-9A00-F7FFB7BD10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1048</c:v>
                </c:pt>
                <c:pt idx="1">
                  <c:v>1092</c:v>
                </c:pt>
                <c:pt idx="2">
                  <c:v>1127</c:v>
                </c:pt>
              </c:numCache>
            </c:numRef>
          </c:val>
          <c:extLst>
            <c:ext xmlns:c16="http://schemas.microsoft.com/office/drawing/2014/chart" uri="{C3380CC4-5D6E-409C-BE32-E72D297353CC}">
              <c16:uniqueId val="{00000001-DAAF-4361-9A00-F7FFB7BD10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3653</c:v>
                </c:pt>
                <c:pt idx="1">
                  <c:v>3719</c:v>
                </c:pt>
                <c:pt idx="2">
                  <c:v>3904</c:v>
                </c:pt>
              </c:numCache>
            </c:numRef>
          </c:val>
          <c:extLst>
            <c:ext xmlns:c16="http://schemas.microsoft.com/office/drawing/2014/chart" uri="{C3380CC4-5D6E-409C-BE32-E72D297353CC}">
              <c16:uniqueId val="{00000002-DAAF-4361-9A00-F7FFB7BD10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地方債借入額の減少と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過去に発行した地方債の償還終了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、実質公債費比率の分子は前年度と比較して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定時償還地方債のみであるため、利用していない。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や地方債現在高の減少による将来負担額の減少や、財政調整基金の積立による充当可能財源の増加の影響により、充当可能財源等が将来負担額を上回ったため、比率の分子がマイナス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広島県江田島市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・財政調整基金、減債基金、特定目的基金ともに積立をしたことにより、基金全体としては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安全性及び確実性の確保に留意しながら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、定期預金や債券購入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一括基金運用を行い、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運用益の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拡大を図る。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・人口減少による市税の減少などにより、歳入の財源不足に財政調整基金を充当し、使途目的に沿った事業へ</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充当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することにより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、中長期的には減少する見込みである。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・地域振興基金：市民の連帯強化と地域振興のための事業の費用に充てるため。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・公共施設整備基金：市が所有する公共施設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公用又は公共用に供する施設並びに船舶をいう。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の整備等に必要な経費に充てるため。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・ふるさと応援基金：ふるさと江田島市を応援するために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された寄附金を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適正に管理し運用するため。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・ふるさと応援基金：ふるさと寄附金の寄附額が前年度より増加したため。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・学校施設整備基金：翌年度事業への充当を目的に奨学基金の余剰金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百万円を積み替えたため増額。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・地域振興基金：基金造成のために借り入れた合併特例事業債の元金償還終了分及び運用益分について、地域振興に資する事業を中心に毎年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百万円程度取崩予定。また、基金運用益として毎年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百万円程度積立予定。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・公共施設整備基金：将来的な公共施設の整備に充てるため、毎年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百万円程度を積立ていたが、概ね目標額を達成したため、令和６年度からは積立てを見送り、財政状況を見ながら積立てを再開する。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・ふるさと応援基金：当該年度の寄附金をいったん全額積立て、翌年度事業に充当するため取り崩す。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財源不足による取崩しがなく、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将来的な財源不足に備えるため、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・決算剰余金については、毎年その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を超える額を積立てることとしている。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・人口減少による市税の減少が見込まれることなどにより、歳入の財源不足に充てるため、今後は減少していく見込み。</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・災害等への備えのため、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億円程度を確保していくこととしている。そのため、行財政改革の取組等により、歳入の確保及び歳出の適正化に努める。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・普通交付税再算定による臨時財政対策債償還基金費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分として積立てた額を、償還費として取り崩す。その他については、運用益の積立てのみを予定している。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20,690
19,705
100.65
15,666,810
15,390,789
208,096
8,971,337
16,413,774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人口の減少や全国平均を上回る高齢化率に加え、市内に中心となる基幹産業がないことなどにより、財政基盤が弱く、類似団体平均値を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歳出の見直しと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第３次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総合計画実施計画等に沿った施策の重点化に努め、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多様な人材・団体の誘因や魅力的な産業の創出による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「活力あふれるまちづくり」などの重点施策とともに、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の取組等により業務の効率化に努めることで、財政の健全化を図る。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71120</xdr:rowOff>
    </xdr:from>
    <xdr:to>
      <xdr:col>11</xdr:col>
      <xdr:colOff>31750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434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106697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人事院勧告による職員給与費改定等で人件費が増加したことも影響し、昨年度から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歳入に関しては、今後も市税収入が漸減していくことが予想され、歳出に関しては、人件費や、施設の維持修繕の費用の増加など、今後比率が高止まりすることが予想される。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人口減少等を抑制するための定住や子育て支援等の施策を着実に実施しながら、事務事業の見直し等による経常経費の削減に努め、比率の改善を目指していく。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91803</xdr:rowOff>
    </xdr:from>
    <xdr:to>
      <xdr:col>23</xdr:col>
      <xdr:colOff>133350</xdr:colOff>
      <xdr:row>61</xdr:row>
      <xdr:rowOff>115933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5025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64226</xdr:rowOff>
    </xdr:from>
    <xdr:to>
      <xdr:col>19</xdr:col>
      <xdr:colOff>133350</xdr:colOff>
      <xdr:row>61</xdr:row>
      <xdr:rowOff>91803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2267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32294</xdr:rowOff>
    </xdr:from>
    <xdr:to>
      <xdr:col>15</xdr:col>
      <xdr:colOff>82550</xdr:colOff>
      <xdr:row>61</xdr:row>
      <xdr:rowOff>64226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19294"/>
          <a:ext cx="889000" cy="20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32294</xdr:rowOff>
    </xdr:from>
    <xdr:to>
      <xdr:col>11</xdr:col>
      <xdr:colOff>31750</xdr:colOff>
      <xdr:row>60</xdr:row>
      <xdr:rowOff>166733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19294"/>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65133</xdr:rowOff>
    </xdr:from>
    <xdr:to>
      <xdr:col>23</xdr:col>
      <xdr:colOff>184150</xdr:colOff>
      <xdr:row>61</xdr:row>
      <xdr:rowOff>166733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37210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9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41003</xdr:rowOff>
    </xdr:from>
    <xdr:to>
      <xdr:col>19</xdr:col>
      <xdr:colOff>184150</xdr:colOff>
      <xdr:row>61</xdr:row>
      <xdr:rowOff>142603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127380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85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13426</xdr:rowOff>
    </xdr:from>
    <xdr:to>
      <xdr:col>15</xdr:col>
      <xdr:colOff>133350</xdr:colOff>
      <xdr:row>61</xdr:row>
      <xdr:rowOff>115026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99803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5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152944</xdr:rowOff>
    </xdr:from>
    <xdr:to>
      <xdr:col>11</xdr:col>
      <xdr:colOff>82550</xdr:colOff>
      <xdr:row>60</xdr:row>
      <xdr:rowOff>83094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67871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5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115933</xdr:rowOff>
    </xdr:from>
    <xdr:to>
      <xdr:col>7</xdr:col>
      <xdr:colOff>31750</xdr:colOff>
      <xdr:row>61</xdr:row>
      <xdr:rowOff>46083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30860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[283,055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人件費については、人事院勧告による職員給与費改定や会計年度任用職員の期末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・勤勉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手当の支給等で前年度と比較して増加している。人口１人当たりの金額が類似団体平均値を上回っているのは、人口の減少率の高さに加え、人件費が主な要因となっている。これは、地形的な制約により消防業務を本部・出張所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拠点体制をとっていることや、保育施設を全て直営で行っていることにより人件費が多いためである。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57342</xdr:rowOff>
    </xdr:from>
    <xdr:to>
      <xdr:col>23</xdr:col>
      <xdr:colOff>133350</xdr:colOff>
      <xdr:row>81</xdr:row>
      <xdr:rowOff>61951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4792"/>
          <a:ext cx="8382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55620</xdr:rowOff>
    </xdr:from>
    <xdr:to>
      <xdr:col>19</xdr:col>
      <xdr:colOff>133350</xdr:colOff>
      <xdr:row>81</xdr:row>
      <xdr:rowOff>57342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43070"/>
          <a:ext cx="889000" cy="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51561</xdr:rowOff>
    </xdr:from>
    <xdr:to>
      <xdr:col>15</xdr:col>
      <xdr:colOff>82550</xdr:colOff>
      <xdr:row>81</xdr:row>
      <xdr:rowOff>55620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9011"/>
          <a:ext cx="889000" cy="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49981</xdr:rowOff>
    </xdr:from>
    <xdr:to>
      <xdr:col>11</xdr:col>
      <xdr:colOff>31750</xdr:colOff>
      <xdr:row>81</xdr:row>
      <xdr:rowOff>51561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7431"/>
          <a:ext cx="889000" cy="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11151</xdr:rowOff>
    </xdr:from>
    <xdr:to>
      <xdr:col>23</xdr:col>
      <xdr:colOff>184150</xdr:colOff>
      <xdr:row>81</xdr:row>
      <xdr:rowOff>112751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59428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6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6542</xdr:rowOff>
    </xdr:from>
    <xdr:to>
      <xdr:col>19</xdr:col>
      <xdr:colOff>184150</xdr:colOff>
      <xdr:row>81</xdr:row>
      <xdr:rowOff>108142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92919</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8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4820</xdr:rowOff>
    </xdr:from>
    <xdr:to>
      <xdr:col>15</xdr:col>
      <xdr:colOff>133350</xdr:colOff>
      <xdr:row>81</xdr:row>
      <xdr:rowOff>106420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91197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761</xdr:rowOff>
    </xdr:from>
    <xdr:to>
      <xdr:col>11</xdr:col>
      <xdr:colOff>82550</xdr:colOff>
      <xdr:row>81</xdr:row>
      <xdr:rowOff>102361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87138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170631</xdr:rowOff>
    </xdr:from>
    <xdr:to>
      <xdr:col>7</xdr:col>
      <xdr:colOff>31750</xdr:colOff>
      <xdr:row>81</xdr:row>
      <xdr:rowOff>100781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85558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　年齢層の多少による増減は見込まれるものの、今後は、類似団体平均値と同水準を維持する見込みである。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32657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7428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118836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7773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87</xdr:row>
      <xdr:rowOff>85271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8635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87</xdr:row>
      <xdr:rowOff>85271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9324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地形的な制約により消防業務を本部・出張所の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拠点体制をとっていることや、保育施設を全て直営で行っていることにより、類似団体平均値を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による事務の効率化を推進し、定員適正化計画に基づき、適正な定員管理に努める。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16976</xdr:rowOff>
    </xdr:from>
    <xdr:to>
      <xdr:col>81</xdr:col>
      <xdr:colOff>44450</xdr:colOff>
      <xdr:row>63</xdr:row>
      <xdr:rowOff>46736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818326"/>
          <a:ext cx="8382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112819</xdr:rowOff>
    </xdr:from>
    <xdr:to>
      <xdr:col>77</xdr:col>
      <xdr:colOff>44450</xdr:colOff>
      <xdr:row>63</xdr:row>
      <xdr:rowOff>16976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742719"/>
          <a:ext cx="889000" cy="7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111209</xdr:rowOff>
    </xdr:from>
    <xdr:to>
      <xdr:col>72</xdr:col>
      <xdr:colOff>203200</xdr:colOff>
      <xdr:row>62</xdr:row>
      <xdr:rowOff>112819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741109"/>
          <a:ext cx="889000" cy="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81449</xdr:rowOff>
    </xdr:from>
    <xdr:to>
      <xdr:col>68</xdr:col>
      <xdr:colOff>152400</xdr:colOff>
      <xdr:row>62</xdr:row>
      <xdr:rowOff>111209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11349"/>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167386</xdr:rowOff>
    </xdr:from>
    <xdr:to>
      <xdr:col>81</xdr:col>
      <xdr:colOff>95250</xdr:colOff>
      <xdr:row>63</xdr:row>
      <xdr:rowOff>97536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139463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76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137626</xdr:rowOff>
    </xdr:from>
    <xdr:to>
      <xdr:col>77</xdr:col>
      <xdr:colOff>95250</xdr:colOff>
      <xdr:row>63</xdr:row>
      <xdr:rowOff>67776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6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52553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85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62019</xdr:rowOff>
    </xdr:from>
    <xdr:to>
      <xdr:col>73</xdr:col>
      <xdr:colOff>44450</xdr:colOff>
      <xdr:row>62</xdr:row>
      <xdr:rowOff>163619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148396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60409</xdr:rowOff>
    </xdr:from>
    <xdr:to>
      <xdr:col>68</xdr:col>
      <xdr:colOff>203200</xdr:colOff>
      <xdr:row>62</xdr:row>
      <xdr:rowOff>162009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6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146786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77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30649</xdr:rowOff>
    </xdr:from>
    <xdr:to>
      <xdr:col>64</xdr:col>
      <xdr:colOff>152400</xdr:colOff>
      <xdr:row>62</xdr:row>
      <xdr:rowOff>132249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6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117026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4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過去に発行した高利率の地方債の償還終了や、利率見直しに伴う元利償還額の減少等があるものの、合併特例事業債の元利償還額の増加の影響により、前年度と比較して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本年度で償還に有利な合併特例債による起債が終了となるため、今後は計画的な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執行により地方債の発行を抑制し、公債費の適正化に努める。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165312</xdr:rowOff>
    </xdr:from>
    <xdr:to>
      <xdr:col>81</xdr:col>
      <xdr:colOff>44450</xdr:colOff>
      <xdr:row>36</xdr:row>
      <xdr:rowOff>167322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37512"/>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157268</xdr:rowOff>
    </xdr:from>
    <xdr:to>
      <xdr:col>77</xdr:col>
      <xdr:colOff>44450</xdr:colOff>
      <xdr:row>36</xdr:row>
      <xdr:rowOff>165312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2946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149225</xdr:rowOff>
    </xdr:from>
    <xdr:to>
      <xdr:col>72</xdr:col>
      <xdr:colOff>203200</xdr:colOff>
      <xdr:row>36</xdr:row>
      <xdr:rowOff>157268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2142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145203</xdr:rowOff>
    </xdr:from>
    <xdr:to>
      <xdr:col>68</xdr:col>
      <xdr:colOff>152400</xdr:colOff>
      <xdr:row>36</xdr:row>
      <xdr:rowOff>149225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1740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116522</xdr:rowOff>
    </xdr:from>
    <xdr:to>
      <xdr:col>81</xdr:col>
      <xdr:colOff>95250</xdr:colOff>
      <xdr:row>37</xdr:row>
      <xdr:rowOff>46672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133049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3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114512</xdr:rowOff>
    </xdr:from>
    <xdr:to>
      <xdr:col>77</xdr:col>
      <xdr:colOff>95250</xdr:colOff>
      <xdr:row>37</xdr:row>
      <xdr:rowOff>44662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54839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55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106468</xdr:rowOff>
    </xdr:from>
    <xdr:to>
      <xdr:col>73</xdr:col>
      <xdr:colOff>44450</xdr:colOff>
      <xdr:row>37</xdr:row>
      <xdr:rowOff>36618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46795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98425</xdr:rowOff>
    </xdr:from>
    <xdr:to>
      <xdr:col>68</xdr:col>
      <xdr:colOff>203200</xdr:colOff>
      <xdr:row>37</xdr:row>
      <xdr:rowOff>28575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38752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94403</xdr:rowOff>
    </xdr:from>
    <xdr:to>
      <xdr:col>64</xdr:col>
      <xdr:colOff>152400</xdr:colOff>
      <xdr:row>37</xdr:row>
      <xdr:rowOff>24553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34730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3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財政調整基金の積立による充当可能基金の増加や、市債の償還による将来負担額の減少が影響し、充当可能財源額等が将来負担額を上回ったため、将来負担比率がマイナスとなり、「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人口減に伴う歳入不足により、財政調整基金の取崩しが今後見込まれるため、財源規模にあった事業の実施と、地方債残高とのバランスを図りながら、将来の負担を軽減できるよう、財政健全化に努める。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151200</xdr:rowOff>
    </xdr:from>
    <xdr:to>
      <xdr:col>72</xdr:col>
      <xdr:colOff>203200</xdr:colOff>
      <xdr:row>14</xdr:row>
      <xdr:rowOff>127212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380050"/>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127212</xdr:rowOff>
    </xdr:from>
    <xdr:to>
      <xdr:col>68</xdr:col>
      <xdr:colOff>152400</xdr:colOff>
      <xdr:row>15</xdr:row>
      <xdr:rowOff>146121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527512"/>
          <a:ext cx="889000" cy="19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44961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61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100400</xdr:rowOff>
    </xdr:from>
    <xdr:to>
      <xdr:col>73</xdr:col>
      <xdr:colOff>44450</xdr:colOff>
      <xdr:row>14</xdr:row>
      <xdr:rowOff>30550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32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40727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09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76412</xdr:rowOff>
    </xdr:from>
    <xdr:to>
      <xdr:col>68</xdr:col>
      <xdr:colOff>203200</xdr:colOff>
      <xdr:row>15</xdr:row>
      <xdr:rowOff>6562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47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16739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24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95321</xdr:rowOff>
    </xdr:from>
    <xdr:to>
      <xdr:col>64</xdr:col>
      <xdr:colOff>152400</xdr:colOff>
      <xdr:row>16</xdr:row>
      <xdr:rowOff>25471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6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35648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43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20,690
19,705
100.65
15,666,810
15,390,789
208,096
8,971,337
16,413,774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職員数の適正化により人件費の抑制を行っているが、類似団体と比べ職員数が多く、依然として類似団体平均値を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ポイント上回り、人件費の占める割合は高い状況である。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今後も、定員適正化計画に基づき、適正な定員管理に努めるとともに、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RPA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の導入により、業務を効率化し、人件費の抑制に努めていく。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37846</xdr:rowOff>
    </xdr:from>
    <xdr:to>
      <xdr:col>24</xdr:col>
      <xdr:colOff>25400</xdr:colOff>
      <xdr:row>39</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2439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33274</xdr:rowOff>
    </xdr:from>
    <xdr:to>
      <xdr:col>19</xdr:col>
      <xdr:colOff>187325</xdr:colOff>
      <xdr:row>39</xdr:row>
      <xdr:rowOff>37846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198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145288</xdr:rowOff>
    </xdr:from>
    <xdr:to>
      <xdr:col>15</xdr:col>
      <xdr:colOff>98425</xdr:colOff>
      <xdr:row>39</xdr:row>
      <xdr:rowOff>33274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603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145288</xdr:rowOff>
    </xdr:from>
    <xdr:to>
      <xdr:col>11</xdr:col>
      <xdr:colOff>9525</xdr:colOff>
      <xdr:row>39</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603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78486</xdr:rowOff>
    </xdr:from>
    <xdr:to>
      <xdr:col>24</xdr:col>
      <xdr:colOff>76200</xdr:colOff>
      <xdr:row>40</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50563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158496</xdr:rowOff>
    </xdr:from>
    <xdr:to>
      <xdr:col>20</xdr:col>
      <xdr:colOff>38100</xdr:colOff>
      <xdr:row>39</xdr:row>
      <xdr:rowOff>88646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73423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153924</xdr:rowOff>
    </xdr:from>
    <xdr:to>
      <xdr:col>15</xdr:col>
      <xdr:colOff>149225</xdr:colOff>
      <xdr:row>39</xdr:row>
      <xdr:rowOff>84074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68851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94488</xdr:rowOff>
    </xdr:from>
    <xdr:to>
      <xdr:col>11</xdr:col>
      <xdr:colOff>60325</xdr:colOff>
      <xdr:row>39</xdr:row>
      <xdr:rowOff>24638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126492</xdr:rowOff>
    </xdr:from>
    <xdr:to>
      <xdr:col>6</xdr:col>
      <xdr:colOff>171450</xdr:colOff>
      <xdr:row>39</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41419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ポイント減少しているが、類似団体平均値を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高騰により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物資の価格が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更に高くなる可能性がある。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事務費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を抑制するとともに、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事業の統合や廃止等の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事務事業の見直しに努める。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39370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38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39370</xdr:rowOff>
    </xdr:from>
    <xdr:to>
      <xdr:col>78</xdr:col>
      <xdr:colOff>69850</xdr:colOff>
      <xdr:row>17</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54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17</xdr:row>
      <xdr:rowOff>54610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940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111760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94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160020</xdr:rowOff>
    </xdr:from>
    <xdr:to>
      <xdr:col>78</xdr:col>
      <xdr:colOff>120650</xdr:colOff>
      <xdr:row>17</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子どもの人数は減少しているが、児童手当の支給対象者拡大により、扶助費が増加した。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今後の社会情勢等の動向によっては、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障害者自立支援事業費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や生活保護費、医療費等の増加が予想されるため、適切な運営に努める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18143</xdr:rowOff>
    </xdr:from>
    <xdr:to>
      <xdr:col>24</xdr:col>
      <xdr:colOff>25400</xdr:colOff>
      <xdr:row>54</xdr:row>
      <xdr:rowOff>39915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2764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7257</xdr:rowOff>
    </xdr:from>
    <xdr:to>
      <xdr:col>19</xdr:col>
      <xdr:colOff>187325</xdr:colOff>
      <xdr:row>54</xdr:row>
      <xdr:rowOff>39915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65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7257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32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53</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32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138793</xdr:rowOff>
    </xdr:from>
    <xdr:to>
      <xdr:col>24</xdr:col>
      <xdr:colOff>76200</xdr:colOff>
      <xdr:row>54</xdr:row>
      <xdr:rowOff>68943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155320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160565</xdr:rowOff>
    </xdr:from>
    <xdr:to>
      <xdr:col>20</xdr:col>
      <xdr:colOff>38100</xdr:colOff>
      <xdr:row>54</xdr:row>
      <xdr:rowOff>90715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100892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1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127907</xdr:rowOff>
    </xdr:from>
    <xdr:to>
      <xdr:col>15</xdr:col>
      <xdr:colOff>149225</xdr:colOff>
      <xdr:row>54</xdr:row>
      <xdr:rowOff>58057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68234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今後も高齢化が進む中で、介護給付費や医療給付費の増加等はあるが、公営事業への繰出金も健全化に努めることにより、抑制を図る。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95250</xdr:rowOff>
    </xdr:from>
    <xdr:to>
      <xdr:col>82</xdr:col>
      <xdr:colOff>107950</xdr:colOff>
      <xdr:row>59</xdr:row>
      <xdr:rowOff>133350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21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95250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09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58</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07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63500</xdr:rowOff>
    </xdr:from>
    <xdr:to>
      <xdr:col>69</xdr:col>
      <xdr:colOff>92075</xdr:colOff>
      <xdr:row>59</xdr:row>
      <xdr:rowOff>6350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07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82550</xdr:rowOff>
    </xdr:from>
    <xdr:to>
      <xdr:col>82</xdr:col>
      <xdr:colOff>158750</xdr:colOff>
      <xdr:row>60</xdr:row>
      <xdr:rowOff>12700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54627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44450</xdr:rowOff>
    </xdr:from>
    <xdr:to>
      <xdr:col>78</xdr:col>
      <xdr:colOff>120650</xdr:colOff>
      <xdr:row>59</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99077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127000</xdr:rowOff>
    </xdr:from>
    <xdr:to>
      <xdr:col>65</xdr:col>
      <xdr:colOff>53975</xdr:colOff>
      <xdr:row>59</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ポイント減少しており、類似団体平均値を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今後も、各種補助金の適正化を進めるとともに、下水道事業の経営健全化による繰出金の抑制等に努める。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44704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849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58420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169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26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58420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26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呉市のクリーンセンター更新に伴う負担金や、環境センターの埋立地の拡大等、地方債発行の増加が見込まれるが、人口減による歳入の減少を見込み、事業の計画的執行により発行を抑制し、地方債現在高の削減及び公債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29845</xdr:rowOff>
    </xdr:from>
    <xdr:to>
      <xdr:col>24</xdr:col>
      <xdr:colOff>25400</xdr:colOff>
      <xdr:row>75</xdr:row>
      <xdr:rowOff>39370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8859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37465</xdr:rowOff>
    </xdr:from>
    <xdr:to>
      <xdr:col>19</xdr:col>
      <xdr:colOff>187325</xdr:colOff>
      <xdr:row>75</xdr:row>
      <xdr:rowOff>39370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962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xdr:rowOff>
    </xdr:from>
    <xdr:to>
      <xdr:col>15</xdr:col>
      <xdr:colOff>98425</xdr:colOff>
      <xdr:row>75</xdr:row>
      <xdr:rowOff>37465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752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xdr:rowOff>
    </xdr:from>
    <xdr:to>
      <xdr:col>11</xdr:col>
      <xdr:colOff>9525</xdr:colOff>
      <xdr:row>75</xdr:row>
      <xdr:rowOff>39370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75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150495</xdr:rowOff>
    </xdr:from>
    <xdr:to>
      <xdr:col>24</xdr:col>
      <xdr:colOff>76200</xdr:colOff>
      <xdr:row>75</xdr:row>
      <xdr:rowOff>80645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122572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160020</xdr:rowOff>
    </xdr:from>
    <xdr:to>
      <xdr:col>20</xdr:col>
      <xdr:colOff>38100</xdr:colOff>
      <xdr:row>75</xdr:row>
      <xdr:rowOff>90170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74947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33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158115</xdr:rowOff>
    </xdr:from>
    <xdr:to>
      <xdr:col>15</xdr:col>
      <xdr:colOff>149225</xdr:colOff>
      <xdr:row>75</xdr:row>
      <xdr:rowOff>88265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73042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3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137160</xdr:rowOff>
    </xdr:from>
    <xdr:to>
      <xdr:col>11</xdr:col>
      <xdr:colOff>60325</xdr:colOff>
      <xdr:row>75</xdr:row>
      <xdr:rowOff>67310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52087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160020</xdr:rowOff>
    </xdr:from>
    <xdr:to>
      <xdr:col>6</xdr:col>
      <xdr:colOff>171450</xdr:colOff>
      <xdr:row>75</xdr:row>
      <xdr:rowOff>90170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74947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引き続き、定員適正化計画に基づき、適正な定員管理に努めるとともに、公営事業の健全化を図ることにより、経常経費の削減に努める。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67563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85800"/>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152146</xdr:rowOff>
    </xdr:from>
    <xdr:to>
      <xdr:col>78</xdr:col>
      <xdr:colOff>69850</xdr:colOff>
      <xdr:row>78</xdr:row>
      <xdr:rowOff>12700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537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77</xdr:row>
      <xdr:rowOff>152146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34339"/>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77</xdr:row>
      <xdr:rowOff>56135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34339"/>
          <a:ext cx="889000" cy="1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101346</xdr:rowOff>
    </xdr:from>
    <xdr:to>
      <xdr:col>74</xdr:col>
      <xdr:colOff>31750</xdr:colOff>
      <xdr:row>78</xdr:row>
      <xdr:rowOff>31496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232</xdr:rowOff>
    </xdr:from>
    <xdr:to>
      <xdr:col>29</xdr:col>
      <xdr:colOff>127000</xdr:colOff>
      <xdr:row>15</xdr:row>
      <xdr:rowOff>123123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19607"/>
          <a:ext cx="647700" cy="122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123123</xdr:rowOff>
    </xdr:from>
    <xdr:to>
      <xdr:col>26</xdr:col>
      <xdr:colOff>50800</xdr:colOff>
      <xdr:row>16</xdr:row>
      <xdr:rowOff>46371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42498"/>
          <a:ext cx="698500" cy="94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46371</xdr:rowOff>
    </xdr:from>
    <xdr:to>
      <xdr:col>22</xdr:col>
      <xdr:colOff>114300</xdr:colOff>
      <xdr:row>16</xdr:row>
      <xdr:rowOff>56191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37196"/>
          <a:ext cx="698500" cy="9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56191</xdr:rowOff>
    </xdr:from>
    <xdr:to>
      <xdr:col>18</xdr:col>
      <xdr:colOff>177800</xdr:colOff>
      <xdr:row>16</xdr:row>
      <xdr:rowOff>105102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47016"/>
          <a:ext cx="698500" cy="48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120882</xdr:rowOff>
    </xdr:from>
    <xdr:to>
      <xdr:col>29</xdr:col>
      <xdr:colOff>177800</xdr:colOff>
      <xdr:row>15</xdr:row>
      <xdr:rowOff>51032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568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137409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13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72323</xdr:rowOff>
    </xdr:from>
    <xdr:to>
      <xdr:col>26</xdr:col>
      <xdr:colOff>101600</xdr:colOff>
      <xdr:row>16</xdr:row>
      <xdr:rowOff>2473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691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12650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60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167021</xdr:rowOff>
    </xdr:from>
    <xdr:to>
      <xdr:col>22</xdr:col>
      <xdr:colOff>165100</xdr:colOff>
      <xdr:row>16</xdr:row>
      <xdr:rowOff>97171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86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107348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5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5391</xdr:rowOff>
    </xdr:from>
    <xdr:to>
      <xdr:col>19</xdr:col>
      <xdr:colOff>38100</xdr:colOff>
      <xdr:row>16</xdr:row>
      <xdr:rowOff>106991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796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117168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6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54302</xdr:rowOff>
    </xdr:from>
    <xdr:to>
      <xdr:col>15</xdr:col>
      <xdr:colOff>101600</xdr:colOff>
      <xdr:row>16</xdr:row>
      <xdr:rowOff>155902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45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166079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1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46951</xdr:rowOff>
    </xdr:from>
    <xdr:to>
      <xdr:col>29</xdr:col>
      <xdr:colOff>127000</xdr:colOff>
      <xdr:row>38</xdr:row>
      <xdr:rowOff>54687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14551"/>
          <a:ext cx="647700" cy="7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46951</xdr:rowOff>
    </xdr:from>
    <xdr:to>
      <xdr:col>26</xdr:col>
      <xdr:colOff>50800</xdr:colOff>
      <xdr:row>38</xdr:row>
      <xdr:rowOff>56147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14551"/>
          <a:ext cx="698500" cy="9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56147</xdr:rowOff>
    </xdr:from>
    <xdr:to>
      <xdr:col>22</xdr:col>
      <xdr:colOff>114300</xdr:colOff>
      <xdr:row>38</xdr:row>
      <xdr:rowOff>61130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23747"/>
          <a:ext cx="698500" cy="4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61130</xdr:rowOff>
    </xdr:from>
    <xdr:to>
      <xdr:col>18</xdr:col>
      <xdr:colOff>177800</xdr:colOff>
      <xdr:row>38</xdr:row>
      <xdr:rowOff>65464</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28730"/>
          <a:ext cx="698500" cy="4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3887</xdr:rowOff>
    </xdr:from>
    <xdr:to>
      <xdr:col>29</xdr:col>
      <xdr:colOff>177800</xdr:colOff>
      <xdr:row>38</xdr:row>
      <xdr:rowOff>105487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71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318864</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4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339051</xdr:rowOff>
    </xdr:from>
    <xdr:to>
      <xdr:col>26</xdr:col>
      <xdr:colOff>101600</xdr:colOff>
      <xdr:row>38</xdr:row>
      <xdr:rowOff>97751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63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107928</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32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5347</xdr:rowOff>
    </xdr:from>
    <xdr:to>
      <xdr:col>22</xdr:col>
      <xdr:colOff>165100</xdr:colOff>
      <xdr:row>38</xdr:row>
      <xdr:rowOff>106947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72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91724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5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10330</xdr:rowOff>
    </xdr:from>
    <xdr:to>
      <xdr:col>19</xdr:col>
      <xdr:colOff>38100</xdr:colOff>
      <xdr:row>38</xdr:row>
      <xdr:rowOff>111930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77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96707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6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14664</xdr:rowOff>
    </xdr:from>
    <xdr:to>
      <xdr:col>15</xdr:col>
      <xdr:colOff>101600</xdr:colOff>
      <xdr:row>38</xdr:row>
      <xdr:rowOff>116264</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82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101041</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6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20,690
19,705
100.65
15,666,810
15,390,789
208,096
8,971,337
16,413,774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82365</xdr:rowOff>
    </xdr:from>
    <xdr:to>
      <xdr:col>24</xdr:col>
      <xdr:colOff>63500</xdr:colOff>
      <xdr:row>33</xdr:row>
      <xdr:rowOff>55651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68765"/>
          <a:ext cx="838200" cy="14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55651</xdr:rowOff>
    </xdr:from>
    <xdr:to>
      <xdr:col>19</xdr:col>
      <xdr:colOff>177800</xdr:colOff>
      <xdr:row>33</xdr:row>
      <xdr:rowOff>171127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13501"/>
          <a:ext cx="889000" cy="11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171127</xdr:rowOff>
    </xdr:from>
    <xdr:to>
      <xdr:col>15</xdr:col>
      <xdr:colOff>50800</xdr:colOff>
      <xdr:row>34</xdr:row>
      <xdr:rowOff>3400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28977"/>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3400</xdr:rowOff>
    </xdr:from>
    <xdr:to>
      <xdr:col>10</xdr:col>
      <xdr:colOff>114300</xdr:colOff>
      <xdr:row>34</xdr:row>
      <xdr:rowOff>64981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32700"/>
          <a:ext cx="889000" cy="6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31565</xdr:rowOff>
    </xdr:from>
    <xdr:to>
      <xdr:col>24</xdr:col>
      <xdr:colOff>114300</xdr:colOff>
      <xdr:row>32</xdr:row>
      <xdr:rowOff>133165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1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54442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6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4851</xdr:rowOff>
    </xdr:from>
    <xdr:to>
      <xdr:col>20</xdr:col>
      <xdr:colOff>38100</xdr:colOff>
      <xdr:row>33</xdr:row>
      <xdr:rowOff>106451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6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122978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3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120327</xdr:rowOff>
    </xdr:from>
    <xdr:to>
      <xdr:col>15</xdr:col>
      <xdr:colOff>101600</xdr:colOff>
      <xdr:row>34</xdr:row>
      <xdr:rowOff>50477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7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67004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5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124050</xdr:rowOff>
    </xdr:from>
    <xdr:to>
      <xdr:col>10</xdr:col>
      <xdr:colOff>165100</xdr:colOff>
      <xdr:row>34</xdr:row>
      <xdr:rowOff>54200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8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70727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5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14181</xdr:rowOff>
    </xdr:from>
    <xdr:to>
      <xdr:col>6</xdr:col>
      <xdr:colOff>38100</xdr:colOff>
      <xdr:row>34</xdr:row>
      <xdr:rowOff>115781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4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132308</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1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115726</xdr:rowOff>
    </xdr:from>
    <xdr:to>
      <xdr:col>24</xdr:col>
      <xdr:colOff>63500</xdr:colOff>
      <xdr:row>58</xdr:row>
      <xdr:rowOff>117003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9826"/>
          <a:ext cx="8382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115671</xdr:rowOff>
    </xdr:from>
    <xdr:to>
      <xdr:col>19</xdr:col>
      <xdr:colOff>177800</xdr:colOff>
      <xdr:row>58</xdr:row>
      <xdr:rowOff>117003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59771"/>
          <a:ext cx="889000" cy="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115671</xdr:rowOff>
    </xdr:from>
    <xdr:to>
      <xdr:col>15</xdr:col>
      <xdr:colOff>50800</xdr:colOff>
      <xdr:row>58</xdr:row>
      <xdr:rowOff>119369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9771"/>
          <a:ext cx="889000" cy="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119369</xdr:rowOff>
    </xdr:from>
    <xdr:to>
      <xdr:col>10</xdr:col>
      <xdr:colOff>114300</xdr:colOff>
      <xdr:row>58</xdr:row>
      <xdr:rowOff>119766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3469"/>
          <a:ext cx="8890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64926</xdr:rowOff>
    </xdr:from>
    <xdr:to>
      <xdr:col>24</xdr:col>
      <xdr:colOff>114300</xdr:colOff>
      <xdr:row>58</xdr:row>
      <xdr:rowOff>166526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66203</xdr:rowOff>
    </xdr:from>
    <xdr:to>
      <xdr:col>20</xdr:col>
      <xdr:colOff>38100</xdr:colOff>
      <xdr:row>58</xdr:row>
      <xdr:rowOff>167803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158930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64871</xdr:rowOff>
    </xdr:from>
    <xdr:to>
      <xdr:col>15</xdr:col>
      <xdr:colOff>101600</xdr:colOff>
      <xdr:row>58</xdr:row>
      <xdr:rowOff>166471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11548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68569</xdr:rowOff>
    </xdr:from>
    <xdr:to>
      <xdr:col>10</xdr:col>
      <xdr:colOff>165100</xdr:colOff>
      <xdr:row>58</xdr:row>
      <xdr:rowOff>170169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161296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68966</xdr:rowOff>
    </xdr:from>
    <xdr:to>
      <xdr:col>6</xdr:col>
      <xdr:colOff>38100</xdr:colOff>
      <xdr:row>58</xdr:row>
      <xdr:rowOff>170566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161693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35764</xdr:rowOff>
    </xdr:from>
    <xdr:to>
      <xdr:col>24</xdr:col>
      <xdr:colOff>63500</xdr:colOff>
      <xdr:row>78</xdr:row>
      <xdr:rowOff>43586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08864"/>
          <a:ext cx="8382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43586</xdr:rowOff>
    </xdr:from>
    <xdr:to>
      <xdr:col>19</xdr:col>
      <xdr:colOff>177800</xdr:colOff>
      <xdr:row>78</xdr:row>
      <xdr:rowOff>84544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16686"/>
          <a:ext cx="889000" cy="4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82944</xdr:rowOff>
    </xdr:from>
    <xdr:to>
      <xdr:col>15</xdr:col>
      <xdr:colOff>50800</xdr:colOff>
      <xdr:row>78</xdr:row>
      <xdr:rowOff>84544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56044"/>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80239</xdr:rowOff>
    </xdr:from>
    <xdr:to>
      <xdr:col>10</xdr:col>
      <xdr:colOff>114300</xdr:colOff>
      <xdr:row>78</xdr:row>
      <xdr:rowOff>82944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53339"/>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156414</xdr:rowOff>
    </xdr:from>
    <xdr:to>
      <xdr:col>24</xdr:col>
      <xdr:colOff>114300</xdr:colOff>
      <xdr:row>78</xdr:row>
      <xdr:rowOff>86564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5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7841</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0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164236</xdr:rowOff>
    </xdr:from>
    <xdr:to>
      <xdr:col>20</xdr:col>
      <xdr:colOff>38100</xdr:colOff>
      <xdr:row>78</xdr:row>
      <xdr:rowOff>94386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6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110913</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14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33744</xdr:rowOff>
    </xdr:from>
    <xdr:to>
      <xdr:col>15</xdr:col>
      <xdr:colOff>101600</xdr:colOff>
      <xdr:row>78</xdr:row>
      <xdr:rowOff>135344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126471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9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32144</xdr:rowOff>
    </xdr:from>
    <xdr:to>
      <xdr:col>10</xdr:col>
      <xdr:colOff>165100</xdr:colOff>
      <xdr:row>78</xdr:row>
      <xdr:rowOff>133744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124871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49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29439</xdr:rowOff>
    </xdr:from>
    <xdr:to>
      <xdr:col>6</xdr:col>
      <xdr:colOff>38100</xdr:colOff>
      <xdr:row>78</xdr:row>
      <xdr:rowOff>131039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0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147566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19456</xdr:rowOff>
    </xdr:from>
    <xdr:to>
      <xdr:col>24</xdr:col>
      <xdr:colOff>63500</xdr:colOff>
      <xdr:row>97</xdr:row>
      <xdr:rowOff>32662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650106"/>
          <a:ext cx="838200" cy="1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19456</xdr:rowOff>
    </xdr:from>
    <xdr:to>
      <xdr:col>19</xdr:col>
      <xdr:colOff>177800</xdr:colOff>
      <xdr:row>98</xdr:row>
      <xdr:rowOff>14869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50106"/>
          <a:ext cx="889000" cy="16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23121</xdr:rowOff>
    </xdr:from>
    <xdr:to>
      <xdr:col>15</xdr:col>
      <xdr:colOff>50800</xdr:colOff>
      <xdr:row>98</xdr:row>
      <xdr:rowOff>14869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53771"/>
          <a:ext cx="889000" cy="1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23121</xdr:rowOff>
    </xdr:from>
    <xdr:to>
      <xdr:col>10</xdr:col>
      <xdr:colOff>114300</xdr:colOff>
      <xdr:row>98</xdr:row>
      <xdr:rowOff>66221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53771"/>
          <a:ext cx="889000" cy="21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153312</xdr:rowOff>
    </xdr:from>
    <xdr:to>
      <xdr:col>24</xdr:col>
      <xdr:colOff>114300</xdr:colOff>
      <xdr:row>97</xdr:row>
      <xdr:rowOff>83462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1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68239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2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140106</xdr:rowOff>
    </xdr:from>
    <xdr:to>
      <xdr:col>20</xdr:col>
      <xdr:colOff>38100</xdr:colOff>
      <xdr:row>97</xdr:row>
      <xdr:rowOff>70256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9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61383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9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135519</xdr:rowOff>
    </xdr:from>
    <xdr:to>
      <xdr:col>15</xdr:col>
      <xdr:colOff>101600</xdr:colOff>
      <xdr:row>98</xdr:row>
      <xdr:rowOff>65669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6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56796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5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143771</xdr:rowOff>
    </xdr:from>
    <xdr:to>
      <xdr:col>10</xdr:col>
      <xdr:colOff>165100</xdr:colOff>
      <xdr:row>97</xdr:row>
      <xdr:rowOff>73921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65048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9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15421</xdr:rowOff>
    </xdr:from>
    <xdr:to>
      <xdr:col>6</xdr:col>
      <xdr:colOff>38100</xdr:colOff>
      <xdr:row>98</xdr:row>
      <xdr:rowOff>117021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1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108148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1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40491</xdr:rowOff>
    </xdr:from>
    <xdr:to>
      <xdr:col>55</xdr:col>
      <xdr:colOff>0</xdr:colOff>
      <xdr:row>38</xdr:row>
      <xdr:rowOff>42225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55591"/>
          <a:ext cx="838200" cy="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118787</xdr:rowOff>
    </xdr:from>
    <xdr:to>
      <xdr:col>50</xdr:col>
      <xdr:colOff>114300</xdr:colOff>
      <xdr:row>38</xdr:row>
      <xdr:rowOff>40491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62437"/>
          <a:ext cx="889000" cy="9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118787</xdr:rowOff>
    </xdr:from>
    <xdr:to>
      <xdr:col>45</xdr:col>
      <xdr:colOff>177800</xdr:colOff>
      <xdr:row>37</xdr:row>
      <xdr:rowOff>138041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62437"/>
          <a:ext cx="889000" cy="1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18627</xdr:rowOff>
    </xdr:from>
    <xdr:to>
      <xdr:col>41</xdr:col>
      <xdr:colOff>50800</xdr:colOff>
      <xdr:row>37</xdr:row>
      <xdr:rowOff>138041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90827"/>
          <a:ext cx="889000" cy="29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162875</xdr:rowOff>
    </xdr:from>
    <xdr:to>
      <xdr:col>55</xdr:col>
      <xdr:colOff>50800</xdr:colOff>
      <xdr:row>38</xdr:row>
      <xdr:rowOff>93025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0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141302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8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161141</xdr:rowOff>
    </xdr:from>
    <xdr:to>
      <xdr:col>50</xdr:col>
      <xdr:colOff>165100</xdr:colOff>
      <xdr:row>38</xdr:row>
      <xdr:rowOff>91291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0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82418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9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67987</xdr:rowOff>
    </xdr:from>
    <xdr:to>
      <xdr:col>46</xdr:col>
      <xdr:colOff>38100</xdr:colOff>
      <xdr:row>37</xdr:row>
      <xdr:rowOff>169587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1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160714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0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87241</xdr:rowOff>
    </xdr:from>
    <xdr:to>
      <xdr:col>41</xdr:col>
      <xdr:colOff>101600</xdr:colOff>
      <xdr:row>38</xdr:row>
      <xdr:rowOff>17391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3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8518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2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139277</xdr:rowOff>
    </xdr:from>
    <xdr:to>
      <xdr:col>36</xdr:col>
      <xdr:colOff>165100</xdr:colOff>
      <xdr:row>36</xdr:row>
      <xdr:rowOff>69427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60554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3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38225</xdr:rowOff>
    </xdr:from>
    <xdr:to>
      <xdr:col>55</xdr:col>
      <xdr:colOff>0</xdr:colOff>
      <xdr:row>56</xdr:row>
      <xdr:rowOff>57221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39425"/>
          <a:ext cx="8382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57221</xdr:rowOff>
    </xdr:from>
    <xdr:to>
      <xdr:col>50</xdr:col>
      <xdr:colOff>114300</xdr:colOff>
      <xdr:row>56</xdr:row>
      <xdr:rowOff>79194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58421"/>
          <a:ext cx="889000" cy="2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79194</xdr:rowOff>
    </xdr:from>
    <xdr:to>
      <xdr:col>45</xdr:col>
      <xdr:colOff>177800</xdr:colOff>
      <xdr:row>56</xdr:row>
      <xdr:rowOff>119162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80394"/>
          <a:ext cx="889000" cy="3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110915</xdr:rowOff>
    </xdr:from>
    <xdr:to>
      <xdr:col>41</xdr:col>
      <xdr:colOff>50800</xdr:colOff>
      <xdr:row>56</xdr:row>
      <xdr:rowOff>119162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12115"/>
          <a:ext cx="889000" cy="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158875</xdr:rowOff>
    </xdr:from>
    <xdr:to>
      <xdr:col>55</xdr:col>
      <xdr:colOff>50800</xdr:colOff>
      <xdr:row>56</xdr:row>
      <xdr:rowOff>89025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137302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6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6421</xdr:rowOff>
    </xdr:from>
    <xdr:to>
      <xdr:col>50</xdr:col>
      <xdr:colOff>165100</xdr:colOff>
      <xdr:row>56</xdr:row>
      <xdr:rowOff>108021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0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124548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28394</xdr:rowOff>
    </xdr:from>
    <xdr:to>
      <xdr:col>46</xdr:col>
      <xdr:colOff>38100</xdr:colOff>
      <xdr:row>56</xdr:row>
      <xdr:rowOff>129994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2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146521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40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68362</xdr:rowOff>
    </xdr:from>
    <xdr:to>
      <xdr:col>41</xdr:col>
      <xdr:colOff>101600</xdr:colOff>
      <xdr:row>56</xdr:row>
      <xdr:rowOff>169962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6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161089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6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60115</xdr:rowOff>
    </xdr:from>
    <xdr:to>
      <xdr:col>36</xdr:col>
      <xdr:colOff>165100</xdr:colOff>
      <xdr:row>56</xdr:row>
      <xdr:rowOff>161715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152842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5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29449</xdr:rowOff>
    </xdr:from>
    <xdr:to>
      <xdr:col>55</xdr:col>
      <xdr:colOff>0</xdr:colOff>
      <xdr:row>79</xdr:row>
      <xdr:rowOff>50056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73999"/>
          <a:ext cx="838200" cy="2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29449</xdr:rowOff>
    </xdr:from>
    <xdr:to>
      <xdr:col>50</xdr:col>
      <xdr:colOff>114300</xdr:colOff>
      <xdr:row>79</xdr:row>
      <xdr:rowOff>65264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73999"/>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56587</xdr:rowOff>
    </xdr:from>
    <xdr:to>
      <xdr:col>45</xdr:col>
      <xdr:colOff>177800</xdr:colOff>
      <xdr:row>79</xdr:row>
      <xdr:rowOff>65264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601137"/>
          <a:ext cx="889000" cy="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51352</xdr:rowOff>
    </xdr:from>
    <xdr:to>
      <xdr:col>41</xdr:col>
      <xdr:colOff>50800</xdr:colOff>
      <xdr:row>79</xdr:row>
      <xdr:rowOff>56587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95902"/>
          <a:ext cx="8890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170706</xdr:rowOff>
    </xdr:from>
    <xdr:to>
      <xdr:col>55</xdr:col>
      <xdr:colOff>50800</xdr:colOff>
      <xdr:row>79</xdr:row>
      <xdr:rowOff>100856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4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85633</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5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150099</xdr:rowOff>
    </xdr:from>
    <xdr:to>
      <xdr:col>50</xdr:col>
      <xdr:colOff>165100</xdr:colOff>
      <xdr:row>79</xdr:row>
      <xdr:rowOff>80249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71376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1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14464</xdr:rowOff>
    </xdr:from>
    <xdr:to>
      <xdr:col>46</xdr:col>
      <xdr:colOff>38100</xdr:colOff>
      <xdr:row>79</xdr:row>
      <xdr:rowOff>116064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5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107191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5787</xdr:rowOff>
    </xdr:from>
    <xdr:to>
      <xdr:col>41</xdr:col>
      <xdr:colOff>101600</xdr:colOff>
      <xdr:row>79</xdr:row>
      <xdr:rowOff>107387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5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98514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4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552</xdr:rowOff>
    </xdr:from>
    <xdr:to>
      <xdr:col>36</xdr:col>
      <xdr:colOff>165100</xdr:colOff>
      <xdr:row>79</xdr:row>
      <xdr:rowOff>102152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4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93279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3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39311</xdr:rowOff>
    </xdr:from>
    <xdr:to>
      <xdr:col>55</xdr:col>
      <xdr:colOff>0</xdr:colOff>
      <xdr:row>95</xdr:row>
      <xdr:rowOff>75264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27061"/>
          <a:ext cx="838200" cy="3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75264</xdr:rowOff>
    </xdr:from>
    <xdr:to>
      <xdr:col>50</xdr:col>
      <xdr:colOff>114300</xdr:colOff>
      <xdr:row>95</xdr:row>
      <xdr:rowOff>77149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363014"/>
          <a:ext cx="889000" cy="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77149</xdr:rowOff>
    </xdr:from>
    <xdr:to>
      <xdr:col>45</xdr:col>
      <xdr:colOff>177800</xdr:colOff>
      <xdr:row>95</xdr:row>
      <xdr:rowOff>128493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364899"/>
          <a:ext cx="889000" cy="5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128493</xdr:rowOff>
    </xdr:from>
    <xdr:to>
      <xdr:col>41</xdr:col>
      <xdr:colOff>50800</xdr:colOff>
      <xdr:row>95</xdr:row>
      <xdr:rowOff>164618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16243"/>
          <a:ext cx="889000" cy="3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159961</xdr:rowOff>
    </xdr:from>
    <xdr:to>
      <xdr:col>55</xdr:col>
      <xdr:colOff>50800</xdr:colOff>
      <xdr:row>95</xdr:row>
      <xdr:rowOff>90111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7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11388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2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24464</xdr:rowOff>
    </xdr:from>
    <xdr:to>
      <xdr:col>50</xdr:col>
      <xdr:colOff>165100</xdr:colOff>
      <xdr:row>95</xdr:row>
      <xdr:rowOff>126064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1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142591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08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26349</xdr:rowOff>
    </xdr:from>
    <xdr:to>
      <xdr:col>46</xdr:col>
      <xdr:colOff>38100</xdr:colOff>
      <xdr:row>95</xdr:row>
      <xdr:rowOff>127949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1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144476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08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77693</xdr:rowOff>
    </xdr:from>
    <xdr:to>
      <xdr:col>41</xdr:col>
      <xdr:colOff>101600</xdr:colOff>
      <xdr:row>96</xdr:row>
      <xdr:rowOff>7843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6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24370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14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113818</xdr:rowOff>
    </xdr:from>
    <xdr:to>
      <xdr:col>36</xdr:col>
      <xdr:colOff>165100</xdr:colOff>
      <xdr:row>96</xdr:row>
      <xdr:rowOff>43968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0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60495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7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80192</xdr:rowOff>
    </xdr:from>
    <xdr:to>
      <xdr:col>85</xdr:col>
      <xdr:colOff>127000</xdr:colOff>
      <xdr:row>39</xdr:row>
      <xdr:rowOff>96603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66742"/>
          <a:ext cx="838200" cy="1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67597</xdr:rowOff>
    </xdr:from>
    <xdr:to>
      <xdr:col>81</xdr:col>
      <xdr:colOff>50800</xdr:colOff>
      <xdr:row>39</xdr:row>
      <xdr:rowOff>80192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54147"/>
          <a:ext cx="889000" cy="1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21847</xdr:rowOff>
    </xdr:from>
    <xdr:to>
      <xdr:col>76</xdr:col>
      <xdr:colOff>114300</xdr:colOff>
      <xdr:row>39</xdr:row>
      <xdr:rowOff>67597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08397"/>
          <a:ext cx="889000" cy="4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150536</xdr:rowOff>
    </xdr:from>
    <xdr:to>
      <xdr:col>71</xdr:col>
      <xdr:colOff>177800</xdr:colOff>
      <xdr:row>39</xdr:row>
      <xdr:rowOff>21847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65636"/>
          <a:ext cx="889000" cy="4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45803</xdr:rowOff>
    </xdr:from>
    <xdr:to>
      <xdr:col>85</xdr:col>
      <xdr:colOff>177800</xdr:colOff>
      <xdr:row>39</xdr:row>
      <xdr:rowOff>147403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4825</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29392</xdr:rowOff>
    </xdr:from>
    <xdr:to>
      <xdr:col>81</xdr:col>
      <xdr:colOff>101600</xdr:colOff>
      <xdr:row>39</xdr:row>
      <xdr:rowOff>130992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1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122119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0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16797</xdr:rowOff>
    </xdr:from>
    <xdr:to>
      <xdr:col>76</xdr:col>
      <xdr:colOff>165100</xdr:colOff>
      <xdr:row>39</xdr:row>
      <xdr:rowOff>118397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0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134924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47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142497</xdr:rowOff>
    </xdr:from>
    <xdr:to>
      <xdr:col>72</xdr:col>
      <xdr:colOff>38100</xdr:colOff>
      <xdr:row>39</xdr:row>
      <xdr:rowOff>72647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5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89174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3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99736</xdr:rowOff>
    </xdr:from>
    <xdr:to>
      <xdr:col>67</xdr:col>
      <xdr:colOff>101600</xdr:colOff>
      <xdr:row>39</xdr:row>
      <xdr:rowOff>29886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1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46413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9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100420</xdr:rowOff>
    </xdr:from>
    <xdr:to>
      <xdr:col>85</xdr:col>
      <xdr:colOff>127000</xdr:colOff>
      <xdr:row>77</xdr:row>
      <xdr:rowOff>100532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02070"/>
          <a:ext cx="8382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100532</xdr:rowOff>
    </xdr:from>
    <xdr:to>
      <xdr:col>81</xdr:col>
      <xdr:colOff>50800</xdr:colOff>
      <xdr:row>77</xdr:row>
      <xdr:rowOff>105507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02182"/>
          <a:ext cx="8890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105507</xdr:rowOff>
    </xdr:from>
    <xdr:to>
      <xdr:col>76</xdr:col>
      <xdr:colOff>114300</xdr:colOff>
      <xdr:row>77</xdr:row>
      <xdr:rowOff>108139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07157"/>
          <a:ext cx="889000" cy="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108139</xdr:rowOff>
    </xdr:from>
    <xdr:to>
      <xdr:col>71</xdr:col>
      <xdr:colOff>177800</xdr:colOff>
      <xdr:row>77</xdr:row>
      <xdr:rowOff>108682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09789"/>
          <a:ext cx="889000" cy="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49620</xdr:rowOff>
    </xdr:from>
    <xdr:to>
      <xdr:col>85</xdr:col>
      <xdr:colOff>177800</xdr:colOff>
      <xdr:row>77</xdr:row>
      <xdr:rowOff>151220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72497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0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49732</xdr:rowOff>
    </xdr:from>
    <xdr:to>
      <xdr:col>81</xdr:col>
      <xdr:colOff>101600</xdr:colOff>
      <xdr:row>77</xdr:row>
      <xdr:rowOff>151332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5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167859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2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54707</xdr:rowOff>
    </xdr:from>
    <xdr:to>
      <xdr:col>76</xdr:col>
      <xdr:colOff>165100</xdr:colOff>
      <xdr:row>77</xdr:row>
      <xdr:rowOff>156307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5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1384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3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57339</xdr:rowOff>
    </xdr:from>
    <xdr:to>
      <xdr:col>72</xdr:col>
      <xdr:colOff>38100</xdr:colOff>
      <xdr:row>77</xdr:row>
      <xdr:rowOff>158939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5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4016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3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57882</xdr:rowOff>
    </xdr:from>
    <xdr:to>
      <xdr:col>67</xdr:col>
      <xdr:colOff>101600</xdr:colOff>
      <xdr:row>77</xdr:row>
      <xdr:rowOff>159482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5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4559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6417</xdr:rowOff>
    </xdr:from>
    <xdr:to>
      <xdr:col>85</xdr:col>
      <xdr:colOff>127000</xdr:colOff>
      <xdr:row>99</xdr:row>
      <xdr:rowOff>9175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79967"/>
          <a:ext cx="8382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9175</xdr:rowOff>
    </xdr:from>
    <xdr:to>
      <xdr:col>81</xdr:col>
      <xdr:colOff>50800</xdr:colOff>
      <xdr:row>99</xdr:row>
      <xdr:rowOff>16597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82725"/>
          <a:ext cx="889000" cy="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162474</xdr:rowOff>
    </xdr:from>
    <xdr:to>
      <xdr:col>76</xdr:col>
      <xdr:colOff>114300</xdr:colOff>
      <xdr:row>99</xdr:row>
      <xdr:rowOff>16597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64574"/>
          <a:ext cx="889000" cy="2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162474</xdr:rowOff>
    </xdr:from>
    <xdr:to>
      <xdr:col>71</xdr:col>
      <xdr:colOff>177800</xdr:colOff>
      <xdr:row>99</xdr:row>
      <xdr:rowOff>33200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64574"/>
          <a:ext cx="889000" cy="4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127067</xdr:rowOff>
    </xdr:from>
    <xdr:to>
      <xdr:col>85</xdr:col>
      <xdr:colOff>177800</xdr:colOff>
      <xdr:row>99</xdr:row>
      <xdr:rowOff>57217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2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129825</xdr:rowOff>
    </xdr:from>
    <xdr:to>
      <xdr:col>81</xdr:col>
      <xdr:colOff>101600</xdr:colOff>
      <xdr:row>99</xdr:row>
      <xdr:rowOff>59975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51102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2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137247</xdr:rowOff>
    </xdr:from>
    <xdr:to>
      <xdr:col>76</xdr:col>
      <xdr:colOff>165100</xdr:colOff>
      <xdr:row>99</xdr:row>
      <xdr:rowOff>67397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3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58524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3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111674</xdr:rowOff>
    </xdr:from>
    <xdr:to>
      <xdr:col>72</xdr:col>
      <xdr:colOff>38100</xdr:colOff>
      <xdr:row>99</xdr:row>
      <xdr:rowOff>41824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1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32951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0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153850</xdr:rowOff>
    </xdr:from>
    <xdr:to>
      <xdr:col>67</xdr:col>
      <xdr:colOff>101600</xdr:colOff>
      <xdr:row>99</xdr:row>
      <xdr:rowOff>84000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5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75127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4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22672</xdr:rowOff>
    </xdr:from>
    <xdr:to>
      <xdr:col>116</xdr:col>
      <xdr:colOff>63500</xdr:colOff>
      <xdr:row>59</xdr:row>
      <xdr:rowOff>33401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38222"/>
          <a:ext cx="838200" cy="1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22672</xdr:rowOff>
    </xdr:from>
    <xdr:to>
      <xdr:col>111</xdr:col>
      <xdr:colOff>177800</xdr:colOff>
      <xdr:row>59</xdr:row>
      <xdr:rowOff>23076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38222"/>
          <a:ext cx="889000" cy="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23076</xdr:rowOff>
    </xdr:from>
    <xdr:to>
      <xdr:col>107</xdr:col>
      <xdr:colOff>50800</xdr:colOff>
      <xdr:row>59</xdr:row>
      <xdr:rowOff>23449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38626"/>
          <a:ext cx="889000" cy="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23449</xdr:rowOff>
    </xdr:from>
    <xdr:to>
      <xdr:col>102</xdr:col>
      <xdr:colOff>114300</xdr:colOff>
      <xdr:row>59</xdr:row>
      <xdr:rowOff>23998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38999"/>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154051</xdr:rowOff>
    </xdr:from>
    <xdr:to>
      <xdr:col>116</xdr:col>
      <xdr:colOff>114300</xdr:colOff>
      <xdr:row>59</xdr:row>
      <xdr:rowOff>84201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143322</xdr:rowOff>
    </xdr:from>
    <xdr:to>
      <xdr:col>112</xdr:col>
      <xdr:colOff>38100</xdr:colOff>
      <xdr:row>59</xdr:row>
      <xdr:rowOff>73472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64599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8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143726</xdr:rowOff>
    </xdr:from>
    <xdr:to>
      <xdr:col>107</xdr:col>
      <xdr:colOff>101600</xdr:colOff>
      <xdr:row>59</xdr:row>
      <xdr:rowOff>73876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65003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8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144099</xdr:rowOff>
    </xdr:from>
    <xdr:to>
      <xdr:col>102</xdr:col>
      <xdr:colOff>165100</xdr:colOff>
      <xdr:row>59</xdr:row>
      <xdr:rowOff>74249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65376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8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144648</xdr:rowOff>
    </xdr:from>
    <xdr:to>
      <xdr:col>98</xdr:col>
      <xdr:colOff>38100</xdr:colOff>
      <xdr:row>59</xdr:row>
      <xdr:rowOff>74798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8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65925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8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85331</xdr:rowOff>
    </xdr:from>
    <xdr:to>
      <xdr:col>116</xdr:col>
      <xdr:colOff>63500</xdr:colOff>
      <xdr:row>73</xdr:row>
      <xdr:rowOff>22199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429731"/>
          <a:ext cx="838200" cy="10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85331</xdr:rowOff>
    </xdr:from>
    <xdr:to>
      <xdr:col>111</xdr:col>
      <xdr:colOff>177800</xdr:colOff>
      <xdr:row>73</xdr:row>
      <xdr:rowOff>49936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429731"/>
          <a:ext cx="889000" cy="13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49936</xdr:rowOff>
    </xdr:from>
    <xdr:to>
      <xdr:col>107</xdr:col>
      <xdr:colOff>50800</xdr:colOff>
      <xdr:row>73</xdr:row>
      <xdr:rowOff>150140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565786"/>
          <a:ext cx="889000" cy="10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150140</xdr:rowOff>
    </xdr:from>
    <xdr:to>
      <xdr:col>102</xdr:col>
      <xdr:colOff>114300</xdr:colOff>
      <xdr:row>74</xdr:row>
      <xdr:rowOff>24885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665990"/>
          <a:ext cx="889000" cy="4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142849</xdr:rowOff>
    </xdr:from>
    <xdr:to>
      <xdr:col>116</xdr:col>
      <xdr:colOff>114300</xdr:colOff>
      <xdr:row>73</xdr:row>
      <xdr:rowOff>72999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48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165726</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33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34531</xdr:rowOff>
    </xdr:from>
    <xdr:to>
      <xdr:col>112</xdr:col>
      <xdr:colOff>38100</xdr:colOff>
      <xdr:row>72</xdr:row>
      <xdr:rowOff>136131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37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152658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1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170586</xdr:rowOff>
    </xdr:from>
    <xdr:to>
      <xdr:col>107</xdr:col>
      <xdr:colOff>101600</xdr:colOff>
      <xdr:row>73</xdr:row>
      <xdr:rowOff>100736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5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117263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29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99340</xdr:rowOff>
    </xdr:from>
    <xdr:to>
      <xdr:col>102</xdr:col>
      <xdr:colOff>165100</xdr:colOff>
      <xdr:row>74</xdr:row>
      <xdr:rowOff>29490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1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46017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39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145535</xdr:rowOff>
    </xdr:from>
    <xdr:to>
      <xdr:col>98</xdr:col>
      <xdr:colOff>38100</xdr:colOff>
      <xdr:row>74</xdr:row>
      <xdr:rowOff>75685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6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92212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171,767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13,296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円）：人事院勧告の給与改定等に伴い人件費が増加し、人口減少（▲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人）したため、住民一人当たりの人件費は増加している。また、地形的な制約により消防業務を本部・出張所の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拠点体制をとっていることなどから、団体、国平均を大きく上回っている。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104,872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ふるさと寄附金の増加にともないふるさと納税募集に係る費用が増加し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、人口が減少したため、住民一人当たりの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費が増加している。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97,195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葬斎センター管理運営事業や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公共施設等再編整備事業の増加等により、前年度と比較して増加している。</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類似団体内平均を下回り、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大幅な減少となっているが、毎年豪雨による被害があり、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復旧事業費が発生している。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75,168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は減少しているが、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交通船事業特別会計（新造船分）の繰出しなどにより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一人当たりのコストは類似団体、全国平均を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20,690
19,705
100.65
15,666,810
15,390,789
208,096
8,971,337
16,413,774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20257</xdr:rowOff>
    </xdr:from>
    <xdr:to>
      <xdr:col>24</xdr:col>
      <xdr:colOff>63500</xdr:colOff>
      <xdr:row>35</xdr:row>
      <xdr:rowOff>72072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1007"/>
          <a:ext cx="838200" cy="5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72072</xdr:rowOff>
    </xdr:from>
    <xdr:to>
      <xdr:col>19</xdr:col>
      <xdr:colOff>177800</xdr:colOff>
      <xdr:row>35</xdr:row>
      <xdr:rowOff>112459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72822"/>
          <a:ext cx="88900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112459</xdr:rowOff>
    </xdr:from>
    <xdr:to>
      <xdr:col>15</xdr:col>
      <xdr:colOff>50800</xdr:colOff>
      <xdr:row>35</xdr:row>
      <xdr:rowOff>134938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13209"/>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58166</xdr:rowOff>
    </xdr:from>
    <xdr:to>
      <xdr:col>10</xdr:col>
      <xdr:colOff>114300</xdr:colOff>
      <xdr:row>35</xdr:row>
      <xdr:rowOff>134938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58916"/>
          <a:ext cx="889000" cy="7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140907</xdr:rowOff>
    </xdr:from>
    <xdr:to>
      <xdr:col>24</xdr:col>
      <xdr:colOff>114300</xdr:colOff>
      <xdr:row>35</xdr:row>
      <xdr:rowOff>71057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163784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21272</xdr:rowOff>
    </xdr:from>
    <xdr:to>
      <xdr:col>20</xdr:col>
      <xdr:colOff>38100</xdr:colOff>
      <xdr:row>35</xdr:row>
      <xdr:rowOff>122872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139399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9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61659</xdr:rowOff>
    </xdr:from>
    <xdr:to>
      <xdr:col>15</xdr:col>
      <xdr:colOff>101600</xdr:colOff>
      <xdr:row>35</xdr:row>
      <xdr:rowOff>163259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8336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3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84138</xdr:rowOff>
    </xdr:from>
    <xdr:to>
      <xdr:col>10</xdr:col>
      <xdr:colOff>165100</xdr:colOff>
      <xdr:row>36</xdr:row>
      <xdr:rowOff>14288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30815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6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xdr:rowOff>
    </xdr:from>
    <xdr:to>
      <xdr:col>6</xdr:col>
      <xdr:colOff>38100</xdr:colOff>
      <xdr:row>35</xdr:row>
      <xdr:rowOff>108966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125493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21509</xdr:rowOff>
    </xdr:from>
    <xdr:to>
      <xdr:col>24</xdr:col>
      <xdr:colOff>63500</xdr:colOff>
      <xdr:row>58</xdr:row>
      <xdr:rowOff>22044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65609"/>
          <a:ext cx="8382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22044</xdr:rowOff>
    </xdr:from>
    <xdr:to>
      <xdr:col>19</xdr:col>
      <xdr:colOff>177800</xdr:colOff>
      <xdr:row>58</xdr:row>
      <xdr:rowOff>34549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66144"/>
          <a:ext cx="889000" cy="1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34549</xdr:rowOff>
    </xdr:from>
    <xdr:to>
      <xdr:col>15</xdr:col>
      <xdr:colOff>50800</xdr:colOff>
      <xdr:row>58</xdr:row>
      <xdr:rowOff>44462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78649"/>
          <a:ext cx="889000" cy="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118826</xdr:rowOff>
    </xdr:from>
    <xdr:to>
      <xdr:col>10</xdr:col>
      <xdr:colOff>114300</xdr:colOff>
      <xdr:row>58</xdr:row>
      <xdr:rowOff>44462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91476"/>
          <a:ext cx="889000" cy="9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142159</xdr:rowOff>
    </xdr:from>
    <xdr:to>
      <xdr:col>24</xdr:col>
      <xdr:colOff>114300</xdr:colOff>
      <xdr:row>58</xdr:row>
      <xdr:rowOff>72309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165036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142694</xdr:rowOff>
    </xdr:from>
    <xdr:to>
      <xdr:col>20</xdr:col>
      <xdr:colOff>38100</xdr:colOff>
      <xdr:row>58</xdr:row>
      <xdr:rowOff>72844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89371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90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155199</xdr:rowOff>
    </xdr:from>
    <xdr:to>
      <xdr:col>15</xdr:col>
      <xdr:colOff>101600</xdr:colOff>
      <xdr:row>58</xdr:row>
      <xdr:rowOff>85349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101876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03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165112</xdr:rowOff>
    </xdr:from>
    <xdr:to>
      <xdr:col>10</xdr:col>
      <xdr:colOff>165100</xdr:colOff>
      <xdr:row>58</xdr:row>
      <xdr:rowOff>95262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111789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1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68026</xdr:rowOff>
    </xdr:from>
    <xdr:to>
      <xdr:col>6</xdr:col>
      <xdr:colOff>38100</xdr:colOff>
      <xdr:row>57</xdr:row>
      <xdr:rowOff>169626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14703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17526</xdr:rowOff>
    </xdr:from>
    <xdr:to>
      <xdr:col>24</xdr:col>
      <xdr:colOff>63500</xdr:colOff>
      <xdr:row>77</xdr:row>
      <xdr:rowOff>51670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19176"/>
          <a:ext cx="838200" cy="3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17526</xdr:rowOff>
    </xdr:from>
    <xdr:to>
      <xdr:col>19</xdr:col>
      <xdr:colOff>177800</xdr:colOff>
      <xdr:row>77</xdr:row>
      <xdr:rowOff>110482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19176"/>
          <a:ext cx="889000" cy="9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82234</xdr:rowOff>
    </xdr:from>
    <xdr:to>
      <xdr:col>15</xdr:col>
      <xdr:colOff>50800</xdr:colOff>
      <xdr:row>77</xdr:row>
      <xdr:rowOff>110482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83884"/>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82234</xdr:rowOff>
    </xdr:from>
    <xdr:to>
      <xdr:col>10</xdr:col>
      <xdr:colOff>114300</xdr:colOff>
      <xdr:row>77</xdr:row>
      <xdr:rowOff>146157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83884"/>
          <a:ext cx="889000" cy="6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870</xdr:rowOff>
    </xdr:from>
    <xdr:to>
      <xdr:col>24</xdr:col>
      <xdr:colOff>114300</xdr:colOff>
      <xdr:row>77</xdr:row>
      <xdr:rowOff>102470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150747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138176</xdr:rowOff>
    </xdr:from>
    <xdr:to>
      <xdr:col>20</xdr:col>
      <xdr:colOff>38100</xdr:colOff>
      <xdr:row>77</xdr:row>
      <xdr:rowOff>68326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84853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4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59682</xdr:rowOff>
    </xdr:from>
    <xdr:to>
      <xdr:col>15</xdr:col>
      <xdr:colOff>101600</xdr:colOff>
      <xdr:row>77</xdr:row>
      <xdr:rowOff>161282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152409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5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31434</xdr:rowOff>
    </xdr:from>
    <xdr:to>
      <xdr:col>10</xdr:col>
      <xdr:colOff>165100</xdr:colOff>
      <xdr:row>77</xdr:row>
      <xdr:rowOff>133034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124161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25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95357</xdr:rowOff>
    </xdr:from>
    <xdr:to>
      <xdr:col>6</xdr:col>
      <xdr:colOff>38100</xdr:colOff>
      <xdr:row>78</xdr:row>
      <xdr:rowOff>25507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9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42034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72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80423</xdr:rowOff>
    </xdr:from>
    <xdr:to>
      <xdr:col>24</xdr:col>
      <xdr:colOff>63500</xdr:colOff>
      <xdr:row>99</xdr:row>
      <xdr:rowOff>82787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3973"/>
          <a:ext cx="838200" cy="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82787</xdr:rowOff>
    </xdr:from>
    <xdr:to>
      <xdr:col>19</xdr:col>
      <xdr:colOff>177800</xdr:colOff>
      <xdr:row>99</xdr:row>
      <xdr:rowOff>83641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6337"/>
          <a:ext cx="889000" cy="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83641</xdr:rowOff>
    </xdr:from>
    <xdr:to>
      <xdr:col>15</xdr:col>
      <xdr:colOff>50800</xdr:colOff>
      <xdr:row>99</xdr:row>
      <xdr:rowOff>85083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7191"/>
          <a:ext cx="889000" cy="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85083</xdr:rowOff>
    </xdr:from>
    <xdr:to>
      <xdr:col>10</xdr:col>
      <xdr:colOff>114300</xdr:colOff>
      <xdr:row>99</xdr:row>
      <xdr:rowOff>86672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8633"/>
          <a:ext cx="889000" cy="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29623</xdr:rowOff>
    </xdr:from>
    <xdr:to>
      <xdr:col>24</xdr:col>
      <xdr:colOff>114300</xdr:colOff>
      <xdr:row>99</xdr:row>
      <xdr:rowOff>131223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31987</xdr:rowOff>
    </xdr:from>
    <xdr:to>
      <xdr:col>20</xdr:col>
      <xdr:colOff>38100</xdr:colOff>
      <xdr:row>99</xdr:row>
      <xdr:rowOff>133587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124714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32841</xdr:rowOff>
    </xdr:from>
    <xdr:to>
      <xdr:col>15</xdr:col>
      <xdr:colOff>101600</xdr:colOff>
      <xdr:row>99</xdr:row>
      <xdr:rowOff>134441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125568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34283</xdr:rowOff>
    </xdr:from>
    <xdr:to>
      <xdr:col>10</xdr:col>
      <xdr:colOff>165100</xdr:colOff>
      <xdr:row>99</xdr:row>
      <xdr:rowOff>135883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127010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10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35872</xdr:rowOff>
    </xdr:from>
    <xdr:to>
      <xdr:col>6</xdr:col>
      <xdr:colOff>38100</xdr:colOff>
      <xdr:row>99</xdr:row>
      <xdr:rowOff>137472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128599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73406</xdr:rowOff>
    </xdr:from>
    <xdr:to>
      <xdr:col>55</xdr:col>
      <xdr:colOff>0</xdr:colOff>
      <xdr:row>38</xdr:row>
      <xdr:rowOff>76345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88506"/>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76345</xdr:rowOff>
    </xdr:from>
    <xdr:to>
      <xdr:col>50</xdr:col>
      <xdr:colOff>114300</xdr:colOff>
      <xdr:row>38</xdr:row>
      <xdr:rowOff>79938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91445"/>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79938</xdr:rowOff>
    </xdr:from>
    <xdr:to>
      <xdr:col>45</xdr:col>
      <xdr:colOff>177800</xdr:colOff>
      <xdr:row>38</xdr:row>
      <xdr:rowOff>83203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9503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83203</xdr:rowOff>
    </xdr:from>
    <xdr:to>
      <xdr:col>41</xdr:col>
      <xdr:colOff>50800</xdr:colOff>
      <xdr:row>38</xdr:row>
      <xdr:rowOff>84183</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598303"/>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22606</xdr:rowOff>
    </xdr:from>
    <xdr:to>
      <xdr:col>55</xdr:col>
      <xdr:colOff>50800</xdr:colOff>
      <xdr:row>38</xdr:row>
      <xdr:rowOff>124206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1033</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16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25545</xdr:rowOff>
    </xdr:from>
    <xdr:to>
      <xdr:col>50</xdr:col>
      <xdr:colOff>165100</xdr:colOff>
      <xdr:row>38</xdr:row>
      <xdr:rowOff>127145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118272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33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29138</xdr:rowOff>
    </xdr:from>
    <xdr:to>
      <xdr:col>46</xdr:col>
      <xdr:colOff>38100</xdr:colOff>
      <xdr:row>38</xdr:row>
      <xdr:rowOff>130738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4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121865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36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32403</xdr:rowOff>
    </xdr:from>
    <xdr:to>
      <xdr:col>41</xdr:col>
      <xdr:colOff>101600</xdr:colOff>
      <xdr:row>38</xdr:row>
      <xdr:rowOff>134003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125130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4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33383</xdr:rowOff>
    </xdr:from>
    <xdr:to>
      <xdr:col>36</xdr:col>
      <xdr:colOff>165100</xdr:colOff>
      <xdr:row>38</xdr:row>
      <xdr:rowOff>134983</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4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126110</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41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115925</xdr:rowOff>
    </xdr:from>
    <xdr:to>
      <xdr:col>55</xdr:col>
      <xdr:colOff>0</xdr:colOff>
      <xdr:row>57</xdr:row>
      <xdr:rowOff>32423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717125"/>
          <a:ext cx="838200" cy="8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5753</xdr:rowOff>
    </xdr:from>
    <xdr:to>
      <xdr:col>50</xdr:col>
      <xdr:colOff>114300</xdr:colOff>
      <xdr:row>57</xdr:row>
      <xdr:rowOff>32423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606953"/>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5753</xdr:rowOff>
    </xdr:from>
    <xdr:to>
      <xdr:col>45</xdr:col>
      <xdr:colOff>177800</xdr:colOff>
      <xdr:row>57</xdr:row>
      <xdr:rowOff>54914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606953"/>
          <a:ext cx="889000" cy="22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54914</xdr:rowOff>
    </xdr:from>
    <xdr:to>
      <xdr:col>41</xdr:col>
      <xdr:colOff>50800</xdr:colOff>
      <xdr:row>57</xdr:row>
      <xdr:rowOff>59233</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827564"/>
          <a:ext cx="889000" cy="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65125</xdr:rowOff>
    </xdr:from>
    <xdr:to>
      <xdr:col>55</xdr:col>
      <xdr:colOff>50800</xdr:colOff>
      <xdr:row>56</xdr:row>
      <xdr:rowOff>166725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43552</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4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153073</xdr:rowOff>
    </xdr:from>
    <xdr:to>
      <xdr:col>50</xdr:col>
      <xdr:colOff>165100</xdr:colOff>
      <xdr:row>57</xdr:row>
      <xdr:rowOff>83223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5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74350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84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126403</xdr:rowOff>
    </xdr:from>
    <xdr:to>
      <xdr:col>46</xdr:col>
      <xdr:colOff>38100</xdr:colOff>
      <xdr:row>56</xdr:row>
      <xdr:rowOff>56553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5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73080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33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4114</xdr:rowOff>
    </xdr:from>
    <xdr:to>
      <xdr:col>41</xdr:col>
      <xdr:colOff>101600</xdr:colOff>
      <xdr:row>57</xdr:row>
      <xdr:rowOff>105714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96841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86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8433</xdr:rowOff>
    </xdr:from>
    <xdr:to>
      <xdr:col>36</xdr:col>
      <xdr:colOff>165100</xdr:colOff>
      <xdr:row>57</xdr:row>
      <xdr:rowOff>110033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8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101160</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8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86249</xdr:rowOff>
    </xdr:from>
    <xdr:to>
      <xdr:col>55</xdr:col>
      <xdr:colOff>0</xdr:colOff>
      <xdr:row>78</xdr:row>
      <xdr:rowOff>97628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59349"/>
          <a:ext cx="838200" cy="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39582</xdr:rowOff>
    </xdr:from>
    <xdr:to>
      <xdr:col>50</xdr:col>
      <xdr:colOff>114300</xdr:colOff>
      <xdr:row>78</xdr:row>
      <xdr:rowOff>97628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12682"/>
          <a:ext cx="889000" cy="5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115190</xdr:rowOff>
    </xdr:from>
    <xdr:to>
      <xdr:col>45</xdr:col>
      <xdr:colOff>177800</xdr:colOff>
      <xdr:row>78</xdr:row>
      <xdr:rowOff>39582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16840"/>
          <a:ext cx="889000" cy="9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115190</xdr:rowOff>
    </xdr:from>
    <xdr:to>
      <xdr:col>41</xdr:col>
      <xdr:colOff>50800</xdr:colOff>
      <xdr:row>78</xdr:row>
      <xdr:rowOff>69318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16840"/>
          <a:ext cx="889000" cy="1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35449</xdr:rowOff>
    </xdr:from>
    <xdr:to>
      <xdr:col>55</xdr:col>
      <xdr:colOff>50800</xdr:colOff>
      <xdr:row>78</xdr:row>
      <xdr:rowOff>137049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0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121826</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46828</xdr:rowOff>
    </xdr:from>
    <xdr:to>
      <xdr:col>50</xdr:col>
      <xdr:colOff>165100</xdr:colOff>
      <xdr:row>78</xdr:row>
      <xdr:rowOff>148428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1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139555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1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160232</xdr:rowOff>
    </xdr:from>
    <xdr:to>
      <xdr:col>46</xdr:col>
      <xdr:colOff>38100</xdr:colOff>
      <xdr:row>78</xdr:row>
      <xdr:rowOff>90382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6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81509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64390</xdr:rowOff>
    </xdr:from>
    <xdr:to>
      <xdr:col>41</xdr:col>
      <xdr:colOff>101600</xdr:colOff>
      <xdr:row>77</xdr:row>
      <xdr:rowOff>165990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6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11067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4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18518</xdr:rowOff>
    </xdr:from>
    <xdr:to>
      <xdr:col>36</xdr:col>
      <xdr:colOff>165100</xdr:colOff>
      <xdr:row>78</xdr:row>
      <xdr:rowOff>120118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9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111245</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8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26291</xdr:rowOff>
    </xdr:from>
    <xdr:to>
      <xdr:col>55</xdr:col>
      <xdr:colOff>0</xdr:colOff>
      <xdr:row>96</xdr:row>
      <xdr:rowOff>30711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85491"/>
          <a:ext cx="8382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25408</xdr:rowOff>
    </xdr:from>
    <xdr:to>
      <xdr:col>50</xdr:col>
      <xdr:colOff>114300</xdr:colOff>
      <xdr:row>96</xdr:row>
      <xdr:rowOff>30711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484608"/>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119171</xdr:rowOff>
    </xdr:from>
    <xdr:to>
      <xdr:col>45</xdr:col>
      <xdr:colOff>177800</xdr:colOff>
      <xdr:row>96</xdr:row>
      <xdr:rowOff>25408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406921"/>
          <a:ext cx="889000" cy="7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108252</xdr:rowOff>
    </xdr:from>
    <xdr:to>
      <xdr:col>41</xdr:col>
      <xdr:colOff>50800</xdr:colOff>
      <xdr:row>95</xdr:row>
      <xdr:rowOff>119171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396002"/>
          <a:ext cx="889000" cy="1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146941</xdr:rowOff>
    </xdr:from>
    <xdr:to>
      <xdr:col>55</xdr:col>
      <xdr:colOff>50800</xdr:colOff>
      <xdr:row>96</xdr:row>
      <xdr:rowOff>77091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3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169818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8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151361</xdr:rowOff>
    </xdr:from>
    <xdr:to>
      <xdr:col>50</xdr:col>
      <xdr:colOff>165100</xdr:colOff>
      <xdr:row>96</xdr:row>
      <xdr:rowOff>81511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3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98038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1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146058</xdr:rowOff>
    </xdr:from>
    <xdr:to>
      <xdr:col>46</xdr:col>
      <xdr:colOff>38100</xdr:colOff>
      <xdr:row>96</xdr:row>
      <xdr:rowOff>76208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3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92735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0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68371</xdr:rowOff>
    </xdr:from>
    <xdr:to>
      <xdr:col>41</xdr:col>
      <xdr:colOff>101600</xdr:colOff>
      <xdr:row>95</xdr:row>
      <xdr:rowOff>169971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5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15048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3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57452</xdr:rowOff>
    </xdr:from>
    <xdr:to>
      <xdr:col>36</xdr:col>
      <xdr:colOff>165100</xdr:colOff>
      <xdr:row>95</xdr:row>
      <xdr:rowOff>159052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34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4129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12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25229</xdr:rowOff>
    </xdr:from>
    <xdr:to>
      <xdr:col>85</xdr:col>
      <xdr:colOff>127000</xdr:colOff>
      <xdr:row>37</xdr:row>
      <xdr:rowOff>64048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68879"/>
          <a:ext cx="838200" cy="3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64048</xdr:rowOff>
    </xdr:from>
    <xdr:to>
      <xdr:col>81</xdr:col>
      <xdr:colOff>50800</xdr:colOff>
      <xdr:row>37</xdr:row>
      <xdr:rowOff>66748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07698"/>
          <a:ext cx="889000" cy="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66748</xdr:rowOff>
    </xdr:from>
    <xdr:to>
      <xdr:col>76</xdr:col>
      <xdr:colOff>114300</xdr:colOff>
      <xdr:row>37</xdr:row>
      <xdr:rowOff>83522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10398"/>
          <a:ext cx="889000" cy="1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83522</xdr:rowOff>
    </xdr:from>
    <xdr:to>
      <xdr:col>71</xdr:col>
      <xdr:colOff>177800</xdr:colOff>
      <xdr:row>37</xdr:row>
      <xdr:rowOff>102724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27172"/>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145879</xdr:rowOff>
    </xdr:from>
    <xdr:to>
      <xdr:col>85</xdr:col>
      <xdr:colOff>177800</xdr:colOff>
      <xdr:row>37</xdr:row>
      <xdr:rowOff>76029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1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168756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6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13248</xdr:rowOff>
    </xdr:from>
    <xdr:to>
      <xdr:col>81</xdr:col>
      <xdr:colOff>101600</xdr:colOff>
      <xdr:row>37</xdr:row>
      <xdr:rowOff>114848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5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131375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3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15948</xdr:rowOff>
    </xdr:from>
    <xdr:to>
      <xdr:col>76</xdr:col>
      <xdr:colOff>165100</xdr:colOff>
      <xdr:row>37</xdr:row>
      <xdr:rowOff>117548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5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134075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3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32722</xdr:rowOff>
    </xdr:from>
    <xdr:to>
      <xdr:col>72</xdr:col>
      <xdr:colOff>38100</xdr:colOff>
      <xdr:row>37</xdr:row>
      <xdr:rowOff>134322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7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150849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5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51924</xdr:rowOff>
    </xdr:from>
    <xdr:to>
      <xdr:col>67</xdr:col>
      <xdr:colOff>101600</xdr:colOff>
      <xdr:row>37</xdr:row>
      <xdr:rowOff>153524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9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144651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8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90810</xdr:rowOff>
    </xdr:from>
    <xdr:to>
      <xdr:col>85</xdr:col>
      <xdr:colOff>127000</xdr:colOff>
      <xdr:row>57</xdr:row>
      <xdr:rowOff>22748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92010"/>
          <a:ext cx="838200" cy="10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162461</xdr:rowOff>
    </xdr:from>
    <xdr:to>
      <xdr:col>81</xdr:col>
      <xdr:colOff>50800</xdr:colOff>
      <xdr:row>57</xdr:row>
      <xdr:rowOff>22748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763661"/>
          <a:ext cx="889000" cy="3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162461</xdr:rowOff>
    </xdr:from>
    <xdr:to>
      <xdr:col>76</xdr:col>
      <xdr:colOff>114300</xdr:colOff>
      <xdr:row>57</xdr:row>
      <xdr:rowOff>50310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63661"/>
          <a:ext cx="889000" cy="5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6099</xdr:rowOff>
    </xdr:from>
    <xdr:to>
      <xdr:col>71</xdr:col>
      <xdr:colOff>177800</xdr:colOff>
      <xdr:row>57</xdr:row>
      <xdr:rowOff>50310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78749"/>
          <a:ext cx="8890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40010</xdr:rowOff>
    </xdr:from>
    <xdr:to>
      <xdr:col>85</xdr:col>
      <xdr:colOff>177800</xdr:colOff>
      <xdr:row>56</xdr:row>
      <xdr:rowOff>141610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18437</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1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143398</xdr:rowOff>
    </xdr:from>
    <xdr:to>
      <xdr:col>81</xdr:col>
      <xdr:colOff>101600</xdr:colOff>
      <xdr:row>57</xdr:row>
      <xdr:rowOff>73548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4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64675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3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111661</xdr:rowOff>
    </xdr:from>
    <xdr:to>
      <xdr:col>76</xdr:col>
      <xdr:colOff>165100</xdr:colOff>
      <xdr:row>57</xdr:row>
      <xdr:rowOff>41811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1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32938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0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170960</xdr:rowOff>
    </xdr:from>
    <xdr:to>
      <xdr:col>72</xdr:col>
      <xdr:colOff>38100</xdr:colOff>
      <xdr:row>57</xdr:row>
      <xdr:rowOff>101110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92237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6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126749</xdr:rowOff>
    </xdr:from>
    <xdr:to>
      <xdr:col>67</xdr:col>
      <xdr:colOff>101600</xdr:colOff>
      <xdr:row>57</xdr:row>
      <xdr:rowOff>56899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2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48026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82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80192</xdr:rowOff>
    </xdr:from>
    <xdr:to>
      <xdr:col>85</xdr:col>
      <xdr:colOff>127000</xdr:colOff>
      <xdr:row>79</xdr:row>
      <xdr:rowOff>96602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24742"/>
          <a:ext cx="838200" cy="1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67596</xdr:rowOff>
    </xdr:from>
    <xdr:to>
      <xdr:col>81</xdr:col>
      <xdr:colOff>50800</xdr:colOff>
      <xdr:row>79</xdr:row>
      <xdr:rowOff>80192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12146"/>
          <a:ext cx="8890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21847</xdr:rowOff>
    </xdr:from>
    <xdr:to>
      <xdr:col>76</xdr:col>
      <xdr:colOff>114300</xdr:colOff>
      <xdr:row>79</xdr:row>
      <xdr:rowOff>67596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66397"/>
          <a:ext cx="889000" cy="4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150535</xdr:rowOff>
    </xdr:from>
    <xdr:to>
      <xdr:col>71</xdr:col>
      <xdr:colOff>177800</xdr:colOff>
      <xdr:row>79</xdr:row>
      <xdr:rowOff>21847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23635"/>
          <a:ext cx="889000" cy="4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45802</xdr:rowOff>
    </xdr:from>
    <xdr:to>
      <xdr:col>85</xdr:col>
      <xdr:colOff>177800</xdr:colOff>
      <xdr:row>79</xdr:row>
      <xdr:rowOff>147402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29392</xdr:rowOff>
    </xdr:from>
    <xdr:to>
      <xdr:col>81</xdr:col>
      <xdr:colOff>101600</xdr:colOff>
      <xdr:row>79</xdr:row>
      <xdr:rowOff>130992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7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122119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6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16796</xdr:rowOff>
    </xdr:from>
    <xdr:to>
      <xdr:col>76</xdr:col>
      <xdr:colOff>165100</xdr:colOff>
      <xdr:row>79</xdr:row>
      <xdr:rowOff>118396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134923</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33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142497</xdr:rowOff>
    </xdr:from>
    <xdr:to>
      <xdr:col>72</xdr:col>
      <xdr:colOff>38100</xdr:colOff>
      <xdr:row>79</xdr:row>
      <xdr:rowOff>72647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1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89174</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29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99735</xdr:rowOff>
    </xdr:from>
    <xdr:to>
      <xdr:col>67</xdr:col>
      <xdr:colOff>101600</xdr:colOff>
      <xdr:row>79</xdr:row>
      <xdr:rowOff>29885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46412</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24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100420</xdr:rowOff>
    </xdr:from>
    <xdr:to>
      <xdr:col>85</xdr:col>
      <xdr:colOff>127000</xdr:colOff>
      <xdr:row>97</xdr:row>
      <xdr:rowOff>100532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31070"/>
          <a:ext cx="8382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100532</xdr:rowOff>
    </xdr:from>
    <xdr:to>
      <xdr:col>81</xdr:col>
      <xdr:colOff>50800</xdr:colOff>
      <xdr:row>97</xdr:row>
      <xdr:rowOff>105507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31182"/>
          <a:ext cx="8890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105507</xdr:rowOff>
    </xdr:from>
    <xdr:to>
      <xdr:col>76</xdr:col>
      <xdr:colOff>114300</xdr:colOff>
      <xdr:row>97</xdr:row>
      <xdr:rowOff>108139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36157"/>
          <a:ext cx="889000" cy="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108139</xdr:rowOff>
    </xdr:from>
    <xdr:to>
      <xdr:col>71</xdr:col>
      <xdr:colOff>177800</xdr:colOff>
      <xdr:row>97</xdr:row>
      <xdr:rowOff>108682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38789"/>
          <a:ext cx="889000" cy="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49620</xdr:rowOff>
    </xdr:from>
    <xdr:to>
      <xdr:col>85</xdr:col>
      <xdr:colOff>177800</xdr:colOff>
      <xdr:row>97</xdr:row>
      <xdr:rowOff>151220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72497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3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49732</xdr:rowOff>
    </xdr:from>
    <xdr:to>
      <xdr:col>81</xdr:col>
      <xdr:colOff>101600</xdr:colOff>
      <xdr:row>97</xdr:row>
      <xdr:rowOff>151332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8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167859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5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54707</xdr:rowOff>
    </xdr:from>
    <xdr:to>
      <xdr:col>76</xdr:col>
      <xdr:colOff>165100</xdr:colOff>
      <xdr:row>97</xdr:row>
      <xdr:rowOff>156307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1384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6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57339</xdr:rowOff>
    </xdr:from>
    <xdr:to>
      <xdr:col>72</xdr:col>
      <xdr:colOff>38100</xdr:colOff>
      <xdr:row>97</xdr:row>
      <xdr:rowOff>158939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8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4016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6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57882</xdr:rowOff>
    </xdr:from>
    <xdr:to>
      <xdr:col>67</xdr:col>
      <xdr:colOff>101600</xdr:colOff>
      <xdr:row>97</xdr:row>
      <xdr:rowOff>159482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4559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6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154051</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69001"/>
          <a:ext cx="1269" cy="126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83456</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70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100728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4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154051</xdr:rowOff>
    </xdr:from>
    <xdr:to>
      <xdr:col>116</xdr:col>
      <xdr:colOff>152400</xdr:colOff>
      <xdr:row>31</xdr:row>
      <xdr:rowOff>154051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69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91059</xdr:rowOff>
    </xdr:from>
    <xdr:to>
      <xdr:col>116</xdr:col>
      <xdr:colOff>63500</xdr:colOff>
      <xdr:row>36</xdr:row>
      <xdr:rowOff>81026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5234559"/>
          <a:ext cx="838200" cy="101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127906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6430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149479</xdr:rowOff>
    </xdr:from>
    <xdr:to>
      <xdr:col>116</xdr:col>
      <xdr:colOff>114300</xdr:colOff>
      <xdr:row>39</xdr:row>
      <xdr:rowOff>79629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91059</xdr:rowOff>
    </xdr:from>
    <xdr:to>
      <xdr:col>111</xdr:col>
      <xdr:colOff>177800</xdr:colOff>
      <xdr:row>37</xdr:row>
      <xdr:rowOff>45974</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5234559"/>
          <a:ext cx="889000" cy="115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142494</xdr:rowOff>
    </xdr:from>
    <xdr:to>
      <xdr:col>112</xdr:col>
      <xdr:colOff>38100</xdr:colOff>
      <xdr:row>39</xdr:row>
      <xdr:rowOff>72644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63771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750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45974</xdr:rowOff>
    </xdr:from>
    <xdr:to>
      <xdr:col>107</xdr:col>
      <xdr:colOff>50800</xdr:colOff>
      <xdr:row>39</xdr:row>
      <xdr:rowOff>37211</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6389624"/>
          <a:ext cx="889000" cy="3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147447</xdr:rowOff>
    </xdr:from>
    <xdr:to>
      <xdr:col>107</xdr:col>
      <xdr:colOff>101600</xdr:colOff>
      <xdr:row>39</xdr:row>
      <xdr:rowOff>77597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68724</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755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156210</xdr:rowOff>
    </xdr:from>
    <xdr:to>
      <xdr:col>102</xdr:col>
      <xdr:colOff>114300</xdr:colOff>
      <xdr:row>39</xdr:row>
      <xdr:rowOff>37211</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71310"/>
          <a:ext cx="889000" cy="5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157353</xdr:rowOff>
    </xdr:from>
    <xdr:to>
      <xdr:col>102</xdr:col>
      <xdr:colOff>165100</xdr:colOff>
      <xdr:row>39</xdr:row>
      <xdr:rowOff>87503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104030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147955</xdr:rowOff>
    </xdr:from>
    <xdr:to>
      <xdr:col>98</xdr:col>
      <xdr:colOff>38100</xdr:colOff>
      <xdr:row>39</xdr:row>
      <xdr:rowOff>78105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69232</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755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30226</xdr:rowOff>
    </xdr:from>
    <xdr:to>
      <xdr:col>116</xdr:col>
      <xdr:colOff>114300</xdr:colOff>
      <xdr:row>36</xdr:row>
      <xdr:rowOff>131826</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20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53103</xdr:rowOff>
    </xdr:from>
    <xdr:ext cx="469744"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40259</xdr:rowOff>
    </xdr:from>
    <xdr:to>
      <xdr:col>112</xdr:col>
      <xdr:colOff>38100</xdr:colOff>
      <xdr:row>30</xdr:row>
      <xdr:rowOff>141859</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518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28</xdr:row>
      <xdr:rowOff>158386</xdr:rowOff>
    </xdr:from>
    <xdr:ext cx="534377"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056111" y="495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166624</xdr:rowOff>
    </xdr:from>
    <xdr:to>
      <xdr:col>107</xdr:col>
      <xdr:colOff>101600</xdr:colOff>
      <xdr:row>37</xdr:row>
      <xdr:rowOff>96774</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113301</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199428" y="611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157861</xdr:rowOff>
    </xdr:from>
    <xdr:to>
      <xdr:col>102</xdr:col>
      <xdr:colOff>165100</xdr:colOff>
      <xdr:row>39</xdr:row>
      <xdr:rowOff>88011</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79138</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88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105410</xdr:rowOff>
    </xdr:from>
    <xdr:to>
      <xdr:col>98</xdr:col>
      <xdr:colOff>38100</xdr:colOff>
      <xdr:row>39</xdr:row>
      <xdr:rowOff>35560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52087</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67017" y="6395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a:extLst>
            <a:ext uri="{FF2B5EF4-FFF2-40B4-BE49-F238E27FC236}">
              <a16:creationId xmlns:a16="http://schemas.microsoft.com/office/drawing/2014/main" id="{00000000-0008-0000-07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7" name="前年度繰上充用金最小値テキスト">
          <a:extLst>
            <a:ext uri="{FF2B5EF4-FFF2-40B4-BE49-F238E27FC236}">
              <a16:creationId xmlns:a16="http://schemas.microsoft.com/office/drawing/2014/main" id="{00000000-0008-0000-0700-000027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09" name="前年度繰上充用金最大値テキスト">
          <a:extLst>
            <a:ext uri="{FF2B5EF4-FFF2-40B4-BE49-F238E27FC236}">
              <a16:creationId xmlns:a16="http://schemas.microsoft.com/office/drawing/2014/main" id="{00000000-0008-0000-0700-000029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2" name="前年度繰上充用金平均値テキスト">
          <a:extLst>
            <a:ext uri="{FF2B5EF4-FFF2-40B4-BE49-F238E27FC236}">
              <a16:creationId xmlns:a16="http://schemas.microsoft.com/office/drawing/2014/main" id="{00000000-0008-0000-0700-00002C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1" name="前年度繰上充用金該当値テキスト">
          <a:extLst>
            <a:ext uri="{FF2B5EF4-FFF2-40B4-BE49-F238E27FC236}">
              <a16:creationId xmlns:a16="http://schemas.microsoft.com/office/drawing/2014/main" id="{00000000-0008-0000-0700-00003F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219,456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10,455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円）：決算総額の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％を占めており、一番高額な費目となっている。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した主な要因は、物価高騰対応重点支援給付金等の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56,511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増加した主な要因は、葬斎センター管理運営事業の火葬炉更新工事による増。</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農林水産費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34,872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漁港事業建設工事費等の増。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61,416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13,568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学校施設整備基金管理費への積立金の皆増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諸支出金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した主な要因は、交通船事業特別会計繰出金（新造船分）が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したため。</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実質収支額については、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百万円の黒字と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なり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、歳入が国庫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支出金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繰越金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が減少し、歳出</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人件費等が増加した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が、繰出金が減少した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ことにより、前年度と比べて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財政調整基金は、積立により、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b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実質単年度収支は、昨年度と比較して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323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増加し、黒字となった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連結実質収支は、一般会計等が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百万円、下水道事業会計が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百万円、国民健康保険特別会計が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百万円の黒字となっているなど、全会計で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百万の黒字となっている。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また、昨年度に引き続き、全会計で実質赤字額はない。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なお、水道事業会計については、令和５年度から広島県水道広域連合企業団へ移行したため、当該連結実質収支には含まれない。令和４年度以前は、その他会計（黒字）で示されている。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15666810</v>
      </c>
      <c r="BO4" s="358"/>
      <c r="BP4" s="358"/>
      <c r="BQ4" s="358"/>
      <c r="BR4" s="358"/>
      <c r="BS4" s="358"/>
      <c r="BT4" s="358"/>
      <c r="BU4" s="359"/>
      <c r="BV4" s="357">
        <v>15697876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2.2999999999999998</v>
      </c>
      <c r="CU4" s="364"/>
      <c r="CV4" s="364"/>
      <c r="CW4" s="364"/>
      <c r="CX4" s="364"/>
      <c r="CY4" s="364"/>
      <c r="CZ4" s="364"/>
      <c r="DA4" s="365"/>
      <c r="DB4" s="363">
        <v>0.4</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15390789</v>
      </c>
      <c r="BO5" s="395"/>
      <c r="BP5" s="395"/>
      <c r="BQ5" s="395"/>
      <c r="BR5" s="395"/>
      <c r="BS5" s="395"/>
      <c r="BT5" s="395"/>
      <c r="BU5" s="396"/>
      <c r="BV5" s="394">
        <v>15392357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98.6</v>
      </c>
      <c r="CU5" s="392"/>
      <c r="CV5" s="392"/>
      <c r="CW5" s="392"/>
      <c r="CX5" s="392"/>
      <c r="CY5" s="392"/>
      <c r="CZ5" s="392"/>
      <c r="DA5" s="393"/>
      <c r="DB5" s="391">
        <v>97.9</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276021</v>
      </c>
      <c r="BO6" s="395"/>
      <c r="BP6" s="395"/>
      <c r="BQ6" s="395"/>
      <c r="BR6" s="395"/>
      <c r="BS6" s="395"/>
      <c r="BT6" s="395"/>
      <c r="BU6" s="396"/>
      <c r="BV6" s="394">
        <v>305519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98.8</v>
      </c>
      <c r="CU6" s="432"/>
      <c r="CV6" s="432"/>
      <c r="CW6" s="432"/>
      <c r="CX6" s="432"/>
      <c r="CY6" s="432"/>
      <c r="CZ6" s="432"/>
      <c r="DA6" s="433"/>
      <c r="DB6" s="431">
        <v>98.4</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67925</v>
      </c>
      <c r="BO7" s="395"/>
      <c r="BP7" s="395"/>
      <c r="BQ7" s="395"/>
      <c r="BR7" s="395"/>
      <c r="BS7" s="395"/>
      <c r="BT7" s="395"/>
      <c r="BU7" s="396"/>
      <c r="BV7" s="394">
        <v>267144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8971337</v>
      </c>
      <c r="CU7" s="395"/>
      <c r="CV7" s="395"/>
      <c r="CW7" s="395"/>
      <c r="CX7" s="395"/>
      <c r="CY7" s="395"/>
      <c r="CZ7" s="395"/>
      <c r="DA7" s="396"/>
      <c r="DB7" s="394">
        <v>8943178</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208096</v>
      </c>
      <c r="BO8" s="395"/>
      <c r="BP8" s="395"/>
      <c r="BQ8" s="395"/>
      <c r="BR8" s="395"/>
      <c r="BS8" s="395"/>
      <c r="BT8" s="395"/>
      <c r="BU8" s="396"/>
      <c r="BV8" s="394">
        <v>38375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v>
      </c>
      <c r="CU8" s="435"/>
      <c r="CV8" s="435"/>
      <c r="CW8" s="435"/>
      <c r="CX8" s="435"/>
      <c r="CY8" s="435"/>
      <c r="CZ8" s="435"/>
      <c r="DA8" s="436"/>
      <c r="DB8" s="434">
        <v>0.3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21930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169721</v>
      </c>
      <c r="BO9" s="395"/>
      <c r="BP9" s="395"/>
      <c r="BQ9" s="395"/>
      <c r="BR9" s="395"/>
      <c r="BS9" s="395"/>
      <c r="BT9" s="395"/>
      <c r="BU9" s="396"/>
      <c r="BV9" s="394">
        <v>-302726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17.2</v>
      </c>
      <c r="CU9" s="392"/>
      <c r="CV9" s="392"/>
      <c r="CW9" s="392"/>
      <c r="CX9" s="392"/>
      <c r="CY9" s="392"/>
      <c r="CZ9" s="392"/>
      <c r="DA9" s="393"/>
      <c r="DB9" s="391">
        <v>16.8</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24339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30186</v>
      </c>
      <c r="BO10" s="395"/>
      <c r="BP10" s="395"/>
      <c r="BQ10" s="395"/>
      <c r="BR10" s="395"/>
      <c r="BS10" s="395"/>
      <c r="BT10" s="395"/>
      <c r="BU10" s="396"/>
      <c r="BV10" s="394">
        <v>179639</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20690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19705</v>
      </c>
      <c r="S13" s="479"/>
      <c r="T13" s="479"/>
      <c r="U13" s="479"/>
      <c r="V13" s="480"/>
      <c r="W13" s="410" t="s">
        <v>131</v>
      </c>
      <c r="X13" s="411"/>
      <c r="Y13" s="411"/>
      <c r="Z13" s="411"/>
      <c r="AA13" s="411"/>
      <c r="AB13" s="401"/>
      <c r="AC13" s="445">
        <v>1293</v>
      </c>
      <c r="AD13" s="446"/>
      <c r="AE13" s="446"/>
      <c r="AF13" s="446"/>
      <c r="AG13" s="488"/>
      <c r="AH13" s="445">
        <v>1362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199907</v>
      </c>
      <c r="BO13" s="395"/>
      <c r="BP13" s="395"/>
      <c r="BQ13" s="395"/>
      <c r="BR13" s="395"/>
      <c r="BS13" s="395"/>
      <c r="BT13" s="395"/>
      <c r="BU13" s="396"/>
      <c r="BV13" s="394">
        <v>-123087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7.9</v>
      </c>
      <c r="CU13" s="392"/>
      <c r="CV13" s="392"/>
      <c r="CW13" s="392"/>
      <c r="CX13" s="392"/>
      <c r="CY13" s="392"/>
      <c r="CZ13" s="392"/>
      <c r="DA13" s="393"/>
      <c r="DB13" s="391">
        <v>7.8</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20996</v>
      </c>
      <c r="S14" s="479"/>
      <c r="T14" s="479"/>
      <c r="U14" s="479"/>
      <c r="V14" s="480"/>
      <c r="W14" s="384"/>
      <c r="X14" s="385"/>
      <c r="Y14" s="385"/>
      <c r="Z14" s="385"/>
      <c r="AA14" s="385"/>
      <c r="AB14" s="374"/>
      <c r="AC14" s="481">
        <v>12.4</v>
      </c>
      <c r="AD14" s="482"/>
      <c r="AE14" s="482"/>
      <c r="AF14" s="482"/>
      <c r="AG14" s="483"/>
      <c r="AH14" s="481">
        <v>12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20118</v>
      </c>
      <c r="S15" s="479"/>
      <c r="T15" s="479"/>
      <c r="U15" s="479"/>
      <c r="V15" s="480"/>
      <c r="W15" s="410" t="s">
        <v>137</v>
      </c>
      <c r="X15" s="411"/>
      <c r="Y15" s="411"/>
      <c r="Z15" s="411"/>
      <c r="AA15" s="411"/>
      <c r="AB15" s="401"/>
      <c r="AC15" s="445">
        <v>1931</v>
      </c>
      <c r="AD15" s="446"/>
      <c r="AE15" s="446"/>
      <c r="AF15" s="446"/>
      <c r="AG15" s="488"/>
      <c r="AH15" s="445">
        <v>2195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2537004</v>
      </c>
      <c r="BO15" s="358"/>
      <c r="BP15" s="358"/>
      <c r="BQ15" s="358"/>
      <c r="BR15" s="358"/>
      <c r="BS15" s="358"/>
      <c r="BT15" s="358"/>
      <c r="BU15" s="359"/>
      <c r="BV15" s="357">
        <v>2496722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18.5</v>
      </c>
      <c r="AD16" s="482"/>
      <c r="AE16" s="482"/>
      <c r="AF16" s="482"/>
      <c r="AG16" s="483"/>
      <c r="AH16" s="481">
        <v>19.399999999999999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8290096</v>
      </c>
      <c r="BO16" s="395"/>
      <c r="BP16" s="395"/>
      <c r="BQ16" s="395"/>
      <c r="BR16" s="395"/>
      <c r="BS16" s="395"/>
      <c r="BT16" s="395"/>
      <c r="BU16" s="396"/>
      <c r="BV16" s="394">
        <v>8268614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7206</v>
      </c>
      <c r="AD17" s="446"/>
      <c r="AE17" s="446"/>
      <c r="AF17" s="446"/>
      <c r="AG17" s="488"/>
      <c r="AH17" s="445">
        <v>7775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3184757</v>
      </c>
      <c r="BO17" s="395"/>
      <c r="BP17" s="395"/>
      <c r="BQ17" s="395"/>
      <c r="BR17" s="395"/>
      <c r="BS17" s="395"/>
      <c r="BT17" s="395"/>
      <c r="BU17" s="396"/>
      <c r="BV17" s="394">
        <v>3129251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100.65</v>
      </c>
      <c r="M18" s="518"/>
      <c r="N18" s="518"/>
      <c r="O18" s="518"/>
      <c r="P18" s="518"/>
      <c r="Q18" s="518"/>
      <c r="R18" s="519"/>
      <c r="S18" s="519"/>
      <c r="T18" s="519"/>
      <c r="U18" s="519"/>
      <c r="V18" s="520"/>
      <c r="W18" s="412"/>
      <c r="X18" s="413"/>
      <c r="Y18" s="413"/>
      <c r="Z18" s="413"/>
      <c r="AA18" s="413"/>
      <c r="AB18" s="404"/>
      <c r="AC18" s="521">
        <v>69.099999999999994</v>
      </c>
      <c r="AD18" s="522"/>
      <c r="AE18" s="522"/>
      <c r="AF18" s="522"/>
      <c r="AG18" s="523"/>
      <c r="AH18" s="521">
        <v>68.599999999999994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9176574</v>
      </c>
      <c r="BO18" s="395"/>
      <c r="BP18" s="395"/>
      <c r="BQ18" s="395"/>
      <c r="BR18" s="395"/>
      <c r="BS18" s="395"/>
      <c r="BT18" s="395"/>
      <c r="BU18" s="396"/>
      <c r="BV18" s="394">
        <v>9048607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218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10900515</v>
      </c>
      <c r="BO19" s="395"/>
      <c r="BP19" s="395"/>
      <c r="BQ19" s="395"/>
      <c r="BR19" s="395"/>
      <c r="BS19" s="395"/>
      <c r="BT19" s="395"/>
      <c r="BU19" s="396"/>
      <c r="BV19" s="394">
        <v>11239622</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10141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16413774</v>
      </c>
      <c r="BO22" s="358"/>
      <c r="BP22" s="358"/>
      <c r="BQ22" s="358"/>
      <c r="BR22" s="358"/>
      <c r="BS22" s="358"/>
      <c r="BT22" s="358"/>
      <c r="BU22" s="359"/>
      <c r="BV22" s="357">
        <v>16944474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8305617</v>
      </c>
      <c r="BO23" s="395"/>
      <c r="BP23" s="395"/>
      <c r="BQ23" s="395"/>
      <c r="BR23" s="395"/>
      <c r="BS23" s="395"/>
      <c r="BT23" s="395"/>
      <c r="BU23" s="396"/>
      <c r="BV23" s="394">
        <v>8574984</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8200</v>
      </c>
      <c r="R24" s="446"/>
      <c r="S24" s="446"/>
      <c r="T24" s="446"/>
      <c r="U24" s="446"/>
      <c r="V24" s="488"/>
      <c r="W24" s="540"/>
      <c r="X24" s="541"/>
      <c r="Y24" s="542"/>
      <c r="Z24" s="444" t="s">
        <v>162</v>
      </c>
      <c r="AA24" s="424"/>
      <c r="AB24" s="424"/>
      <c r="AC24" s="424"/>
      <c r="AD24" s="424"/>
      <c r="AE24" s="424"/>
      <c r="AF24" s="424"/>
      <c r="AG24" s="425"/>
      <c r="AH24" s="445">
        <v>320</v>
      </c>
      <c r="AI24" s="446"/>
      <c r="AJ24" s="446"/>
      <c r="AK24" s="446"/>
      <c r="AL24" s="488"/>
      <c r="AM24" s="445">
        <v>1038080</v>
      </c>
      <c r="AN24" s="446"/>
      <c r="AO24" s="446"/>
      <c r="AP24" s="446"/>
      <c r="AQ24" s="446"/>
      <c r="AR24" s="488"/>
      <c r="AS24" s="445">
        <v>3244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12077966</v>
      </c>
      <c r="BO24" s="395"/>
      <c r="BP24" s="395"/>
      <c r="BQ24" s="395"/>
      <c r="BR24" s="395"/>
      <c r="BS24" s="395"/>
      <c r="BT24" s="395"/>
      <c r="BU24" s="396"/>
      <c r="BV24" s="394">
        <v>12061414</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7000</v>
      </c>
      <c r="R25" s="446"/>
      <c r="S25" s="446"/>
      <c r="T25" s="446"/>
      <c r="U25" s="446"/>
      <c r="V25" s="488"/>
      <c r="W25" s="540"/>
      <c r="X25" s="541"/>
      <c r="Y25" s="542"/>
      <c r="Z25" s="444" t="s">
        <v>165</v>
      </c>
      <c r="AA25" s="424"/>
      <c r="AB25" s="424"/>
      <c r="AC25" s="424"/>
      <c r="AD25" s="424"/>
      <c r="AE25" s="424"/>
      <c r="AF25" s="424"/>
      <c r="AG25" s="425"/>
      <c r="AH25" s="445">
        <v>64</v>
      </c>
      <c r="AI25" s="446"/>
      <c r="AJ25" s="446"/>
      <c r="AK25" s="446"/>
      <c r="AL25" s="488"/>
      <c r="AM25" s="445">
        <v>190080</v>
      </c>
      <c r="AN25" s="446"/>
      <c r="AO25" s="446"/>
      <c r="AP25" s="446"/>
      <c r="AQ25" s="446"/>
      <c r="AR25" s="488"/>
      <c r="AS25" s="445">
        <v>2970</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5388395</v>
      </c>
      <c r="BO25" s="358"/>
      <c r="BP25" s="358"/>
      <c r="BQ25" s="358"/>
      <c r="BR25" s="358"/>
      <c r="BS25" s="358"/>
      <c r="BT25" s="358"/>
      <c r="BU25" s="359"/>
      <c r="BV25" s="357">
        <v>5448959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6200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4100</v>
      </c>
      <c r="R27" s="446"/>
      <c r="S27" s="446"/>
      <c r="T27" s="446"/>
      <c r="U27" s="446"/>
      <c r="V27" s="488"/>
      <c r="W27" s="540"/>
      <c r="X27" s="541"/>
      <c r="Y27" s="542"/>
      <c r="Z27" s="444" t="s">
        <v>171</v>
      </c>
      <c r="AA27" s="424"/>
      <c r="AB27" s="424"/>
      <c r="AC27" s="424"/>
      <c r="AD27" s="424"/>
      <c r="AE27" s="424"/>
      <c r="AF27" s="424"/>
      <c r="AG27" s="425"/>
      <c r="AH27" s="445">
        <v>4</v>
      </c>
      <c r="AI27" s="446"/>
      <c r="AJ27" s="446"/>
      <c r="AK27" s="446"/>
      <c r="AL27" s="488"/>
      <c r="AM27" s="445">
        <v>15336</v>
      </c>
      <c r="AN27" s="446"/>
      <c r="AO27" s="446"/>
      <c r="AP27" s="446"/>
      <c r="AQ27" s="446"/>
      <c r="AR27" s="488"/>
      <c r="AS27" s="445">
        <v>3834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3550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4856300</v>
      </c>
      <c r="BO28" s="358"/>
      <c r="BP28" s="358"/>
      <c r="BQ28" s="358"/>
      <c r="BR28" s="358"/>
      <c r="BS28" s="358"/>
      <c r="BT28" s="358"/>
      <c r="BU28" s="359"/>
      <c r="BV28" s="357">
        <v>4826114</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14</v>
      </c>
      <c r="M29" s="446"/>
      <c r="N29" s="446"/>
      <c r="O29" s="446"/>
      <c r="P29" s="488"/>
      <c r="Q29" s="445">
        <v>3250</v>
      </c>
      <c r="R29" s="446"/>
      <c r="S29" s="446"/>
      <c r="T29" s="446"/>
      <c r="U29" s="446"/>
      <c r="V29" s="488"/>
      <c r="W29" s="543"/>
      <c r="X29" s="544"/>
      <c r="Y29" s="545"/>
      <c r="Z29" s="444" t="s">
        <v>177</v>
      </c>
      <c r="AA29" s="424"/>
      <c r="AB29" s="424"/>
      <c r="AC29" s="424"/>
      <c r="AD29" s="424"/>
      <c r="AE29" s="424"/>
      <c r="AF29" s="424"/>
      <c r="AG29" s="425"/>
      <c r="AH29" s="445">
        <v>324</v>
      </c>
      <c r="AI29" s="446"/>
      <c r="AJ29" s="446"/>
      <c r="AK29" s="446"/>
      <c r="AL29" s="488"/>
      <c r="AM29" s="445">
        <v>1053416</v>
      </c>
      <c r="AN29" s="446"/>
      <c r="AO29" s="446"/>
      <c r="AP29" s="446"/>
      <c r="AQ29" s="446"/>
      <c r="AR29" s="488"/>
      <c r="AS29" s="445">
        <v>3251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1126590</v>
      </c>
      <c r="BO29" s="395"/>
      <c r="BP29" s="395"/>
      <c r="BQ29" s="395"/>
      <c r="BR29" s="395"/>
      <c r="BS29" s="395"/>
      <c r="BT29" s="395"/>
      <c r="BU29" s="396"/>
      <c r="BV29" s="394">
        <v>1092180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3904035</v>
      </c>
      <c r="BO30" s="514"/>
      <c r="BP30" s="514"/>
      <c r="BQ30" s="514"/>
      <c r="BR30" s="514"/>
      <c r="BS30" s="514"/>
      <c r="BT30" s="514"/>
      <c r="BU30" s="515"/>
      <c r="BV30" s="513">
        <v>3719233</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下水道事業会計</v>
      </c>
      <c r="AP34" s="585"/>
      <c r="AQ34" s="585"/>
      <c r="AR34" s="585"/>
      <c r="AS34" s="585"/>
      <c r="AT34" s="585"/>
      <c r="AU34" s="585"/>
      <c r="AV34" s="585"/>
      <c r="AW34" s="585"/>
      <c r="AX34" s="585"/>
      <c r="AY34" s="585"/>
      <c r="AZ34" s="585"/>
      <c r="BA34" s="585"/>
      <c r="BB34" s="585"/>
      <c r="BC34" s="585"/>
      <c r="BD34" s="163"/>
      <c r="BE34" s="584">
        <f>IF(BG34="","",MAX(C34:D43,U34:V43,AM34:AN43)+1)</f>
        <v>8</v>
      </c>
      <c r="BF34" s="584"/>
      <c r="BG34" s="585" t="str">
        <f>IF('各会計、関係団体の財政状況及び健全化判断比率'!B33="","",'各会計、関係団体の財政状況及び健全化判断比率'!B33)</f>
        <v>宿泊施設事業特別会計</v>
      </c>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後期高齢者医療広域連合（一般会計）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江田島市土地開発公社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港湾管理特別会計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f t="shared" ref="BE35:BE43" si="1">IF(BG35="","",BE34+1)</f>
        <v>9</v>
      </c>
      <c r="BF35" s="584"/>
      <c r="BG35" s="585" t="str">
        <f>IF('各会計、関係団体の財政状況及び健全化判断比率'!B34="","",'各会計、関係団体の財政状況及び健全化判断比率'!B34)</f>
        <v>交通船事業特別会計</v>
      </c>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後期高齢者医療広域連合（特別会計）</v>
      </c>
      <c r="BZ35" s="585"/>
      <c r="CA35" s="585"/>
      <c r="CB35" s="585"/>
      <c r="CC35" s="585"/>
      <c r="CD35" s="585"/>
      <c r="CE35" s="585"/>
      <c r="CF35" s="585"/>
      <c r="CG35" s="585"/>
      <c r="CH35" s="585"/>
      <c r="CI35" s="585"/>
      <c r="CJ35" s="585"/>
      <c r="CK35" s="585"/>
      <c r="CL35" s="585"/>
      <c r="CM35" s="585"/>
      <c r="CN35" s="163"/>
      <c r="CO35" s="584">
        <f t="shared" ref="CO35:CO43" si="3">IF(CQ35="","",CO34+1)</f>
        <v>17</v>
      </c>
      <c r="CP35" s="584"/>
      <c r="CQ35" s="585" t="str">
        <f>IF('各会計、関係団体の財政状況及び健全化判断比率'!BS8="","",'各会計、関係団体の財政状況及び健全化判断比率'!BS8)</f>
        <v>沖ノ島マリーナ株式会社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介護保険（保険事業勘定）特別会計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f t="shared" si="1"/>
        <v>10</v>
      </c>
      <c r="BF36" s="584"/>
      <c r="BG36" s="585" t="str">
        <f>IF('各会計、関係団体の財政状況及び健全化判断比率'!B35="","",'各会計、関係団体の財政状況及び健全化判断比率'!B35)</f>
        <v>地域開発事業特別会計</v>
      </c>
      <c r="BH36" s="585"/>
      <c r="BI36" s="585"/>
      <c r="BJ36" s="585"/>
      <c r="BK36" s="585"/>
      <c r="BL36" s="585"/>
      <c r="BM36" s="585"/>
      <c r="BN36" s="585"/>
      <c r="BO36" s="585"/>
      <c r="BP36" s="585"/>
      <c r="BQ36" s="585"/>
      <c r="BR36" s="585"/>
      <c r="BS36" s="585"/>
      <c r="BT36" s="585"/>
      <c r="BU36" s="585"/>
      <c r="BV36" s="163"/>
      <c r="BW36" s="584">
        <f t="shared" si="2"/>
        <v>13</v>
      </c>
      <c r="BX36" s="584"/>
      <c r="BY36" s="585" t="str">
        <f>IF('各会計、関係団体の財政状況及び健全化判断比率'!B70="","",'各会計、関係団体の財政状況及び健全化判断比率'!B70)</f>
        <v>広島県市町総合事務組合</v>
      </c>
      <c r="BZ36" s="585"/>
      <c r="CA36" s="585"/>
      <c r="CB36" s="585"/>
      <c r="CC36" s="585"/>
      <c r="CD36" s="585"/>
      <c r="CE36" s="585"/>
      <c r="CF36" s="585"/>
      <c r="CG36" s="585"/>
      <c r="CH36" s="585"/>
      <c r="CI36" s="585"/>
      <c r="CJ36" s="585"/>
      <c r="CK36" s="585"/>
      <c r="CL36" s="585"/>
      <c r="CM36" s="585"/>
      <c r="CN36" s="163"/>
      <c r="CO36" s="584">
        <f t="shared" si="3"/>
        <v>18</v>
      </c>
      <c r="CP36" s="584"/>
      <c r="CQ36" s="585" t="str">
        <f>IF('各会計、関係団体の財政状況及び健全化判断比率'!BS9="","",'各会計、関係団体の財政状況及び健全化判断比率'!BS9)</f>
        <v>江田島バス株式会社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介護保険（介護サービス事業勘定）特別会計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14</v>
      </c>
      <c r="BX37" s="584"/>
      <c r="BY37" s="585" t="str">
        <f>IF('各会計、関係団体の財政状況及び健全化判断比率'!B71="","",'各会計、関係団体の財政状況及び健全化判断比率'!B71)</f>
        <v>広島県水道広域連合企業団（水道用水供給事業会計）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15</v>
      </c>
      <c r="BX38" s="584"/>
      <c r="BY38" s="585" t="str">
        <f>IF('各会計、関係団体の財政状況及び健全化判断比率'!B72="","",'各会計、関係団体の財政状況及び健全化判断比率'!B72)</f>
        <v>広島県水道広域連合企業団（工業用水道事業会計）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ELHetxzQPb0yIc3fh5THQTPmkWtexoyNUVXhcxwIIXP4aH6+r6x0wA2HYzcd/9mpHG50xn4ToeWWXMZROqRzKw==" saltValue="vZ3MllHu6IMrNy/OHwER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536</v>
      </c>
      <c r="D34" s="1136"/>
      <c r="E34" s="1137"/>
      <c r="F34" s="32">
        <v>2.48</v>
      </c>
      <c r="G34" s="33">
        <v>3.44</v>
      </c>
      <c r="H34" s="33">
        <v>3.79</v>
      </c>
      <c r="I34" s="33">
        <v>0.42</v>
      </c>
      <c r="J34" s="34">
        <v>2.2999999999999998</v>
      </c>
      <c r="K34" s="22"/>
      <c r="L34" s="22"/>
      <c r="M34" s="22"/>
      <c r="N34" s="22"/>
      <c r="O34" s="22"/>
      <c r="P34" s="22"/>
    </row>
    <row r="35" spans="1:16" ht="39" customHeight="1" x14ac:dyDescent="0.15">
      <c r="A35" s="22"/>
      <c r="B35" s="35"/>
      <c r="C35" s="1132" t="s">
        <v>537</v>
      </c>
      <c r="D35" s="1132"/>
      <c r="E35" s="1133"/>
      <c r="F35" s="36">
        <v>2.74</v>
      </c>
      <c r="G35" s="37">
        <v>1.94</v>
      </c>
      <c r="H35" s="37">
        <v>1.62</v>
      </c>
      <c r="I35" s="37">
        <v>1.26</v>
      </c>
      <c r="J35" s="38">
        <v>0.96</v>
      </c>
      <c r="K35" s="22"/>
      <c r="L35" s="22"/>
      <c r="M35" s="22"/>
      <c r="N35" s="22"/>
      <c r="O35" s="22"/>
      <c r="P35" s="22"/>
    </row>
    <row r="36" spans="1:16" ht="39" customHeight="1" x14ac:dyDescent="0.15">
      <c r="A36" s="22"/>
      <c r="B36" s="35"/>
      <c r="C36" s="1132" t="s">
        <v>538</v>
      </c>
      <c r="D36" s="1132"/>
      <c r="E36" s="1133"/>
      <c r="F36" s="36">
        <v>1.05</v>
      </c>
      <c r="G36" s="37">
        <v>1.18</v>
      </c>
      <c r="H36" s="37">
        <v>1.31</v>
      </c>
      <c r="I36" s="37">
        <v>1.1499999999999999</v>
      </c>
      <c r="J36" s="38">
        <v>0.96</v>
      </c>
      <c r="K36" s="22"/>
      <c r="L36" s="22"/>
      <c r="M36" s="22"/>
      <c r="N36" s="22"/>
      <c r="O36" s="22"/>
      <c r="P36" s="22"/>
    </row>
    <row r="37" spans="1:16" ht="39" customHeight="1" x14ac:dyDescent="0.15">
      <c r="A37" s="22"/>
      <c r="B37" s="35"/>
      <c r="C37" s="1132" t="s">
        <v>539</v>
      </c>
      <c r="D37" s="1132"/>
      <c r="E37" s="1133"/>
      <c r="F37" s="36">
        <v>0.56999999999999995</v>
      </c>
      <c r="G37" s="37">
        <v>1.27</v>
      </c>
      <c r="H37" s="37">
        <v>0.72</v>
      </c>
      <c r="I37" s="37">
        <v>0.65</v>
      </c>
      <c r="J37" s="38">
        <v>0.13</v>
      </c>
      <c r="K37" s="22"/>
      <c r="L37" s="22"/>
      <c r="M37" s="22"/>
      <c r="N37" s="22"/>
      <c r="O37" s="22"/>
      <c r="P37" s="22"/>
    </row>
    <row r="38" spans="1:16" ht="39" customHeight="1" x14ac:dyDescent="0.15">
      <c r="A38" s="22"/>
      <c r="B38" s="35"/>
      <c r="C38" s="1132" t="s">
        <v>540</v>
      </c>
      <c r="D38" s="1132"/>
      <c r="E38" s="1133"/>
      <c r="F38" s="36">
        <v>0.1</v>
      </c>
      <c r="G38" s="37">
        <v>0.13</v>
      </c>
      <c r="H38" s="37">
        <v>0.1</v>
      </c>
      <c r="I38" s="37">
        <v>0.11</v>
      </c>
      <c r="J38" s="38">
        <v>0.09</v>
      </c>
      <c r="K38" s="22"/>
      <c r="L38" s="22"/>
      <c r="M38" s="22"/>
      <c r="N38" s="22"/>
      <c r="O38" s="22"/>
      <c r="P38" s="22"/>
    </row>
    <row r="39" spans="1:16" ht="39" customHeight="1" x14ac:dyDescent="0.15">
      <c r="A39" s="22"/>
      <c r="B39" s="35"/>
      <c r="C39" s="1132" t="s">
        <v>541</v>
      </c>
      <c r="D39" s="1132"/>
      <c r="E39" s="1133"/>
      <c r="F39" s="36">
        <v>0</v>
      </c>
      <c r="G39" s="37">
        <v>0.01</v>
      </c>
      <c r="H39" s="37">
        <v>0.08</v>
      </c>
      <c r="I39" s="37">
        <v>0.05</v>
      </c>
      <c r="J39" s="38">
        <v>0.03</v>
      </c>
      <c r="K39" s="22"/>
      <c r="L39" s="22"/>
      <c r="M39" s="22"/>
      <c r="N39" s="22"/>
      <c r="O39" s="22"/>
      <c r="P39" s="22"/>
    </row>
    <row r="40" spans="1:16" ht="39" customHeight="1" x14ac:dyDescent="0.15">
      <c r="A40" s="22"/>
      <c r="B40" s="35"/>
      <c r="C40" s="1132" t="s">
        <v>542</v>
      </c>
      <c r="D40" s="1132"/>
      <c r="E40" s="1133"/>
      <c r="F40" s="36">
        <v>0.01</v>
      </c>
      <c r="G40" s="37">
        <v>7.0000000000000007E-2</v>
      </c>
      <c r="H40" s="37">
        <v>0.01</v>
      </c>
      <c r="I40" s="37">
        <v>0</v>
      </c>
      <c r="J40" s="38">
        <v>0.01</v>
      </c>
      <c r="K40" s="22"/>
      <c r="L40" s="22"/>
      <c r="M40" s="22"/>
      <c r="N40" s="22"/>
      <c r="O40" s="22"/>
      <c r="P40" s="22"/>
    </row>
    <row r="41" spans="1:16" ht="39" customHeight="1" x14ac:dyDescent="0.15">
      <c r="A41" s="22"/>
      <c r="B41" s="35"/>
      <c r="C41" s="1132" t="s">
        <v>543</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544</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545</v>
      </c>
      <c r="D43" s="1134"/>
      <c r="E43" s="1135"/>
      <c r="F43" s="41">
        <v>18.77</v>
      </c>
      <c r="G43" s="42">
        <v>19.010000000000002</v>
      </c>
      <c r="H43" s="42">
        <v>20.63</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row r="50" s="23" customFormat="1" ht="13.5" hidden="1" customHeight="1" x14ac:dyDescent="0.15"/>
    <row r="51" s="23" customFormat="1" ht="13.5" hidden="1" customHeight="1" x14ac:dyDescent="0.15"/>
  </sheetData>
  <sheetProtection algorithmName="SHA-512" hashValue="fPXpCvAVamylU2kAW0thTBFOhDc0df9X4BaPnbU8PG0hA2dIVRgVhuRTdflxdrYPq58aIDtxnrkj/Jz855KrHA==" saltValue="vId6qjUNPtyvEt3+eXTv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75" zoomScaleNormal="7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1980</v>
      </c>
      <c r="L45" s="58">
        <v>1933</v>
      </c>
      <c r="M45" s="58">
        <v>1924</v>
      </c>
      <c r="N45" s="58">
        <v>1998</v>
      </c>
      <c r="O45" s="59">
        <v>1952</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15">
      <c r="A48" s="46"/>
      <c r="B48" s="1140"/>
      <c r="C48" s="1141"/>
      <c r="D48" s="60"/>
      <c r="E48" s="1146" t="s">
        <v>13</v>
      </c>
      <c r="F48" s="1146"/>
      <c r="G48" s="1146"/>
      <c r="H48" s="1146"/>
      <c r="I48" s="1146"/>
      <c r="J48" s="1147"/>
      <c r="K48" s="61">
        <v>396</v>
      </c>
      <c r="L48" s="62">
        <v>369</v>
      </c>
      <c r="M48" s="62">
        <v>333</v>
      </c>
      <c r="N48" s="62">
        <v>302</v>
      </c>
      <c r="O48" s="63">
        <v>256</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490</v>
      </c>
      <c r="L49" s="62" t="s">
        <v>490</v>
      </c>
      <c r="M49" s="62" t="s">
        <v>490</v>
      </c>
      <c r="N49" s="62">
        <v>6</v>
      </c>
      <c r="O49" s="63">
        <v>6</v>
      </c>
      <c r="P49" s="46"/>
      <c r="Q49" s="46"/>
      <c r="R49" s="46"/>
      <c r="S49" s="46"/>
      <c r="T49" s="46"/>
      <c r="U49" s="46"/>
    </row>
    <row r="50" spans="1:21" ht="30.75" customHeight="1" x14ac:dyDescent="0.15">
      <c r="A50" s="46"/>
      <c r="B50" s="1140"/>
      <c r="C50" s="1141"/>
      <c r="D50" s="60"/>
      <c r="E50" s="1146" t="s">
        <v>15</v>
      </c>
      <c r="F50" s="1146"/>
      <c r="G50" s="1146"/>
      <c r="H50" s="1146"/>
      <c r="I50" s="1146"/>
      <c r="J50" s="1147"/>
      <c r="K50" s="61">
        <v>16</v>
      </c>
      <c r="L50" s="62">
        <v>15</v>
      </c>
      <c r="M50" s="62">
        <v>15</v>
      </c>
      <c r="N50" s="62">
        <v>13</v>
      </c>
      <c r="O50" s="63">
        <v>13</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0</v>
      </c>
      <c r="N51" s="62">
        <v>0</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1860</v>
      </c>
      <c r="L52" s="62">
        <v>1770</v>
      </c>
      <c r="M52" s="62">
        <v>1702</v>
      </c>
      <c r="N52" s="62">
        <v>1699</v>
      </c>
      <c r="O52" s="63">
        <v>1667</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532</v>
      </c>
      <c r="L53" s="67">
        <v>547</v>
      </c>
      <c r="M53" s="67">
        <v>570</v>
      </c>
      <c r="N53" s="67">
        <v>620</v>
      </c>
      <c r="O53" s="68">
        <v>560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row r="70" s="47" customFormat="1" ht="12.6" hidden="1" customHeight="1" x14ac:dyDescent="0.15"/>
  </sheetData>
  <sheetProtection algorithmName="SHA-512" hashValue="C9zmZZVY1ndUeMtcAAGNl6bOCb2dST1kjG0YECsUckAcmwXRIr6adUi7pXEGN+oqBDjLb4bIbG9RrK+rjmeVYQ==" saltValue="2owWjtqhuxB7tMGwkDHUX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69" t="s">
        <v>30</v>
      </c>
      <c r="C41" s="1170"/>
      <c r="D41" s="103"/>
      <c r="E41" s="1175" t="s">
        <v>31</v>
      </c>
      <c r="F41" s="1175"/>
      <c r="G41" s="1175"/>
      <c r="H41" s="1176"/>
      <c r="I41" s="330">
        <v>18752</v>
      </c>
      <c r="J41" s="331">
        <v>18156</v>
      </c>
      <c r="K41" s="331">
        <v>17765</v>
      </c>
      <c r="L41" s="331">
        <v>17311</v>
      </c>
      <c r="M41" s="332">
        <v>16743</v>
      </c>
    </row>
    <row r="42" spans="2:13" ht="27.75" customHeight="1" x14ac:dyDescent="0.15">
      <c r="B42" s="1171"/>
      <c r="C42" s="1172"/>
      <c r="D42" s="104"/>
      <c r="E42" s="1177" t="s">
        <v>32</v>
      </c>
      <c r="F42" s="1177"/>
      <c r="G42" s="1177"/>
      <c r="H42" s="1178"/>
      <c r="I42" s="333">
        <v>250</v>
      </c>
      <c r="J42" s="334">
        <v>238</v>
      </c>
      <c r="K42" s="334">
        <v>225</v>
      </c>
      <c r="L42" s="334">
        <v>213</v>
      </c>
      <c r="M42" s="335">
        <v>200</v>
      </c>
    </row>
    <row r="43" spans="2:13" ht="27.75" customHeight="1" x14ac:dyDescent="0.15">
      <c r="B43" s="1171"/>
      <c r="C43" s="1172"/>
      <c r="D43" s="104"/>
      <c r="E43" s="1177" t="s">
        <v>33</v>
      </c>
      <c r="F43" s="1177"/>
      <c r="G43" s="1177"/>
      <c r="H43" s="1178"/>
      <c r="I43" s="333">
        <v>3400</v>
      </c>
      <c r="J43" s="334">
        <v>3019</v>
      </c>
      <c r="K43" s="334">
        <v>2661</v>
      </c>
      <c r="L43" s="334">
        <v>2235</v>
      </c>
      <c r="M43" s="335">
        <v>2111</v>
      </c>
    </row>
    <row r="44" spans="2:13" ht="27.75" customHeight="1" x14ac:dyDescent="0.15">
      <c r="B44" s="1171"/>
      <c r="C44" s="1172"/>
      <c r="D44" s="104"/>
      <c r="E44" s="1177" t="s">
        <v>34</v>
      </c>
      <c r="F44" s="1177"/>
      <c r="G44" s="1177"/>
      <c r="H44" s="1178"/>
      <c r="I44" s="333" t="s">
        <v>490</v>
      </c>
      <c r="J44" s="334" t="s">
        <v>490</v>
      </c>
      <c r="K44" s="334" t="s">
        <v>490</v>
      </c>
      <c r="L44" s="334">
        <v>25</v>
      </c>
      <c r="M44" s="335">
        <v>20</v>
      </c>
    </row>
    <row r="45" spans="2:13" ht="27.75" customHeight="1" x14ac:dyDescent="0.15">
      <c r="B45" s="1171"/>
      <c r="C45" s="1172"/>
      <c r="D45" s="104"/>
      <c r="E45" s="1177" t="s">
        <v>35</v>
      </c>
      <c r="F45" s="1177"/>
      <c r="G45" s="1177"/>
      <c r="H45" s="1178"/>
      <c r="I45" s="333">
        <v>2992</v>
      </c>
      <c r="J45" s="334">
        <v>2965</v>
      </c>
      <c r="K45" s="334">
        <v>2919</v>
      </c>
      <c r="L45" s="334">
        <v>3105</v>
      </c>
      <c r="M45" s="335">
        <v>3046</v>
      </c>
    </row>
    <row r="46" spans="2:13" ht="27.75" customHeight="1" x14ac:dyDescent="0.15">
      <c r="B46" s="1171"/>
      <c r="C46" s="1172"/>
      <c r="D46" s="105"/>
      <c r="E46" s="1177" t="s">
        <v>36</v>
      </c>
      <c r="F46" s="1177"/>
      <c r="G46" s="1177"/>
      <c r="H46" s="1178"/>
      <c r="I46" s="333" t="s">
        <v>490</v>
      </c>
      <c r="J46" s="334" t="s">
        <v>490</v>
      </c>
      <c r="K46" s="334" t="s">
        <v>490</v>
      </c>
      <c r="L46" s="334" t="s">
        <v>490</v>
      </c>
      <c r="M46" s="335" t="s">
        <v>490</v>
      </c>
    </row>
    <row r="47" spans="2:13" ht="27.75" customHeight="1" x14ac:dyDescent="0.15">
      <c r="B47" s="1171"/>
      <c r="C47" s="1172"/>
      <c r="D47" s="106"/>
      <c r="E47" s="1179" t="s">
        <v>37</v>
      </c>
      <c r="F47" s="1180"/>
      <c r="G47" s="1180"/>
      <c r="H47" s="1181"/>
      <c r="I47" s="333" t="s">
        <v>490</v>
      </c>
      <c r="J47" s="334" t="s">
        <v>490</v>
      </c>
      <c r="K47" s="334" t="s">
        <v>490</v>
      </c>
      <c r="L47" s="334" t="s">
        <v>490</v>
      </c>
      <c r="M47" s="335" t="s">
        <v>490</v>
      </c>
    </row>
    <row r="48" spans="2:13" ht="27.75" customHeight="1" x14ac:dyDescent="0.15">
      <c r="B48" s="1171"/>
      <c r="C48" s="1172"/>
      <c r="D48" s="104"/>
      <c r="E48" s="1177" t="s">
        <v>38</v>
      </c>
      <c r="F48" s="1177"/>
      <c r="G48" s="1177"/>
      <c r="H48" s="1178"/>
      <c r="I48" s="333" t="s">
        <v>490</v>
      </c>
      <c r="J48" s="334" t="s">
        <v>490</v>
      </c>
      <c r="K48" s="334" t="s">
        <v>490</v>
      </c>
      <c r="L48" s="334" t="s">
        <v>490</v>
      </c>
      <c r="M48" s="335" t="s">
        <v>490</v>
      </c>
    </row>
    <row r="49" spans="2:13" ht="27.75" customHeight="1" x14ac:dyDescent="0.15">
      <c r="B49" s="1173"/>
      <c r="C49" s="1174"/>
      <c r="D49" s="104"/>
      <c r="E49" s="1177" t="s">
        <v>39</v>
      </c>
      <c r="F49" s="1177"/>
      <c r="G49" s="1177"/>
      <c r="H49" s="1178"/>
      <c r="I49" s="333" t="s">
        <v>490</v>
      </c>
      <c r="J49" s="334" t="s">
        <v>490</v>
      </c>
      <c r="K49" s="334" t="s">
        <v>490</v>
      </c>
      <c r="L49" s="334" t="s">
        <v>490</v>
      </c>
      <c r="M49" s="335" t="s">
        <v>490</v>
      </c>
    </row>
    <row r="50" spans="2:13" ht="27.75" customHeight="1" x14ac:dyDescent="0.15">
      <c r="B50" s="1182" t="s">
        <v>40</v>
      </c>
      <c r="C50" s="1183"/>
      <c r="D50" s="107"/>
      <c r="E50" s="1177" t="s">
        <v>41</v>
      </c>
      <c r="F50" s="1177"/>
      <c r="G50" s="1177"/>
      <c r="H50" s="1178"/>
      <c r="I50" s="333">
        <v>6968</v>
      </c>
      <c r="J50" s="334">
        <v>7679</v>
      </c>
      <c r="K50" s="334">
        <v>8031</v>
      </c>
      <c r="L50" s="334">
        <v>8373</v>
      </c>
      <c r="M50" s="335">
        <v>8571</v>
      </c>
    </row>
    <row r="51" spans="2:13" ht="27.75" customHeight="1" x14ac:dyDescent="0.15">
      <c r="B51" s="1171"/>
      <c r="C51" s="1172"/>
      <c r="D51" s="104"/>
      <c r="E51" s="1177" t="s">
        <v>42</v>
      </c>
      <c r="F51" s="1177"/>
      <c r="G51" s="1177"/>
      <c r="H51" s="1178"/>
      <c r="I51" s="333">
        <v>273</v>
      </c>
      <c r="J51" s="334">
        <v>238</v>
      </c>
      <c r="K51" s="334">
        <v>229</v>
      </c>
      <c r="L51" s="334">
        <v>241</v>
      </c>
      <c r="M51" s="335">
        <v>249</v>
      </c>
    </row>
    <row r="52" spans="2:13" ht="27.75" customHeight="1" x14ac:dyDescent="0.15">
      <c r="B52" s="1173"/>
      <c r="C52" s="1174"/>
      <c r="D52" s="104"/>
      <c r="E52" s="1177" t="s">
        <v>43</v>
      </c>
      <c r="F52" s="1177"/>
      <c r="G52" s="1177"/>
      <c r="H52" s="1178"/>
      <c r="I52" s="333">
        <v>16252</v>
      </c>
      <c r="J52" s="334">
        <v>15562</v>
      </c>
      <c r="K52" s="334">
        <v>15256</v>
      </c>
      <c r="L52" s="334">
        <v>14643</v>
      </c>
      <c r="M52" s="335">
        <v>14200</v>
      </c>
    </row>
    <row r="53" spans="2:13" ht="27.75" customHeight="1" thickBot="1" x14ac:dyDescent="0.2">
      <c r="B53" s="1184" t="s">
        <v>19</v>
      </c>
      <c r="C53" s="1185"/>
      <c r="D53" s="108"/>
      <c r="E53" s="1186" t="s">
        <v>44</v>
      </c>
      <c r="F53" s="1186"/>
      <c r="G53" s="1186"/>
      <c r="H53" s="1187"/>
      <c r="I53" s="336">
        <v>1902</v>
      </c>
      <c r="J53" s="337">
        <v>897</v>
      </c>
      <c r="K53" s="337">
        <v>54</v>
      </c>
      <c r="L53" s="337">
        <v>-367</v>
      </c>
      <c r="M53" s="338">
        <v>-901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IN1AX6bR4HR+EKOiKRKxu/2mNixDHP7ejYARWzxssSB2igsa2dx66HzYKC5gCw+GN+NtV8KVlJi/XBE5BXS2A==" saltValue="u/0C+nWhY/SiSmjP1HA40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4646</v>
      </c>
      <c r="G55" s="339">
        <v>4826</v>
      </c>
      <c r="H55" s="340">
        <v>4856</v>
      </c>
    </row>
    <row r="56" spans="2:8" ht="52.5" customHeight="1" x14ac:dyDescent="0.15">
      <c r="B56" s="120"/>
      <c r="C56" s="1198" t="s">
        <v>47</v>
      </c>
      <c r="D56" s="1198"/>
      <c r="E56" s="1199"/>
      <c r="F56" s="341">
        <v>1048</v>
      </c>
      <c r="G56" s="341">
        <v>1092</v>
      </c>
      <c r="H56" s="342">
        <v>1127</v>
      </c>
    </row>
    <row r="57" spans="2:8" ht="53.25" customHeight="1" x14ac:dyDescent="0.15">
      <c r="B57" s="120"/>
      <c r="C57" s="1200" t="s">
        <v>48</v>
      </c>
      <c r="D57" s="1200"/>
      <c r="E57" s="1201"/>
      <c r="F57" s="343">
        <v>3653</v>
      </c>
      <c r="G57" s="343">
        <v>3719</v>
      </c>
      <c r="H57" s="344">
        <v>3904</v>
      </c>
    </row>
    <row r="58" spans="2:8" ht="45.75" customHeight="1" x14ac:dyDescent="0.15">
      <c r="B58" s="121"/>
      <c r="C58" s="1188" t="s">
        <v>561</v>
      </c>
      <c r="D58" s="1189"/>
      <c r="E58" s="1190"/>
      <c r="F58" s="345">
        <v>2310</v>
      </c>
      <c r="G58" s="345">
        <v>2305</v>
      </c>
      <c r="H58" s="346">
        <v>2293</v>
      </c>
    </row>
    <row r="59" spans="2:8" ht="45.75" customHeight="1" x14ac:dyDescent="0.15">
      <c r="B59" s="121"/>
      <c r="C59" s="1188" t="s">
        <v>562</v>
      </c>
      <c r="D59" s="1189"/>
      <c r="E59" s="1190"/>
      <c r="F59" s="345">
        <v>452</v>
      </c>
      <c r="G59" s="345">
        <v>462</v>
      </c>
      <c r="H59" s="346">
        <v>451</v>
      </c>
    </row>
    <row r="60" spans="2:8" ht="45.75" customHeight="1" x14ac:dyDescent="0.15">
      <c r="B60" s="121"/>
      <c r="C60" s="1188" t="s">
        <v>567</v>
      </c>
      <c r="D60" s="1189"/>
      <c r="E60" s="1190"/>
      <c r="F60" s="345">
        <v>475</v>
      </c>
      <c r="G60" s="345">
        <v>461</v>
      </c>
      <c r="H60" s="346">
        <v>445</v>
      </c>
    </row>
    <row r="61" spans="2:8" ht="45.75" customHeight="1" x14ac:dyDescent="0.15">
      <c r="B61" s="121"/>
      <c r="C61" s="1188" t="s">
        <v>563</v>
      </c>
      <c r="D61" s="1189"/>
      <c r="E61" s="1190"/>
      <c r="F61" s="345">
        <v>94</v>
      </c>
      <c r="G61" s="345">
        <v>167</v>
      </c>
      <c r="H61" s="346">
        <v>267</v>
      </c>
    </row>
    <row r="62" spans="2:8" ht="45.75" customHeight="1" thickBot="1" x14ac:dyDescent="0.2">
      <c r="B62" s="122"/>
      <c r="C62" s="1191" t="s">
        <v>568</v>
      </c>
      <c r="D62" s="1192"/>
      <c r="E62" s="1193"/>
      <c r="F62" s="347">
        <v>209</v>
      </c>
      <c r="G62" s="347">
        <v>208</v>
      </c>
      <c r="H62" s="348">
        <v>207</v>
      </c>
    </row>
    <row r="63" spans="2:8" ht="52.5" customHeight="1" thickBot="1" x14ac:dyDescent="0.2">
      <c r="B63" s="123"/>
      <c r="C63" s="1194" t="s">
        <v>49</v>
      </c>
      <c r="D63" s="1194"/>
      <c r="E63" s="1195"/>
      <c r="F63" s="349">
        <v>9347</v>
      </c>
      <c r="G63" s="349">
        <v>9638</v>
      </c>
      <c r="H63" s="350">
        <v>9887</v>
      </c>
    </row>
    <row r="64" spans="2:8" x14ac:dyDescent="0.15"/>
  </sheetData>
  <sheetProtection algorithmName="SHA-512" hashValue="EWzRYusltIAtd5p6x1V1+ffxfJMcXlN4ypszvF6iqOOciz9veTgHxS9wXj7ThTAiJYjYGI78/kZOl6Jk2d5bZg==" saltValue="fgUVUTgIKmcUm2uS/bll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81296</v>
      </c>
      <c r="E3" s="142"/>
      <c r="F3" s="143">
        <v>92632</v>
      </c>
      <c r="G3" s="144"/>
      <c r="H3" s="145"/>
    </row>
    <row r="4" spans="1:8" x14ac:dyDescent="0.15">
      <c r="A4" s="146"/>
      <c r="B4" s="147"/>
      <c r="C4" s="148"/>
      <c r="D4" s="149">
        <v>57579</v>
      </c>
      <c r="E4" s="150"/>
      <c r="F4" s="151">
        <v>47978</v>
      </c>
      <c r="G4" s="152"/>
      <c r="H4" s="153"/>
    </row>
    <row r="5" spans="1:8" x14ac:dyDescent="0.15">
      <c r="A5" s="134" t="s">
        <v>523</v>
      </c>
      <c r="B5" s="139"/>
      <c r="C5" s="140"/>
      <c r="D5" s="141">
        <v>79492</v>
      </c>
      <c r="E5" s="142"/>
      <c r="F5" s="143">
        <v>96469</v>
      </c>
      <c r="G5" s="144"/>
      <c r="H5" s="145"/>
    </row>
    <row r="6" spans="1:8" x14ac:dyDescent="0.15">
      <c r="A6" s="146"/>
      <c r="B6" s="147"/>
      <c r="C6" s="148"/>
      <c r="D6" s="149">
        <v>49439</v>
      </c>
      <c r="E6" s="150"/>
      <c r="F6" s="151">
        <v>49775</v>
      </c>
      <c r="G6" s="152"/>
      <c r="H6" s="153"/>
    </row>
    <row r="7" spans="1:8" x14ac:dyDescent="0.15">
      <c r="A7" s="134" t="s">
        <v>524</v>
      </c>
      <c r="B7" s="139"/>
      <c r="C7" s="140"/>
      <c r="D7" s="141">
        <v>88234</v>
      </c>
      <c r="E7" s="142"/>
      <c r="F7" s="143">
        <v>85743</v>
      </c>
      <c r="G7" s="144"/>
      <c r="H7" s="145"/>
    </row>
    <row r="8" spans="1:8" x14ac:dyDescent="0.15">
      <c r="A8" s="146"/>
      <c r="B8" s="147"/>
      <c r="C8" s="148"/>
      <c r="D8" s="149">
        <v>72223</v>
      </c>
      <c r="E8" s="150"/>
      <c r="F8" s="151">
        <v>45231</v>
      </c>
      <c r="G8" s="152"/>
      <c r="H8" s="153"/>
    </row>
    <row r="9" spans="1:8" x14ac:dyDescent="0.15">
      <c r="A9" s="134" t="s">
        <v>525</v>
      </c>
      <c r="B9" s="139"/>
      <c r="C9" s="140"/>
      <c r="D9" s="141">
        <v>93040</v>
      </c>
      <c r="E9" s="142"/>
      <c r="F9" s="143">
        <v>92509</v>
      </c>
      <c r="G9" s="144"/>
      <c r="H9" s="145"/>
    </row>
    <row r="10" spans="1:8" x14ac:dyDescent="0.15">
      <c r="A10" s="146"/>
      <c r="B10" s="147"/>
      <c r="C10" s="148"/>
      <c r="D10" s="149">
        <v>75586</v>
      </c>
      <c r="E10" s="150"/>
      <c r="F10" s="151">
        <v>52274</v>
      </c>
      <c r="G10" s="152"/>
      <c r="H10" s="153"/>
    </row>
    <row r="11" spans="1:8" x14ac:dyDescent="0.15">
      <c r="A11" s="134" t="s">
        <v>526</v>
      </c>
      <c r="B11" s="139"/>
      <c r="C11" s="140"/>
      <c r="D11" s="141">
        <v>97195</v>
      </c>
      <c r="E11" s="142"/>
      <c r="F11" s="143">
        <v>98544</v>
      </c>
      <c r="G11" s="144"/>
      <c r="H11" s="145"/>
    </row>
    <row r="12" spans="1:8" x14ac:dyDescent="0.15">
      <c r="A12" s="146"/>
      <c r="B12" s="147"/>
      <c r="C12" s="154"/>
      <c r="D12" s="149">
        <v>77223</v>
      </c>
      <c r="E12" s="150"/>
      <c r="F12" s="151">
        <v>55816</v>
      </c>
      <c r="G12" s="152"/>
      <c r="H12" s="153"/>
    </row>
    <row r="13" spans="1:8" x14ac:dyDescent="0.15">
      <c r="A13" s="134"/>
      <c r="B13" s="139"/>
      <c r="C13" s="140"/>
      <c r="D13" s="141">
        <v>87851</v>
      </c>
      <c r="E13" s="142"/>
      <c r="F13" s="143">
        <v>93179</v>
      </c>
      <c r="G13" s="155"/>
      <c r="H13" s="145"/>
    </row>
    <row r="14" spans="1:8" x14ac:dyDescent="0.15">
      <c r="A14" s="146"/>
      <c r="B14" s="147"/>
      <c r="C14" s="148"/>
      <c r="D14" s="149">
        <v>66410</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2.5</v>
      </c>
      <c r="C19" s="156">
        <f>ROUND(VALUE(SUBSTITUTE(実質収支比率等に係る経年分析!G$48,"▲","-")),2)</f>
        <v>3.52</v>
      </c>
      <c r="D19" s="156">
        <f>ROUND(VALUE(SUBSTITUTE(実質収支比率等に係る経年分析!H$48,"▲","-")),2)</f>
        <v>3.82</v>
      </c>
      <c r="E19" s="156">
        <f>ROUND(VALUE(SUBSTITUTE(実質収支比率等に係る経年分析!I$48,"▲","-")),2)</f>
        <v>0.43</v>
      </c>
      <c r="F19" s="156">
        <f>ROUND(VALUE(SUBSTITUTE(実質収支比率等に係る経年分析!J$48,"▲","-")),2)</f>
        <v>2.3199999999999998</v>
      </c>
    </row>
    <row r="20" spans="1:11" x14ac:dyDescent="0.15">
      <c r="A20" s="156" t="s">
        <v>53</v>
      </c>
      <c r="B20" s="156">
        <f>ROUND(VALUE(SUBSTITUTE(実質収支比率等に係る経年分析!F$47,"▲","-")),2)</f>
        <v>44.5</v>
      </c>
      <c r="C20" s="156">
        <f>ROUND(VALUE(SUBSTITUTE(実質収支比率等に係る経年分析!G$47,"▲","-")),2)</f>
        <v>48.02</v>
      </c>
      <c r="D20" s="156">
        <f>ROUND(VALUE(SUBSTITUTE(実質収支比率等に係る経年分析!H$47,"▲","-")),2)</f>
        <v>51.98</v>
      </c>
      <c r="E20" s="156">
        <f>ROUND(VALUE(SUBSTITUTE(実質収支比率等に係る経年分析!I$47,"▲","-")),2)</f>
        <v>53.96</v>
      </c>
      <c r="F20" s="156">
        <f>ROUND(VALUE(SUBSTITUTE(実質収支比率等に係る経年分析!J$47,"▲","-")),2)</f>
        <v>54.13</v>
      </c>
    </row>
    <row r="21" spans="1:11" x14ac:dyDescent="0.15">
      <c r="A21" s="156" t="s">
        <v>54</v>
      </c>
      <c r="B21" s="156">
        <f>IF(ISNUMBER(VALUE(SUBSTITUTE(実質収支比率等に係る経年分析!F$49,"▲","-"))),ROUND(VALUE(SUBSTITUTE(実質収支比率等に係る経年分析!F$49,"▲","-")),2),NA())</f>
        <v>-4.2699999999999996</v>
      </c>
      <c r="C21" s="156">
        <f>IF(ISNUMBER(VALUE(SUBSTITUTE(実質収支比率等に係る経年分析!G$49,"▲","-"))),ROUND(VALUE(SUBSTITUTE(実質収支比率等に係る経年分析!G$49,"▲","-")),2),NA())</f>
        <v>5.61</v>
      </c>
      <c r="D21" s="156">
        <f>IF(ISNUMBER(VALUE(SUBSTITUTE(実質収支比率等に係る経年分析!H$49,"▲","-"))),ROUND(VALUE(SUBSTITUTE(実質収支比率等に係る経年分析!H$49,"▲","-")),2),NA())</f>
        <v>2.0499999999999998</v>
      </c>
      <c r="E21" s="156">
        <f>IF(ISNUMBER(VALUE(SUBSTITUTE(実質収支比率等に係る経年分析!I$49,"▲","-"))),ROUND(VALUE(SUBSTITUTE(実質収支比率等に係る経年分析!I$49,"▲","-")),2),NA())</f>
        <v>-1.38</v>
      </c>
      <c r="F21" s="156">
        <f>IF(ISNUMBER(VALUE(SUBSTITUTE(実質収支比率等に係る経年分析!J$49,"▲","-"))),ROUND(VALUE(SUBSTITUTE(実質収支比率等に係る経年分析!J$49,"▲","-")),2),NA())</f>
        <v>2.23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18.77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19.010000000000002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20.63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介護保険（介護サービス事業勘定）特別会計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港湾管理特別会計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7.0000000000000007E-2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交通船事業特別会計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0.09</v>
      </c>
    </row>
    <row r="33" spans="1:16" x14ac:dyDescent="0.15">
      <c r="A33" s="157" t="str">
        <f>IF(連結実質赤字比率に係る赤字・黒字の構成分析!C$37="",NA(),連結実質赤字比率に係る赤字・黒字の構成分析!C$37)</f>
        <v>介護保険（保険事業勘定）特別会計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0.56999999999999995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0.13</v>
      </c>
    </row>
    <row r="34" spans="1:16" x14ac:dyDescent="0.15">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1.31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1.1499999999999999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0.96</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2.74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1.94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1.62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0.96</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2.48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3.44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3.79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0.42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2.2999999999999998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1860</v>
      </c>
      <c r="E42" s="158"/>
      <c r="F42" s="158"/>
      <c r="G42" s="158">
        <f>'実質公債費比率（分子）の構造'!L$52</f>
        <v>1770</v>
      </c>
      <c r="H42" s="158"/>
      <c r="I42" s="158"/>
      <c r="J42" s="158">
        <f>'実質公債費比率（分子）の構造'!M$52</f>
        <v>1702</v>
      </c>
      <c r="K42" s="158"/>
      <c r="L42" s="158"/>
      <c r="M42" s="158">
        <f>'実質公債費比率（分子）の構造'!N$52</f>
        <v>1699</v>
      </c>
      <c r="N42" s="158"/>
      <c r="O42" s="158"/>
      <c r="P42" s="158">
        <f>'実質公債費比率（分子）の構造'!O$52</f>
        <v>1667</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16</v>
      </c>
      <c r="C44" s="158"/>
      <c r="D44" s="158"/>
      <c r="E44" s="158">
        <f>'実質公債費比率（分子）の構造'!L$50</f>
        <v>15</v>
      </c>
      <c r="F44" s="158"/>
      <c r="G44" s="158"/>
      <c r="H44" s="158">
        <f>'実質公債費比率（分子）の構造'!M$50</f>
        <v>15</v>
      </c>
      <c r="I44" s="158"/>
      <c r="J44" s="158"/>
      <c r="K44" s="158">
        <f>'実質公債費比率（分子）の構造'!N$50</f>
        <v>13</v>
      </c>
      <c r="L44" s="158"/>
      <c r="M44" s="158"/>
      <c r="N44" s="158">
        <f>'実質公債費比率（分子）の構造'!O$50</f>
        <v>13</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f>'実質公債費比率（分子）の構造'!N$49</f>
        <v>6</v>
      </c>
      <c r="L45" s="158"/>
      <c r="M45" s="158"/>
      <c r="N45" s="158">
        <f>'実質公債費比率（分子）の構造'!O$49</f>
        <v>6</v>
      </c>
      <c r="O45" s="158"/>
      <c r="P45" s="158"/>
    </row>
    <row r="46" spans="1:16" x14ac:dyDescent="0.15">
      <c r="A46" s="158" t="s">
        <v>64</v>
      </c>
      <c r="B46" s="158">
        <f>'実質公債費比率（分子）の構造'!K$48</f>
        <v>396</v>
      </c>
      <c r="C46" s="158"/>
      <c r="D46" s="158"/>
      <c r="E46" s="158">
        <f>'実質公債費比率（分子）の構造'!L$48</f>
        <v>369</v>
      </c>
      <c r="F46" s="158"/>
      <c r="G46" s="158"/>
      <c r="H46" s="158">
        <f>'実質公債費比率（分子）の構造'!M$48</f>
        <v>333</v>
      </c>
      <c r="I46" s="158"/>
      <c r="J46" s="158"/>
      <c r="K46" s="158">
        <f>'実質公債費比率（分子）の構造'!N$48</f>
        <v>302</v>
      </c>
      <c r="L46" s="158"/>
      <c r="M46" s="158"/>
      <c r="N46" s="158">
        <f>'実質公債費比率（分子）の構造'!O$48</f>
        <v>256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1980</v>
      </c>
      <c r="C49" s="158"/>
      <c r="D49" s="158"/>
      <c r="E49" s="158">
        <f>'実質公債費比率（分子）の構造'!L$45</f>
        <v>1933</v>
      </c>
      <c r="F49" s="158"/>
      <c r="G49" s="158"/>
      <c r="H49" s="158">
        <f>'実質公債費比率（分子）の構造'!M$45</f>
        <v>1924</v>
      </c>
      <c r="I49" s="158"/>
      <c r="J49" s="158"/>
      <c r="K49" s="158">
        <f>'実質公債費比率（分子）の構造'!N$45</f>
        <v>1998</v>
      </c>
      <c r="L49" s="158"/>
      <c r="M49" s="158"/>
      <c r="N49" s="158">
        <f>'実質公債費比率（分子）の構造'!O$45</f>
        <v>1952</v>
      </c>
      <c r="O49" s="158"/>
      <c r="P49" s="158"/>
    </row>
    <row r="50" spans="1:16" x14ac:dyDescent="0.15">
      <c r="A50" s="158" t="s">
        <v>67</v>
      </c>
      <c r="B50" s="158" t="e">
        <f>NA()</f>
        <v>#N/A</v>
      </c>
      <c r="C50" s="158">
        <f>IF(ISNUMBER('実質公債費比率（分子）の構造'!K$53),'実質公債費比率（分子）の構造'!K$53,NA())</f>
        <v>532</v>
      </c>
      <c r="D50" s="158" t="e">
        <f>NA()</f>
        <v>#N/A</v>
      </c>
      <c r="E50" s="158" t="e">
        <f>NA()</f>
        <v>#N/A</v>
      </c>
      <c r="F50" s="158">
        <f>IF(ISNUMBER('実質公債費比率（分子）の構造'!L$53),'実質公債費比率（分子）の構造'!L$53,NA())</f>
        <v>547</v>
      </c>
      <c r="G50" s="158" t="e">
        <f>NA()</f>
        <v>#N/A</v>
      </c>
      <c r="H50" s="158" t="e">
        <f>NA()</f>
        <v>#N/A</v>
      </c>
      <c r="I50" s="158">
        <f>IF(ISNUMBER('実質公債費比率（分子）の構造'!M$53),'実質公債費比率（分子）の構造'!M$53,NA())</f>
        <v>570</v>
      </c>
      <c r="J50" s="158" t="e">
        <f>NA()</f>
        <v>#N/A</v>
      </c>
      <c r="K50" s="158" t="e">
        <f>NA()</f>
        <v>#N/A</v>
      </c>
      <c r="L50" s="158">
        <f>IF(ISNUMBER('実質公債費比率（分子）の構造'!N$53),'実質公債費比率（分子）の構造'!N$53,NA())</f>
        <v>620</v>
      </c>
      <c r="M50" s="158" t="e">
        <f>NA()</f>
        <v>#N/A</v>
      </c>
      <c r="N50" s="158" t="e">
        <f>NA()</f>
        <v>#N/A</v>
      </c>
      <c r="O50" s="158">
        <f>IF(ISNUMBER('実質公債費比率（分子）の構造'!O$53),'実質公債費比率（分子）の構造'!O$53,NA())</f>
        <v>560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16252</v>
      </c>
      <c r="E56" s="157"/>
      <c r="F56" s="157"/>
      <c r="G56" s="157">
        <f>'将来負担比率（分子）の構造'!J$52</f>
        <v>15562</v>
      </c>
      <c r="H56" s="157"/>
      <c r="I56" s="157"/>
      <c r="J56" s="157">
        <f>'将来負担比率（分子）の構造'!K$52</f>
        <v>15256</v>
      </c>
      <c r="K56" s="157"/>
      <c r="L56" s="157"/>
      <c r="M56" s="157">
        <f>'将来負担比率（分子）の構造'!L$52</f>
        <v>14643</v>
      </c>
      <c r="N56" s="157"/>
      <c r="O56" s="157"/>
      <c r="P56" s="157">
        <f>'将来負担比率（分子）の構造'!M$52</f>
        <v>14200</v>
      </c>
    </row>
    <row r="57" spans="1:16" x14ac:dyDescent="0.15">
      <c r="A57" s="157" t="s">
        <v>42</v>
      </c>
      <c r="B57" s="157"/>
      <c r="C57" s="157"/>
      <c r="D57" s="157">
        <f>'将来負担比率（分子）の構造'!I$51</f>
        <v>273</v>
      </c>
      <c r="E57" s="157"/>
      <c r="F57" s="157"/>
      <c r="G57" s="157">
        <f>'将来負担比率（分子）の構造'!J$51</f>
        <v>238</v>
      </c>
      <c r="H57" s="157"/>
      <c r="I57" s="157"/>
      <c r="J57" s="157">
        <f>'将来負担比率（分子）の構造'!K$51</f>
        <v>229</v>
      </c>
      <c r="K57" s="157"/>
      <c r="L57" s="157"/>
      <c r="M57" s="157">
        <f>'将来負担比率（分子）の構造'!L$51</f>
        <v>241</v>
      </c>
      <c r="N57" s="157"/>
      <c r="O57" s="157"/>
      <c r="P57" s="157">
        <f>'将来負担比率（分子）の構造'!M$51</f>
        <v>249</v>
      </c>
    </row>
    <row r="58" spans="1:16" x14ac:dyDescent="0.15">
      <c r="A58" s="157" t="s">
        <v>41</v>
      </c>
      <c r="B58" s="157"/>
      <c r="C58" s="157"/>
      <c r="D58" s="157">
        <f>'将来負担比率（分子）の構造'!I$50</f>
        <v>6968</v>
      </c>
      <c r="E58" s="157"/>
      <c r="F58" s="157"/>
      <c r="G58" s="157">
        <f>'将来負担比率（分子）の構造'!J$50</f>
        <v>7679</v>
      </c>
      <c r="H58" s="157"/>
      <c r="I58" s="157"/>
      <c r="J58" s="157">
        <f>'将来負担比率（分子）の構造'!K$50</f>
        <v>8031</v>
      </c>
      <c r="K58" s="157"/>
      <c r="L58" s="157"/>
      <c r="M58" s="157">
        <f>'将来負担比率（分子）の構造'!L$50</f>
        <v>8373</v>
      </c>
      <c r="N58" s="157"/>
      <c r="O58" s="157"/>
      <c r="P58" s="157">
        <f>'将来負担比率（分子）の構造'!M$50</f>
        <v>8571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2992</v>
      </c>
      <c r="C62" s="157"/>
      <c r="D62" s="157"/>
      <c r="E62" s="157">
        <f>'将来負担比率（分子）の構造'!J$45</f>
        <v>2965</v>
      </c>
      <c r="F62" s="157"/>
      <c r="G62" s="157"/>
      <c r="H62" s="157">
        <f>'将来負担比率（分子）の構造'!K$45</f>
        <v>2919</v>
      </c>
      <c r="I62" s="157"/>
      <c r="J62" s="157"/>
      <c r="K62" s="157">
        <f>'将来負担比率（分子）の構造'!L$45</f>
        <v>3105</v>
      </c>
      <c r="L62" s="157"/>
      <c r="M62" s="157"/>
      <c r="N62" s="157">
        <f>'将来負担比率（分子）の構造'!M$45</f>
        <v>3046</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f>'将来負担比率（分子）の構造'!L$44</f>
        <v>25</v>
      </c>
      <c r="L63" s="157"/>
      <c r="M63" s="157"/>
      <c r="N63" s="157">
        <f>'将来負担比率（分子）の構造'!M$44</f>
        <v>20</v>
      </c>
      <c r="O63" s="157"/>
      <c r="P63" s="157"/>
    </row>
    <row r="64" spans="1:16" x14ac:dyDescent="0.15">
      <c r="A64" s="157" t="s">
        <v>33</v>
      </c>
      <c r="B64" s="157">
        <f>'将来負担比率（分子）の構造'!I$43</f>
        <v>3400</v>
      </c>
      <c r="C64" s="157"/>
      <c r="D64" s="157"/>
      <c r="E64" s="157">
        <f>'将来負担比率（分子）の構造'!J$43</f>
        <v>3019</v>
      </c>
      <c r="F64" s="157"/>
      <c r="G64" s="157"/>
      <c r="H64" s="157">
        <f>'将来負担比率（分子）の構造'!K$43</f>
        <v>2661</v>
      </c>
      <c r="I64" s="157"/>
      <c r="J64" s="157"/>
      <c r="K64" s="157">
        <f>'将来負担比率（分子）の構造'!L$43</f>
        <v>2235</v>
      </c>
      <c r="L64" s="157"/>
      <c r="M64" s="157"/>
      <c r="N64" s="157">
        <f>'将来負担比率（分子）の構造'!M$43</f>
        <v>2111</v>
      </c>
      <c r="O64" s="157"/>
      <c r="P64" s="157"/>
    </row>
    <row r="65" spans="1:16" x14ac:dyDescent="0.15">
      <c r="A65" s="157" t="s">
        <v>32</v>
      </c>
      <c r="B65" s="157">
        <f>'将来負担比率（分子）の構造'!I$42</f>
        <v>250</v>
      </c>
      <c r="C65" s="157"/>
      <c r="D65" s="157"/>
      <c r="E65" s="157">
        <f>'将来負担比率（分子）の構造'!J$42</f>
        <v>238</v>
      </c>
      <c r="F65" s="157"/>
      <c r="G65" s="157"/>
      <c r="H65" s="157">
        <f>'将来負担比率（分子）の構造'!K$42</f>
        <v>225</v>
      </c>
      <c r="I65" s="157"/>
      <c r="J65" s="157"/>
      <c r="K65" s="157">
        <f>'将来負担比率（分子）の構造'!L$42</f>
        <v>213</v>
      </c>
      <c r="L65" s="157"/>
      <c r="M65" s="157"/>
      <c r="N65" s="157">
        <f>'将来負担比率（分子）の構造'!M$42</f>
        <v>200</v>
      </c>
      <c r="O65" s="157"/>
      <c r="P65" s="157"/>
    </row>
    <row r="66" spans="1:16" x14ac:dyDescent="0.15">
      <c r="A66" s="157" t="s">
        <v>31</v>
      </c>
      <c r="B66" s="157">
        <f>'将来負担比率（分子）の構造'!I$41</f>
        <v>18752</v>
      </c>
      <c r="C66" s="157"/>
      <c r="D66" s="157"/>
      <c r="E66" s="157">
        <f>'将来負担比率（分子）の構造'!J$41</f>
        <v>18156</v>
      </c>
      <c r="F66" s="157"/>
      <c r="G66" s="157"/>
      <c r="H66" s="157">
        <f>'将来負担比率（分子）の構造'!K$41</f>
        <v>17765</v>
      </c>
      <c r="I66" s="157"/>
      <c r="J66" s="157"/>
      <c r="K66" s="157">
        <f>'将来負担比率（分子）の構造'!L$41</f>
        <v>17311</v>
      </c>
      <c r="L66" s="157"/>
      <c r="M66" s="157"/>
      <c r="N66" s="157">
        <f>'将来負担比率（分子）の構造'!M$41</f>
        <v>16743</v>
      </c>
      <c r="O66" s="157"/>
      <c r="P66" s="157"/>
    </row>
    <row r="67" spans="1:16" x14ac:dyDescent="0.15">
      <c r="A67" s="157" t="s">
        <v>71</v>
      </c>
      <c r="B67" s="157" t="e">
        <f>NA()</f>
        <v>#N/A</v>
      </c>
      <c r="C67" s="157">
        <f>IF(ISNUMBER('将来負担比率（分子）の構造'!I$53), IF('将来負担比率（分子）の構造'!I$53 &lt; 0, 0, '将来負担比率（分子）の構造'!I$53), NA())</f>
        <v>1902</v>
      </c>
      <c r="D67" s="157" t="e">
        <f>NA()</f>
        <v>#N/A</v>
      </c>
      <c r="E67" s="157" t="e">
        <f>NA()</f>
        <v>#N/A</v>
      </c>
      <c r="F67" s="157">
        <f>IF(ISNUMBER('将来負担比率（分子）の構造'!J$53), IF('将来負担比率（分子）の構造'!J$53 &lt; 0, 0, '将来負担比率（分子）の構造'!J$53), NA())</f>
        <v>897</v>
      </c>
      <c r="G67" s="157" t="e">
        <f>NA()</f>
        <v>#N/A</v>
      </c>
      <c r="H67" s="157" t="e">
        <f>NA()</f>
        <v>#N/A</v>
      </c>
      <c r="I67" s="157">
        <f>IF(ISNUMBER('将来負担比率（分子）の構造'!K$53), IF('将来負担比率（分子）の構造'!K$53 &lt; 0, 0, '将来負担比率（分子）の構造'!K$53), NA())</f>
        <v>54</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4646</v>
      </c>
      <c r="C72" s="161">
        <f>基金残高に係る経年分析!G55</f>
        <v>4826</v>
      </c>
      <c r="D72" s="161">
        <f>基金残高に係る経年分析!H55</f>
        <v>4856</v>
      </c>
    </row>
    <row r="73" spans="1:16" x14ac:dyDescent="0.15">
      <c r="A73" s="160" t="s">
        <v>74</v>
      </c>
      <c r="B73" s="161">
        <f>基金残高に係る経年分析!F56</f>
        <v>1048</v>
      </c>
      <c r="C73" s="161">
        <f>基金残高に係る経年分析!G56</f>
        <v>1092</v>
      </c>
      <c r="D73" s="161">
        <f>基金残高に係る経年分析!H56</f>
        <v>1127</v>
      </c>
    </row>
    <row r="74" spans="1:16" x14ac:dyDescent="0.15">
      <c r="A74" s="160" t="s">
        <v>75</v>
      </c>
      <c r="B74" s="161">
        <f>基金残高に係る経年分析!F57</f>
        <v>3653</v>
      </c>
      <c r="C74" s="161">
        <f>基金残高に係る経年分析!G57</f>
        <v>3719</v>
      </c>
      <c r="D74" s="161">
        <f>基金残高に係る経年分析!H57</f>
        <v>3904</v>
      </c>
    </row>
  </sheetData>
  <sheetProtection algorithmName="SHA-512" hashValue="JYXSfRkFUiHfycTeTQAuaBobJwJ8soNMKKE212gX5OITaZ6bP5XnXj9r1uKXhUx4OvTM/3xdhuN+1FlScxEuUQ==" saltValue="UaNj3AYkrsPQclOEl2l9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2426236</v>
      </c>
      <c r="S5" s="600"/>
      <c r="T5" s="600"/>
      <c r="U5" s="600"/>
      <c r="V5" s="600"/>
      <c r="W5" s="600"/>
      <c r="X5" s="600"/>
      <c r="Y5" s="601"/>
      <c r="Z5" s="602">
        <v>15.5</v>
      </c>
      <c r="AA5" s="602"/>
      <c r="AB5" s="602"/>
      <c r="AC5" s="602"/>
      <c r="AD5" s="603">
        <v>2426236</v>
      </c>
      <c r="AE5" s="603"/>
      <c r="AF5" s="603"/>
      <c r="AG5" s="603"/>
      <c r="AH5" s="603"/>
      <c r="AI5" s="603"/>
      <c r="AJ5" s="603"/>
      <c r="AK5" s="603"/>
      <c r="AL5" s="604">
        <v>26.1</v>
      </c>
      <c r="AM5" s="605"/>
      <c r="AN5" s="605"/>
      <c r="AO5" s="606"/>
      <c r="AP5" s="596" t="s">
        <v>216</v>
      </c>
      <c r="AQ5" s="597"/>
      <c r="AR5" s="597"/>
      <c r="AS5" s="597"/>
      <c r="AT5" s="597"/>
      <c r="AU5" s="597"/>
      <c r="AV5" s="597"/>
      <c r="AW5" s="597"/>
      <c r="AX5" s="597"/>
      <c r="AY5" s="597"/>
      <c r="AZ5" s="597"/>
      <c r="BA5" s="597"/>
      <c r="BB5" s="597"/>
      <c r="BC5" s="597"/>
      <c r="BD5" s="597"/>
      <c r="BE5" s="597"/>
      <c r="BF5" s="598"/>
      <c r="BG5" s="610">
        <v>2423524</v>
      </c>
      <c r="BH5" s="611"/>
      <c r="BI5" s="611"/>
      <c r="BJ5" s="611"/>
      <c r="BK5" s="611"/>
      <c r="BL5" s="611"/>
      <c r="BM5" s="611"/>
      <c r="BN5" s="612"/>
      <c r="BO5" s="613">
        <v>99.9</v>
      </c>
      <c r="BP5" s="613"/>
      <c r="BQ5" s="613"/>
      <c r="BR5" s="613"/>
      <c r="BS5" s="614">
        <v>22311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82091</v>
      </c>
      <c r="S6" s="611"/>
      <c r="T6" s="611"/>
      <c r="U6" s="611"/>
      <c r="V6" s="611"/>
      <c r="W6" s="611"/>
      <c r="X6" s="611"/>
      <c r="Y6" s="612"/>
      <c r="Z6" s="613">
        <v>0.5</v>
      </c>
      <c r="AA6" s="613"/>
      <c r="AB6" s="613"/>
      <c r="AC6" s="613"/>
      <c r="AD6" s="614">
        <v>82091</v>
      </c>
      <c r="AE6" s="614"/>
      <c r="AF6" s="614"/>
      <c r="AG6" s="614"/>
      <c r="AH6" s="614"/>
      <c r="AI6" s="614"/>
      <c r="AJ6" s="614"/>
      <c r="AK6" s="614"/>
      <c r="AL6" s="615">
        <v>0.9</v>
      </c>
      <c r="AM6" s="616"/>
      <c r="AN6" s="616"/>
      <c r="AO6" s="617"/>
      <c r="AP6" s="607" t="s">
        <v>221</v>
      </c>
      <c r="AQ6" s="608"/>
      <c r="AR6" s="608"/>
      <c r="AS6" s="608"/>
      <c r="AT6" s="608"/>
      <c r="AU6" s="608"/>
      <c r="AV6" s="608"/>
      <c r="AW6" s="608"/>
      <c r="AX6" s="608"/>
      <c r="AY6" s="608"/>
      <c r="AZ6" s="608"/>
      <c r="BA6" s="608"/>
      <c r="BB6" s="608"/>
      <c r="BC6" s="608"/>
      <c r="BD6" s="608"/>
      <c r="BE6" s="608"/>
      <c r="BF6" s="609"/>
      <c r="BG6" s="610">
        <v>2423524</v>
      </c>
      <c r="BH6" s="611"/>
      <c r="BI6" s="611"/>
      <c r="BJ6" s="611"/>
      <c r="BK6" s="611"/>
      <c r="BL6" s="611"/>
      <c r="BM6" s="611"/>
      <c r="BN6" s="612"/>
      <c r="BO6" s="613">
        <v>99.9</v>
      </c>
      <c r="BP6" s="613"/>
      <c r="BQ6" s="613"/>
      <c r="BR6" s="613"/>
      <c r="BS6" s="614">
        <v>22311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159871</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159452</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1460</v>
      </c>
      <c r="S7" s="611"/>
      <c r="T7" s="611"/>
      <c r="U7" s="611"/>
      <c r="V7" s="611"/>
      <c r="W7" s="611"/>
      <c r="X7" s="611"/>
      <c r="Y7" s="612"/>
      <c r="Z7" s="613">
        <v>0</v>
      </c>
      <c r="AA7" s="613"/>
      <c r="AB7" s="613"/>
      <c r="AC7" s="613"/>
      <c r="AD7" s="614">
        <v>1460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1013937</v>
      </c>
      <c r="BH7" s="611"/>
      <c r="BI7" s="611"/>
      <c r="BJ7" s="611"/>
      <c r="BK7" s="611"/>
      <c r="BL7" s="611"/>
      <c r="BM7" s="611"/>
      <c r="BN7" s="612"/>
      <c r="BO7" s="613">
        <v>41.8</v>
      </c>
      <c r="BP7" s="613"/>
      <c r="BQ7" s="613"/>
      <c r="BR7" s="613"/>
      <c r="BS7" s="614">
        <v>22311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3166899</v>
      </c>
      <c r="CS7" s="611"/>
      <c r="CT7" s="611"/>
      <c r="CU7" s="611"/>
      <c r="CV7" s="611"/>
      <c r="CW7" s="611"/>
      <c r="CX7" s="611"/>
      <c r="CY7" s="612"/>
      <c r="CZ7" s="613">
        <v>20.6</v>
      </c>
      <c r="DA7" s="613"/>
      <c r="DB7" s="613"/>
      <c r="DC7" s="613"/>
      <c r="DD7" s="619">
        <v>591655</v>
      </c>
      <c r="DE7" s="611"/>
      <c r="DF7" s="611"/>
      <c r="DG7" s="611"/>
      <c r="DH7" s="611"/>
      <c r="DI7" s="611"/>
      <c r="DJ7" s="611"/>
      <c r="DK7" s="611"/>
      <c r="DL7" s="611"/>
      <c r="DM7" s="611"/>
      <c r="DN7" s="611"/>
      <c r="DO7" s="611"/>
      <c r="DP7" s="612"/>
      <c r="DQ7" s="619">
        <v>1938799</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21423</v>
      </c>
      <c r="S8" s="611"/>
      <c r="T8" s="611"/>
      <c r="U8" s="611"/>
      <c r="V8" s="611"/>
      <c r="W8" s="611"/>
      <c r="X8" s="611"/>
      <c r="Y8" s="612"/>
      <c r="Z8" s="613">
        <v>0.1</v>
      </c>
      <c r="AA8" s="613"/>
      <c r="AB8" s="613"/>
      <c r="AC8" s="613"/>
      <c r="AD8" s="614">
        <v>21423</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35457</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4540551</v>
      </c>
      <c r="CS8" s="611"/>
      <c r="CT8" s="611"/>
      <c r="CU8" s="611"/>
      <c r="CV8" s="611"/>
      <c r="CW8" s="611"/>
      <c r="CX8" s="611"/>
      <c r="CY8" s="612"/>
      <c r="CZ8" s="613">
        <v>29.5</v>
      </c>
      <c r="DA8" s="613"/>
      <c r="DB8" s="613"/>
      <c r="DC8" s="613"/>
      <c r="DD8" s="619">
        <v>8124</v>
      </c>
      <c r="DE8" s="611"/>
      <c r="DF8" s="611"/>
      <c r="DG8" s="611"/>
      <c r="DH8" s="611"/>
      <c r="DI8" s="611"/>
      <c r="DJ8" s="611"/>
      <c r="DK8" s="611"/>
      <c r="DL8" s="611"/>
      <c r="DM8" s="611"/>
      <c r="DN8" s="611"/>
      <c r="DO8" s="611"/>
      <c r="DP8" s="612"/>
      <c r="DQ8" s="619">
        <v>2922326</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27669</v>
      </c>
      <c r="S9" s="611"/>
      <c r="T9" s="611"/>
      <c r="U9" s="611"/>
      <c r="V9" s="611"/>
      <c r="W9" s="611"/>
      <c r="X9" s="611"/>
      <c r="Y9" s="612"/>
      <c r="Z9" s="613">
        <v>0.2</v>
      </c>
      <c r="AA9" s="613"/>
      <c r="AB9" s="613"/>
      <c r="AC9" s="613"/>
      <c r="AD9" s="614">
        <v>27669</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845820</v>
      </c>
      <c r="BH9" s="611"/>
      <c r="BI9" s="611"/>
      <c r="BJ9" s="611"/>
      <c r="BK9" s="611"/>
      <c r="BL9" s="611"/>
      <c r="BM9" s="611"/>
      <c r="BN9" s="612"/>
      <c r="BO9" s="613">
        <v>34.9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1169209</v>
      </c>
      <c r="CS9" s="611"/>
      <c r="CT9" s="611"/>
      <c r="CU9" s="611"/>
      <c r="CV9" s="611"/>
      <c r="CW9" s="611"/>
      <c r="CX9" s="611"/>
      <c r="CY9" s="612"/>
      <c r="CZ9" s="613">
        <v>7.6</v>
      </c>
      <c r="DA9" s="613"/>
      <c r="DB9" s="613"/>
      <c r="DC9" s="613"/>
      <c r="DD9" s="619">
        <v>322616</v>
      </c>
      <c r="DE9" s="611"/>
      <c r="DF9" s="611"/>
      <c r="DG9" s="611"/>
      <c r="DH9" s="611"/>
      <c r="DI9" s="611"/>
      <c r="DJ9" s="611"/>
      <c r="DK9" s="611"/>
      <c r="DL9" s="611"/>
      <c r="DM9" s="611"/>
      <c r="DN9" s="611"/>
      <c r="DO9" s="611"/>
      <c r="DP9" s="612"/>
      <c r="DQ9" s="619">
        <v>739852</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54512</v>
      </c>
      <c r="BH10" s="611"/>
      <c r="BI10" s="611"/>
      <c r="BJ10" s="611"/>
      <c r="BK10" s="611"/>
      <c r="BL10" s="611"/>
      <c r="BM10" s="611"/>
      <c r="BN10" s="612"/>
      <c r="BO10" s="613">
        <v>2.2000000000000002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12471</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2471</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557309</v>
      </c>
      <c r="S11" s="611"/>
      <c r="T11" s="611"/>
      <c r="U11" s="611"/>
      <c r="V11" s="611"/>
      <c r="W11" s="611"/>
      <c r="X11" s="611"/>
      <c r="Y11" s="612"/>
      <c r="Z11" s="615">
        <v>3.6</v>
      </c>
      <c r="AA11" s="616"/>
      <c r="AB11" s="616"/>
      <c r="AC11" s="622"/>
      <c r="AD11" s="619">
        <v>557309</v>
      </c>
      <c r="AE11" s="611"/>
      <c r="AF11" s="611"/>
      <c r="AG11" s="611"/>
      <c r="AH11" s="611"/>
      <c r="AI11" s="611"/>
      <c r="AJ11" s="611"/>
      <c r="AK11" s="612"/>
      <c r="AL11" s="615">
        <v>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78148</v>
      </c>
      <c r="BH11" s="611"/>
      <c r="BI11" s="611"/>
      <c r="BJ11" s="611"/>
      <c r="BK11" s="611"/>
      <c r="BL11" s="611"/>
      <c r="BM11" s="611"/>
      <c r="BN11" s="612"/>
      <c r="BO11" s="613">
        <v>3.2</v>
      </c>
      <c r="BP11" s="613"/>
      <c r="BQ11" s="613"/>
      <c r="BR11" s="613"/>
      <c r="BS11" s="614">
        <v>22311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721492</v>
      </c>
      <c r="CS11" s="611"/>
      <c r="CT11" s="611"/>
      <c r="CU11" s="611"/>
      <c r="CV11" s="611"/>
      <c r="CW11" s="611"/>
      <c r="CX11" s="611"/>
      <c r="CY11" s="612"/>
      <c r="CZ11" s="613">
        <v>4.7</v>
      </c>
      <c r="DA11" s="613"/>
      <c r="DB11" s="613"/>
      <c r="DC11" s="613"/>
      <c r="DD11" s="619">
        <v>329464</v>
      </c>
      <c r="DE11" s="611"/>
      <c r="DF11" s="611"/>
      <c r="DG11" s="611"/>
      <c r="DH11" s="611"/>
      <c r="DI11" s="611"/>
      <c r="DJ11" s="611"/>
      <c r="DK11" s="611"/>
      <c r="DL11" s="611"/>
      <c r="DM11" s="611"/>
      <c r="DN11" s="611"/>
      <c r="DO11" s="611"/>
      <c r="DP11" s="612"/>
      <c r="DQ11" s="619">
        <v>420164</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1157282</v>
      </c>
      <c r="BH12" s="611"/>
      <c r="BI12" s="611"/>
      <c r="BJ12" s="611"/>
      <c r="BK12" s="611"/>
      <c r="BL12" s="611"/>
      <c r="BM12" s="611"/>
      <c r="BN12" s="612"/>
      <c r="BO12" s="613">
        <v>47.7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241887</v>
      </c>
      <c r="CS12" s="611"/>
      <c r="CT12" s="611"/>
      <c r="CU12" s="611"/>
      <c r="CV12" s="611"/>
      <c r="CW12" s="611"/>
      <c r="CX12" s="611"/>
      <c r="CY12" s="612"/>
      <c r="CZ12" s="613">
        <v>1.6</v>
      </c>
      <c r="DA12" s="613"/>
      <c r="DB12" s="613"/>
      <c r="DC12" s="613"/>
      <c r="DD12" s="619">
        <v>6043</v>
      </c>
      <c r="DE12" s="611"/>
      <c r="DF12" s="611"/>
      <c r="DG12" s="611"/>
      <c r="DH12" s="611"/>
      <c r="DI12" s="611"/>
      <c r="DJ12" s="611"/>
      <c r="DK12" s="611"/>
      <c r="DL12" s="611"/>
      <c r="DM12" s="611"/>
      <c r="DN12" s="611"/>
      <c r="DO12" s="611"/>
      <c r="DP12" s="612"/>
      <c r="DQ12" s="619">
        <v>196484</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1154611</v>
      </c>
      <c r="BH13" s="611"/>
      <c r="BI13" s="611"/>
      <c r="BJ13" s="611"/>
      <c r="BK13" s="611"/>
      <c r="BL13" s="611"/>
      <c r="BM13" s="611"/>
      <c r="BN13" s="612"/>
      <c r="BO13" s="613">
        <v>47.6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1445872</v>
      </c>
      <c r="CS13" s="611"/>
      <c r="CT13" s="611"/>
      <c r="CU13" s="611"/>
      <c r="CV13" s="611"/>
      <c r="CW13" s="611"/>
      <c r="CX13" s="611"/>
      <c r="CY13" s="612"/>
      <c r="CZ13" s="613">
        <v>9.4</v>
      </c>
      <c r="DA13" s="613"/>
      <c r="DB13" s="613"/>
      <c r="DC13" s="613"/>
      <c r="DD13" s="619">
        <v>495070</v>
      </c>
      <c r="DE13" s="611"/>
      <c r="DF13" s="611"/>
      <c r="DG13" s="611"/>
      <c r="DH13" s="611"/>
      <c r="DI13" s="611"/>
      <c r="DJ13" s="611"/>
      <c r="DK13" s="611"/>
      <c r="DL13" s="611"/>
      <c r="DM13" s="611"/>
      <c r="DN13" s="611"/>
      <c r="DO13" s="611"/>
      <c r="DP13" s="612"/>
      <c r="DQ13" s="619">
        <v>984082</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90263</v>
      </c>
      <c r="BH14" s="611"/>
      <c r="BI14" s="611"/>
      <c r="BJ14" s="611"/>
      <c r="BK14" s="611"/>
      <c r="BL14" s="611"/>
      <c r="BM14" s="611"/>
      <c r="BN14" s="612"/>
      <c r="BO14" s="613">
        <v>3.7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662322</v>
      </c>
      <c r="CS14" s="611"/>
      <c r="CT14" s="611"/>
      <c r="CU14" s="611"/>
      <c r="CV14" s="611"/>
      <c r="CW14" s="611"/>
      <c r="CX14" s="611"/>
      <c r="CY14" s="612"/>
      <c r="CZ14" s="613">
        <v>4.3</v>
      </c>
      <c r="DA14" s="613"/>
      <c r="DB14" s="613"/>
      <c r="DC14" s="613"/>
      <c r="DD14" s="619">
        <v>42008</v>
      </c>
      <c r="DE14" s="611"/>
      <c r="DF14" s="611"/>
      <c r="DG14" s="611"/>
      <c r="DH14" s="611"/>
      <c r="DI14" s="611"/>
      <c r="DJ14" s="611"/>
      <c r="DK14" s="611"/>
      <c r="DL14" s="611"/>
      <c r="DM14" s="611"/>
      <c r="DN14" s="611"/>
      <c r="DO14" s="611"/>
      <c r="DP14" s="612"/>
      <c r="DQ14" s="619">
        <v>628480</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14087</v>
      </c>
      <c r="S15" s="611"/>
      <c r="T15" s="611"/>
      <c r="U15" s="611"/>
      <c r="V15" s="611"/>
      <c r="W15" s="611"/>
      <c r="X15" s="611"/>
      <c r="Y15" s="612"/>
      <c r="Z15" s="613">
        <v>0.1</v>
      </c>
      <c r="AA15" s="613"/>
      <c r="AB15" s="613"/>
      <c r="AC15" s="613"/>
      <c r="AD15" s="614">
        <v>14087</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162042</v>
      </c>
      <c r="BH15" s="611"/>
      <c r="BI15" s="611"/>
      <c r="BJ15" s="611"/>
      <c r="BK15" s="611"/>
      <c r="BL15" s="611"/>
      <c r="BM15" s="611"/>
      <c r="BN15" s="612"/>
      <c r="BO15" s="613">
        <v>6.7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1270687</v>
      </c>
      <c r="CS15" s="611"/>
      <c r="CT15" s="611"/>
      <c r="CU15" s="611"/>
      <c r="CV15" s="611"/>
      <c r="CW15" s="611"/>
      <c r="CX15" s="611"/>
      <c r="CY15" s="612"/>
      <c r="CZ15" s="613">
        <v>8.3000000000000007</v>
      </c>
      <c r="DA15" s="613"/>
      <c r="DB15" s="613"/>
      <c r="DC15" s="613"/>
      <c r="DD15" s="619">
        <v>215981</v>
      </c>
      <c r="DE15" s="611"/>
      <c r="DF15" s="611"/>
      <c r="DG15" s="611"/>
      <c r="DH15" s="611"/>
      <c r="DI15" s="611"/>
      <c r="DJ15" s="611"/>
      <c r="DK15" s="611"/>
      <c r="DL15" s="611"/>
      <c r="DM15" s="611"/>
      <c r="DN15" s="611"/>
      <c r="DO15" s="611"/>
      <c r="DP15" s="612"/>
      <c r="DQ15" s="619">
        <v>748429</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56009</v>
      </c>
      <c r="S16" s="611"/>
      <c r="T16" s="611"/>
      <c r="U16" s="611"/>
      <c r="V16" s="611"/>
      <c r="W16" s="611"/>
      <c r="X16" s="611"/>
      <c r="Y16" s="612"/>
      <c r="Z16" s="613">
        <v>0.4</v>
      </c>
      <c r="AA16" s="613"/>
      <c r="AB16" s="613"/>
      <c r="AC16" s="613"/>
      <c r="AD16" s="614">
        <v>56009</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14424</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8074</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92683</v>
      </c>
      <c r="S17" s="611"/>
      <c r="T17" s="611"/>
      <c r="U17" s="611"/>
      <c r="V17" s="611"/>
      <c r="W17" s="611"/>
      <c r="X17" s="611"/>
      <c r="Y17" s="612"/>
      <c r="Z17" s="613">
        <v>0.6</v>
      </c>
      <c r="AA17" s="613"/>
      <c r="AB17" s="613"/>
      <c r="AC17" s="613"/>
      <c r="AD17" s="614">
        <v>92683</v>
      </c>
      <c r="AE17" s="614"/>
      <c r="AF17" s="614"/>
      <c r="AG17" s="614"/>
      <c r="AH17" s="614"/>
      <c r="AI17" s="614"/>
      <c r="AJ17" s="614"/>
      <c r="AK17" s="614"/>
      <c r="AL17" s="615">
        <v>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1907267</v>
      </c>
      <c r="CS17" s="611"/>
      <c r="CT17" s="611"/>
      <c r="CU17" s="611"/>
      <c r="CV17" s="611"/>
      <c r="CW17" s="611"/>
      <c r="CX17" s="611"/>
      <c r="CY17" s="612"/>
      <c r="CZ17" s="613">
        <v>12.4</v>
      </c>
      <c r="DA17" s="613"/>
      <c r="DB17" s="613"/>
      <c r="DC17" s="613"/>
      <c r="DD17" s="619" t="s">
        <v>122</v>
      </c>
      <c r="DE17" s="611"/>
      <c r="DF17" s="611"/>
      <c r="DG17" s="611"/>
      <c r="DH17" s="611"/>
      <c r="DI17" s="611"/>
      <c r="DJ17" s="611"/>
      <c r="DK17" s="611"/>
      <c r="DL17" s="611"/>
      <c r="DM17" s="611"/>
      <c r="DN17" s="611"/>
      <c r="DO17" s="611"/>
      <c r="DP17" s="612"/>
      <c r="DQ17" s="619">
        <v>1869958</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8597</v>
      </c>
      <c r="S18" s="611"/>
      <c r="T18" s="611"/>
      <c r="U18" s="611"/>
      <c r="V18" s="611"/>
      <c r="W18" s="611"/>
      <c r="X18" s="611"/>
      <c r="Y18" s="612"/>
      <c r="Z18" s="613">
        <v>0.1</v>
      </c>
      <c r="AA18" s="613"/>
      <c r="AB18" s="613"/>
      <c r="AC18" s="613"/>
      <c r="AD18" s="614">
        <v>8597</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77837</v>
      </c>
      <c r="CS18" s="611"/>
      <c r="CT18" s="611"/>
      <c r="CU18" s="611"/>
      <c r="CV18" s="611"/>
      <c r="CW18" s="611"/>
      <c r="CX18" s="611"/>
      <c r="CY18" s="612"/>
      <c r="CZ18" s="613">
        <v>0.5</v>
      </c>
      <c r="DA18" s="613"/>
      <c r="DB18" s="613"/>
      <c r="DC18" s="613"/>
      <c r="DD18" s="619" t="s">
        <v>122</v>
      </c>
      <c r="DE18" s="611"/>
      <c r="DF18" s="611"/>
      <c r="DG18" s="611"/>
      <c r="DH18" s="611"/>
      <c r="DI18" s="611"/>
      <c r="DJ18" s="611"/>
      <c r="DK18" s="611"/>
      <c r="DL18" s="611"/>
      <c r="DM18" s="611"/>
      <c r="DN18" s="611"/>
      <c r="DO18" s="611"/>
      <c r="DP18" s="612"/>
      <c r="DQ18" s="619">
        <v>5923</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81945</v>
      </c>
      <c r="S19" s="611"/>
      <c r="T19" s="611"/>
      <c r="U19" s="611"/>
      <c r="V19" s="611"/>
      <c r="W19" s="611"/>
      <c r="X19" s="611"/>
      <c r="Y19" s="612"/>
      <c r="Z19" s="613">
        <v>0.5</v>
      </c>
      <c r="AA19" s="613"/>
      <c r="AB19" s="613"/>
      <c r="AC19" s="613"/>
      <c r="AD19" s="614">
        <v>81945</v>
      </c>
      <c r="AE19" s="614"/>
      <c r="AF19" s="614"/>
      <c r="AG19" s="614"/>
      <c r="AH19" s="614"/>
      <c r="AI19" s="614"/>
      <c r="AJ19" s="614"/>
      <c r="AK19" s="614"/>
      <c r="AL19" s="615">
        <v>0.9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2712</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2141</v>
      </c>
      <c r="S20" s="611"/>
      <c r="T20" s="611"/>
      <c r="U20" s="611"/>
      <c r="V20" s="611"/>
      <c r="W20" s="611"/>
      <c r="X20" s="611"/>
      <c r="Y20" s="612"/>
      <c r="Z20" s="613">
        <v>0</v>
      </c>
      <c r="AA20" s="613"/>
      <c r="AB20" s="613"/>
      <c r="AC20" s="613"/>
      <c r="AD20" s="614">
        <v>2141</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2712</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15390789</v>
      </c>
      <c r="CS20" s="611"/>
      <c r="CT20" s="611"/>
      <c r="CU20" s="611"/>
      <c r="CV20" s="611"/>
      <c r="CW20" s="611"/>
      <c r="CX20" s="611"/>
      <c r="CY20" s="612"/>
      <c r="CZ20" s="613">
        <v>100</v>
      </c>
      <c r="DA20" s="613"/>
      <c r="DB20" s="613"/>
      <c r="DC20" s="613"/>
      <c r="DD20" s="619">
        <v>2010961</v>
      </c>
      <c r="DE20" s="611"/>
      <c r="DF20" s="611"/>
      <c r="DG20" s="611"/>
      <c r="DH20" s="611"/>
      <c r="DI20" s="611"/>
      <c r="DJ20" s="611"/>
      <c r="DK20" s="611"/>
      <c r="DL20" s="611"/>
      <c r="DM20" s="611"/>
      <c r="DN20" s="611"/>
      <c r="DO20" s="611"/>
      <c r="DP20" s="612"/>
      <c r="DQ20" s="619">
        <v>10624494</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6552603</v>
      </c>
      <c r="S21" s="611"/>
      <c r="T21" s="611"/>
      <c r="U21" s="611"/>
      <c r="V21" s="611"/>
      <c r="W21" s="611"/>
      <c r="X21" s="611"/>
      <c r="Y21" s="612"/>
      <c r="Z21" s="613">
        <v>41.8</v>
      </c>
      <c r="AA21" s="613"/>
      <c r="AB21" s="613"/>
      <c r="AC21" s="613"/>
      <c r="AD21" s="614">
        <v>5767264</v>
      </c>
      <c r="AE21" s="614"/>
      <c r="AF21" s="614"/>
      <c r="AG21" s="614"/>
      <c r="AH21" s="614"/>
      <c r="AI21" s="614"/>
      <c r="AJ21" s="614"/>
      <c r="AK21" s="614"/>
      <c r="AL21" s="615">
        <v>62.1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2712</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5767264</v>
      </c>
      <c r="S22" s="611"/>
      <c r="T22" s="611"/>
      <c r="U22" s="611"/>
      <c r="V22" s="611"/>
      <c r="W22" s="611"/>
      <c r="X22" s="611"/>
      <c r="Y22" s="612"/>
      <c r="Z22" s="613">
        <v>36.799999999999997</v>
      </c>
      <c r="AA22" s="613"/>
      <c r="AB22" s="613"/>
      <c r="AC22" s="613"/>
      <c r="AD22" s="614">
        <v>5767264</v>
      </c>
      <c r="AE22" s="614"/>
      <c r="AF22" s="614"/>
      <c r="AG22" s="614"/>
      <c r="AH22" s="614"/>
      <c r="AI22" s="614"/>
      <c r="AJ22" s="614"/>
      <c r="AK22" s="614"/>
      <c r="AL22" s="615">
        <v>62.1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785339</v>
      </c>
      <c r="S23" s="611"/>
      <c r="T23" s="611"/>
      <c r="U23" s="611"/>
      <c r="V23" s="611"/>
      <c r="W23" s="611"/>
      <c r="X23" s="611"/>
      <c r="Y23" s="612"/>
      <c r="Z23" s="613">
        <v>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7458673</v>
      </c>
      <c r="CS24" s="600"/>
      <c r="CT24" s="600"/>
      <c r="CU24" s="600"/>
      <c r="CV24" s="600"/>
      <c r="CW24" s="600"/>
      <c r="CX24" s="600"/>
      <c r="CY24" s="601"/>
      <c r="CZ24" s="604">
        <v>48.5</v>
      </c>
      <c r="DA24" s="605"/>
      <c r="DB24" s="605"/>
      <c r="DC24" s="621"/>
      <c r="DD24" s="645">
        <v>5863801</v>
      </c>
      <c r="DE24" s="600"/>
      <c r="DF24" s="600"/>
      <c r="DG24" s="600"/>
      <c r="DH24" s="600"/>
      <c r="DI24" s="600"/>
      <c r="DJ24" s="600"/>
      <c r="DK24" s="601"/>
      <c r="DL24" s="645">
        <v>5495283</v>
      </c>
      <c r="DM24" s="600"/>
      <c r="DN24" s="600"/>
      <c r="DO24" s="600"/>
      <c r="DP24" s="600"/>
      <c r="DQ24" s="600"/>
      <c r="DR24" s="600"/>
      <c r="DS24" s="600"/>
      <c r="DT24" s="600"/>
      <c r="DU24" s="600"/>
      <c r="DV24" s="601"/>
      <c r="DW24" s="604">
        <v>59</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9831570</v>
      </c>
      <c r="S25" s="611"/>
      <c r="T25" s="611"/>
      <c r="U25" s="611"/>
      <c r="V25" s="611"/>
      <c r="W25" s="611"/>
      <c r="X25" s="611"/>
      <c r="Y25" s="612"/>
      <c r="Z25" s="613">
        <v>62.8</v>
      </c>
      <c r="AA25" s="613"/>
      <c r="AB25" s="613"/>
      <c r="AC25" s="613"/>
      <c r="AD25" s="614">
        <v>9046231</v>
      </c>
      <c r="AE25" s="614"/>
      <c r="AF25" s="614"/>
      <c r="AG25" s="614"/>
      <c r="AH25" s="614"/>
      <c r="AI25" s="614"/>
      <c r="AJ25" s="614"/>
      <c r="AK25" s="614"/>
      <c r="AL25" s="615">
        <v>97.4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3553858</v>
      </c>
      <c r="CS25" s="642"/>
      <c r="CT25" s="642"/>
      <c r="CU25" s="642"/>
      <c r="CV25" s="642"/>
      <c r="CW25" s="642"/>
      <c r="CX25" s="642"/>
      <c r="CY25" s="643"/>
      <c r="CZ25" s="615">
        <v>23.1</v>
      </c>
      <c r="DA25" s="640"/>
      <c r="DB25" s="640"/>
      <c r="DC25" s="644"/>
      <c r="DD25" s="619">
        <v>3198274</v>
      </c>
      <c r="DE25" s="642"/>
      <c r="DF25" s="642"/>
      <c r="DG25" s="642"/>
      <c r="DH25" s="642"/>
      <c r="DI25" s="642"/>
      <c r="DJ25" s="642"/>
      <c r="DK25" s="643"/>
      <c r="DL25" s="619">
        <v>3149086</v>
      </c>
      <c r="DM25" s="642"/>
      <c r="DN25" s="642"/>
      <c r="DO25" s="642"/>
      <c r="DP25" s="642"/>
      <c r="DQ25" s="642"/>
      <c r="DR25" s="642"/>
      <c r="DS25" s="642"/>
      <c r="DT25" s="642"/>
      <c r="DU25" s="642"/>
      <c r="DV25" s="643"/>
      <c r="DW25" s="615">
        <v>33.799999999999997</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905</v>
      </c>
      <c r="S26" s="611"/>
      <c r="T26" s="611"/>
      <c r="U26" s="611"/>
      <c r="V26" s="611"/>
      <c r="W26" s="611"/>
      <c r="X26" s="611"/>
      <c r="Y26" s="612"/>
      <c r="Z26" s="613">
        <v>0</v>
      </c>
      <c r="AA26" s="613"/>
      <c r="AB26" s="613"/>
      <c r="AC26" s="613"/>
      <c r="AD26" s="614">
        <v>905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2173125</v>
      </c>
      <c r="CS26" s="611"/>
      <c r="CT26" s="611"/>
      <c r="CU26" s="611"/>
      <c r="CV26" s="611"/>
      <c r="CW26" s="611"/>
      <c r="CX26" s="611"/>
      <c r="CY26" s="612"/>
      <c r="CZ26" s="615">
        <v>14.1</v>
      </c>
      <c r="DA26" s="640"/>
      <c r="DB26" s="640"/>
      <c r="DC26" s="644"/>
      <c r="DD26" s="619">
        <v>1959323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94097</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2426236</v>
      </c>
      <c r="BH27" s="611"/>
      <c r="BI27" s="611"/>
      <c r="BJ27" s="611"/>
      <c r="BK27" s="611"/>
      <c r="BL27" s="611"/>
      <c r="BM27" s="611"/>
      <c r="BN27" s="612"/>
      <c r="BO27" s="613">
        <v>100</v>
      </c>
      <c r="BP27" s="613"/>
      <c r="BQ27" s="613"/>
      <c r="BR27" s="613"/>
      <c r="BS27" s="614">
        <v>22311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1997548</v>
      </c>
      <c r="CS27" s="642"/>
      <c r="CT27" s="642"/>
      <c r="CU27" s="642"/>
      <c r="CV27" s="642"/>
      <c r="CW27" s="642"/>
      <c r="CX27" s="642"/>
      <c r="CY27" s="643"/>
      <c r="CZ27" s="615">
        <v>13</v>
      </c>
      <c r="DA27" s="640"/>
      <c r="DB27" s="640"/>
      <c r="DC27" s="644"/>
      <c r="DD27" s="619">
        <v>795569</v>
      </c>
      <c r="DE27" s="642"/>
      <c r="DF27" s="642"/>
      <c r="DG27" s="642"/>
      <c r="DH27" s="642"/>
      <c r="DI27" s="642"/>
      <c r="DJ27" s="642"/>
      <c r="DK27" s="643"/>
      <c r="DL27" s="619">
        <v>497539</v>
      </c>
      <c r="DM27" s="642"/>
      <c r="DN27" s="642"/>
      <c r="DO27" s="642"/>
      <c r="DP27" s="642"/>
      <c r="DQ27" s="642"/>
      <c r="DR27" s="642"/>
      <c r="DS27" s="642"/>
      <c r="DT27" s="642"/>
      <c r="DU27" s="642"/>
      <c r="DV27" s="643"/>
      <c r="DW27" s="615">
        <v>5.3</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180537</v>
      </c>
      <c r="S28" s="611"/>
      <c r="T28" s="611"/>
      <c r="U28" s="611"/>
      <c r="V28" s="611"/>
      <c r="W28" s="611"/>
      <c r="X28" s="611"/>
      <c r="Y28" s="612"/>
      <c r="Z28" s="613">
        <v>1.2</v>
      </c>
      <c r="AA28" s="613"/>
      <c r="AB28" s="613"/>
      <c r="AC28" s="613"/>
      <c r="AD28" s="614">
        <v>20470</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1907267</v>
      </c>
      <c r="CS28" s="611"/>
      <c r="CT28" s="611"/>
      <c r="CU28" s="611"/>
      <c r="CV28" s="611"/>
      <c r="CW28" s="611"/>
      <c r="CX28" s="611"/>
      <c r="CY28" s="612"/>
      <c r="CZ28" s="615">
        <v>12.4</v>
      </c>
      <c r="DA28" s="640"/>
      <c r="DB28" s="640"/>
      <c r="DC28" s="644"/>
      <c r="DD28" s="619">
        <v>1869958</v>
      </c>
      <c r="DE28" s="611"/>
      <c r="DF28" s="611"/>
      <c r="DG28" s="611"/>
      <c r="DH28" s="611"/>
      <c r="DI28" s="611"/>
      <c r="DJ28" s="611"/>
      <c r="DK28" s="612"/>
      <c r="DL28" s="619">
        <v>1848658</v>
      </c>
      <c r="DM28" s="611"/>
      <c r="DN28" s="611"/>
      <c r="DO28" s="611"/>
      <c r="DP28" s="611"/>
      <c r="DQ28" s="611"/>
      <c r="DR28" s="611"/>
      <c r="DS28" s="611"/>
      <c r="DT28" s="611"/>
      <c r="DU28" s="611"/>
      <c r="DV28" s="612"/>
      <c r="DW28" s="615">
        <v>19.899999999999999</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50484</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1907024</v>
      </c>
      <c r="CS29" s="642"/>
      <c r="CT29" s="642"/>
      <c r="CU29" s="642"/>
      <c r="CV29" s="642"/>
      <c r="CW29" s="642"/>
      <c r="CX29" s="642"/>
      <c r="CY29" s="643"/>
      <c r="CZ29" s="615">
        <v>12.4</v>
      </c>
      <c r="DA29" s="640"/>
      <c r="DB29" s="640"/>
      <c r="DC29" s="644"/>
      <c r="DD29" s="619">
        <v>1869715</v>
      </c>
      <c r="DE29" s="642"/>
      <c r="DF29" s="642"/>
      <c r="DG29" s="642"/>
      <c r="DH29" s="642"/>
      <c r="DI29" s="642"/>
      <c r="DJ29" s="642"/>
      <c r="DK29" s="643"/>
      <c r="DL29" s="619">
        <v>1848415</v>
      </c>
      <c r="DM29" s="642"/>
      <c r="DN29" s="642"/>
      <c r="DO29" s="642"/>
      <c r="DP29" s="642"/>
      <c r="DQ29" s="642"/>
      <c r="DR29" s="642"/>
      <c r="DS29" s="642"/>
      <c r="DT29" s="642"/>
      <c r="DU29" s="642"/>
      <c r="DV29" s="643"/>
      <c r="DW29" s="615">
        <v>19.899999999999999</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1637037</v>
      </c>
      <c r="S30" s="611"/>
      <c r="T30" s="611"/>
      <c r="U30" s="611"/>
      <c r="V30" s="611"/>
      <c r="W30" s="611"/>
      <c r="X30" s="611"/>
      <c r="Y30" s="612"/>
      <c r="Z30" s="613">
        <v>10.4</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1831316</v>
      </c>
      <c r="CS30" s="611"/>
      <c r="CT30" s="611"/>
      <c r="CU30" s="611"/>
      <c r="CV30" s="611"/>
      <c r="CW30" s="611"/>
      <c r="CX30" s="611"/>
      <c r="CY30" s="612"/>
      <c r="CZ30" s="615">
        <v>11.9</v>
      </c>
      <c r="DA30" s="640"/>
      <c r="DB30" s="640"/>
      <c r="DC30" s="644"/>
      <c r="DD30" s="619">
        <v>1795849</v>
      </c>
      <c r="DE30" s="611"/>
      <c r="DF30" s="611"/>
      <c r="DG30" s="611"/>
      <c r="DH30" s="611"/>
      <c r="DI30" s="611"/>
      <c r="DJ30" s="611"/>
      <c r="DK30" s="612"/>
      <c r="DL30" s="619">
        <v>1774549</v>
      </c>
      <c r="DM30" s="611"/>
      <c r="DN30" s="611"/>
      <c r="DO30" s="611"/>
      <c r="DP30" s="611"/>
      <c r="DQ30" s="611"/>
      <c r="DR30" s="611"/>
      <c r="DS30" s="611"/>
      <c r="DT30" s="611"/>
      <c r="DU30" s="611"/>
      <c r="DV30" s="612"/>
      <c r="DW30" s="615">
        <v>19.100000000000001</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209035</v>
      </c>
      <c r="S31" s="611"/>
      <c r="T31" s="611"/>
      <c r="U31" s="611"/>
      <c r="V31" s="611"/>
      <c r="W31" s="611"/>
      <c r="X31" s="611"/>
      <c r="Y31" s="612"/>
      <c r="Z31" s="613">
        <v>1.3</v>
      </c>
      <c r="AA31" s="613"/>
      <c r="AB31" s="613"/>
      <c r="AC31" s="613"/>
      <c r="AD31" s="614">
        <v>209035</v>
      </c>
      <c r="AE31" s="614"/>
      <c r="AF31" s="614"/>
      <c r="AG31" s="614"/>
      <c r="AH31" s="614"/>
      <c r="AI31" s="614"/>
      <c r="AJ31" s="614"/>
      <c r="AK31" s="614"/>
      <c r="AL31" s="615">
        <v>2.2999999999999998</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99.1</v>
      </c>
      <c r="BH31" s="654"/>
      <c r="BI31" s="654"/>
      <c r="BJ31" s="654"/>
      <c r="BK31" s="654"/>
      <c r="BL31" s="654"/>
      <c r="BM31" s="605">
        <v>95.4</v>
      </c>
      <c r="BN31" s="654"/>
      <c r="BO31" s="654"/>
      <c r="BP31" s="654"/>
      <c r="BQ31" s="655"/>
      <c r="BR31" s="666">
        <v>99</v>
      </c>
      <c r="BS31" s="654"/>
      <c r="BT31" s="654"/>
      <c r="BU31" s="654"/>
      <c r="BV31" s="654"/>
      <c r="BW31" s="654"/>
      <c r="BX31" s="605">
        <v>95.1</v>
      </c>
      <c r="BY31" s="654"/>
      <c r="BZ31" s="654"/>
      <c r="CA31" s="654"/>
      <c r="CB31" s="655"/>
      <c r="CD31" s="648"/>
      <c r="CE31" s="649"/>
      <c r="CF31" s="607" t="s">
        <v>300</v>
      </c>
      <c r="CG31" s="608"/>
      <c r="CH31" s="608"/>
      <c r="CI31" s="608"/>
      <c r="CJ31" s="608"/>
      <c r="CK31" s="608"/>
      <c r="CL31" s="608"/>
      <c r="CM31" s="608"/>
      <c r="CN31" s="608"/>
      <c r="CO31" s="608"/>
      <c r="CP31" s="608"/>
      <c r="CQ31" s="609"/>
      <c r="CR31" s="610">
        <v>75708</v>
      </c>
      <c r="CS31" s="642"/>
      <c r="CT31" s="642"/>
      <c r="CU31" s="642"/>
      <c r="CV31" s="642"/>
      <c r="CW31" s="642"/>
      <c r="CX31" s="642"/>
      <c r="CY31" s="643"/>
      <c r="CZ31" s="615">
        <v>0.5</v>
      </c>
      <c r="DA31" s="640"/>
      <c r="DB31" s="640"/>
      <c r="DC31" s="644"/>
      <c r="DD31" s="619">
        <v>73866</v>
      </c>
      <c r="DE31" s="642"/>
      <c r="DF31" s="642"/>
      <c r="DG31" s="642"/>
      <c r="DH31" s="642"/>
      <c r="DI31" s="642"/>
      <c r="DJ31" s="642"/>
      <c r="DK31" s="643"/>
      <c r="DL31" s="619">
        <v>73866</v>
      </c>
      <c r="DM31" s="642"/>
      <c r="DN31" s="642"/>
      <c r="DO31" s="642"/>
      <c r="DP31" s="642"/>
      <c r="DQ31" s="642"/>
      <c r="DR31" s="642"/>
      <c r="DS31" s="642"/>
      <c r="DT31" s="642"/>
      <c r="DU31" s="642"/>
      <c r="DV31" s="643"/>
      <c r="DW31" s="615">
        <v>0.8</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958787</v>
      </c>
      <c r="S32" s="611"/>
      <c r="T32" s="611"/>
      <c r="U32" s="611"/>
      <c r="V32" s="611"/>
      <c r="W32" s="611"/>
      <c r="X32" s="611"/>
      <c r="Y32" s="612"/>
      <c r="Z32" s="613">
        <v>6.1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v>
      </c>
      <c r="BH32" s="642"/>
      <c r="BI32" s="642"/>
      <c r="BJ32" s="642"/>
      <c r="BK32" s="642"/>
      <c r="BL32" s="642"/>
      <c r="BM32" s="616">
        <v>95.3</v>
      </c>
      <c r="BN32" s="642"/>
      <c r="BO32" s="642"/>
      <c r="BP32" s="642"/>
      <c r="BQ32" s="665"/>
      <c r="BR32" s="667">
        <v>99</v>
      </c>
      <c r="BS32" s="642"/>
      <c r="BT32" s="642"/>
      <c r="BU32" s="642"/>
      <c r="BV32" s="642"/>
      <c r="BW32" s="642"/>
      <c r="BX32" s="616">
        <v>95.2</v>
      </c>
      <c r="BY32" s="642"/>
      <c r="BZ32" s="642"/>
      <c r="CA32" s="642"/>
      <c r="CB32" s="665"/>
      <c r="CD32" s="650"/>
      <c r="CE32" s="651"/>
      <c r="CF32" s="607" t="s">
        <v>304</v>
      </c>
      <c r="CG32" s="608"/>
      <c r="CH32" s="608"/>
      <c r="CI32" s="608"/>
      <c r="CJ32" s="608"/>
      <c r="CK32" s="608"/>
      <c r="CL32" s="608"/>
      <c r="CM32" s="608"/>
      <c r="CN32" s="608"/>
      <c r="CO32" s="608"/>
      <c r="CP32" s="608"/>
      <c r="CQ32" s="609"/>
      <c r="CR32" s="610">
        <v>243</v>
      </c>
      <c r="CS32" s="611"/>
      <c r="CT32" s="611"/>
      <c r="CU32" s="611"/>
      <c r="CV32" s="611"/>
      <c r="CW32" s="611"/>
      <c r="CX32" s="611"/>
      <c r="CY32" s="612"/>
      <c r="CZ32" s="615">
        <v>0</v>
      </c>
      <c r="DA32" s="640"/>
      <c r="DB32" s="640"/>
      <c r="DC32" s="644"/>
      <c r="DD32" s="619">
        <v>243</v>
      </c>
      <c r="DE32" s="611"/>
      <c r="DF32" s="611"/>
      <c r="DG32" s="611"/>
      <c r="DH32" s="611"/>
      <c r="DI32" s="611"/>
      <c r="DJ32" s="611"/>
      <c r="DK32" s="612"/>
      <c r="DL32" s="619">
        <v>243</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111436</v>
      </c>
      <c r="S33" s="611"/>
      <c r="T33" s="611"/>
      <c r="U33" s="611"/>
      <c r="V33" s="611"/>
      <c r="W33" s="611"/>
      <c r="X33" s="611"/>
      <c r="Y33" s="612"/>
      <c r="Z33" s="613">
        <v>0.7</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v>
      </c>
      <c r="BH33" s="669"/>
      <c r="BI33" s="669"/>
      <c r="BJ33" s="669"/>
      <c r="BK33" s="669"/>
      <c r="BL33" s="669"/>
      <c r="BM33" s="670">
        <v>94.8</v>
      </c>
      <c r="BN33" s="669"/>
      <c r="BO33" s="669"/>
      <c r="BP33" s="669"/>
      <c r="BQ33" s="671"/>
      <c r="BR33" s="668">
        <v>98.9</v>
      </c>
      <c r="BS33" s="669"/>
      <c r="BT33" s="669"/>
      <c r="BU33" s="669"/>
      <c r="BV33" s="669"/>
      <c r="BW33" s="669"/>
      <c r="BX33" s="670">
        <v>94.3</v>
      </c>
      <c r="BY33" s="669"/>
      <c r="BZ33" s="669"/>
      <c r="CA33" s="669"/>
      <c r="CB33" s="671"/>
      <c r="CD33" s="607" t="s">
        <v>307</v>
      </c>
      <c r="CE33" s="608"/>
      <c r="CF33" s="608"/>
      <c r="CG33" s="608"/>
      <c r="CH33" s="608"/>
      <c r="CI33" s="608"/>
      <c r="CJ33" s="608"/>
      <c r="CK33" s="608"/>
      <c r="CL33" s="608"/>
      <c r="CM33" s="608"/>
      <c r="CN33" s="608"/>
      <c r="CO33" s="608"/>
      <c r="CP33" s="608"/>
      <c r="CQ33" s="609"/>
      <c r="CR33" s="610">
        <v>5906731</v>
      </c>
      <c r="CS33" s="642"/>
      <c r="CT33" s="642"/>
      <c r="CU33" s="642"/>
      <c r="CV33" s="642"/>
      <c r="CW33" s="642"/>
      <c r="CX33" s="642"/>
      <c r="CY33" s="643"/>
      <c r="CZ33" s="615">
        <v>38.4</v>
      </c>
      <c r="DA33" s="640"/>
      <c r="DB33" s="640"/>
      <c r="DC33" s="644"/>
      <c r="DD33" s="619">
        <v>4307479</v>
      </c>
      <c r="DE33" s="642"/>
      <c r="DF33" s="642"/>
      <c r="DG33" s="642"/>
      <c r="DH33" s="642"/>
      <c r="DI33" s="642"/>
      <c r="DJ33" s="642"/>
      <c r="DK33" s="643"/>
      <c r="DL33" s="619">
        <v>3681291</v>
      </c>
      <c r="DM33" s="642"/>
      <c r="DN33" s="642"/>
      <c r="DO33" s="642"/>
      <c r="DP33" s="642"/>
      <c r="DQ33" s="642"/>
      <c r="DR33" s="642"/>
      <c r="DS33" s="642"/>
      <c r="DT33" s="642"/>
      <c r="DU33" s="642"/>
      <c r="DV33" s="643"/>
      <c r="DW33" s="615">
        <v>39.5</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195962</v>
      </c>
      <c r="S34" s="611"/>
      <c r="T34" s="611"/>
      <c r="U34" s="611"/>
      <c r="V34" s="611"/>
      <c r="W34" s="611"/>
      <c r="X34" s="611"/>
      <c r="Y34" s="612"/>
      <c r="Z34" s="613">
        <v>1.3</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2169805</v>
      </c>
      <c r="CS34" s="611"/>
      <c r="CT34" s="611"/>
      <c r="CU34" s="611"/>
      <c r="CV34" s="611"/>
      <c r="CW34" s="611"/>
      <c r="CX34" s="611"/>
      <c r="CY34" s="612"/>
      <c r="CZ34" s="615">
        <v>14.1</v>
      </c>
      <c r="DA34" s="640"/>
      <c r="DB34" s="640"/>
      <c r="DC34" s="644"/>
      <c r="DD34" s="619">
        <v>1593857</v>
      </c>
      <c r="DE34" s="611"/>
      <c r="DF34" s="611"/>
      <c r="DG34" s="611"/>
      <c r="DH34" s="611"/>
      <c r="DI34" s="611"/>
      <c r="DJ34" s="611"/>
      <c r="DK34" s="612"/>
      <c r="DL34" s="619">
        <v>1343835</v>
      </c>
      <c r="DM34" s="611"/>
      <c r="DN34" s="611"/>
      <c r="DO34" s="611"/>
      <c r="DP34" s="611"/>
      <c r="DQ34" s="611"/>
      <c r="DR34" s="611"/>
      <c r="DS34" s="611"/>
      <c r="DT34" s="611"/>
      <c r="DU34" s="611"/>
      <c r="DV34" s="612"/>
      <c r="DW34" s="615">
        <v>14.4</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353296</v>
      </c>
      <c r="S35" s="611"/>
      <c r="T35" s="611"/>
      <c r="U35" s="611"/>
      <c r="V35" s="611"/>
      <c r="W35" s="611"/>
      <c r="X35" s="611"/>
      <c r="Y35" s="612"/>
      <c r="Z35" s="613">
        <v>2.2999999999999998</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293477</v>
      </c>
      <c r="CS35" s="642"/>
      <c r="CT35" s="642"/>
      <c r="CU35" s="642"/>
      <c r="CV35" s="642"/>
      <c r="CW35" s="642"/>
      <c r="CX35" s="642"/>
      <c r="CY35" s="643"/>
      <c r="CZ35" s="615">
        <v>1.9</v>
      </c>
      <c r="DA35" s="640"/>
      <c r="DB35" s="640"/>
      <c r="DC35" s="644"/>
      <c r="DD35" s="619">
        <v>187510</v>
      </c>
      <c r="DE35" s="642"/>
      <c r="DF35" s="642"/>
      <c r="DG35" s="642"/>
      <c r="DH35" s="642"/>
      <c r="DI35" s="642"/>
      <c r="DJ35" s="642"/>
      <c r="DK35" s="643"/>
      <c r="DL35" s="619">
        <v>187180</v>
      </c>
      <c r="DM35" s="642"/>
      <c r="DN35" s="642"/>
      <c r="DO35" s="642"/>
      <c r="DP35" s="642"/>
      <c r="DQ35" s="642"/>
      <c r="DR35" s="642"/>
      <c r="DS35" s="642"/>
      <c r="DT35" s="642"/>
      <c r="DU35" s="642"/>
      <c r="DV35" s="643"/>
      <c r="DW35" s="615">
        <v>2</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305519</v>
      </c>
      <c r="S36" s="611"/>
      <c r="T36" s="611"/>
      <c r="U36" s="611"/>
      <c r="V36" s="611"/>
      <c r="W36" s="611"/>
      <c r="X36" s="611"/>
      <c r="Y36" s="612"/>
      <c r="Z36" s="613">
        <v>2</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2082954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86582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1445164</v>
      </c>
      <c r="CS36" s="611"/>
      <c r="CT36" s="611"/>
      <c r="CU36" s="611"/>
      <c r="CV36" s="611"/>
      <c r="CW36" s="611"/>
      <c r="CX36" s="611"/>
      <c r="CY36" s="612"/>
      <c r="CZ36" s="615">
        <v>9.4</v>
      </c>
      <c r="DA36" s="640"/>
      <c r="DB36" s="640"/>
      <c r="DC36" s="644"/>
      <c r="DD36" s="619">
        <v>1219343</v>
      </c>
      <c r="DE36" s="611"/>
      <c r="DF36" s="611"/>
      <c r="DG36" s="611"/>
      <c r="DH36" s="611"/>
      <c r="DI36" s="611"/>
      <c r="DJ36" s="611"/>
      <c r="DK36" s="612"/>
      <c r="DL36" s="619">
        <v>927179</v>
      </c>
      <c r="DM36" s="611"/>
      <c r="DN36" s="611"/>
      <c r="DO36" s="611"/>
      <c r="DP36" s="611"/>
      <c r="DQ36" s="611"/>
      <c r="DR36" s="611"/>
      <c r="DS36" s="611"/>
      <c r="DT36" s="611"/>
      <c r="DU36" s="611"/>
      <c r="DV36" s="612"/>
      <c r="DW36" s="615">
        <v>10</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437529</v>
      </c>
      <c r="S37" s="611"/>
      <c r="T37" s="611"/>
      <c r="U37" s="611"/>
      <c r="V37" s="611"/>
      <c r="W37" s="611"/>
      <c r="X37" s="611"/>
      <c r="Y37" s="612"/>
      <c r="Z37" s="613">
        <v>2.8</v>
      </c>
      <c r="AA37" s="613"/>
      <c r="AB37" s="613"/>
      <c r="AC37" s="613"/>
      <c r="AD37" s="614">
        <v>12179</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487546</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58210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2699</v>
      </c>
      <c r="CS37" s="642"/>
      <c r="CT37" s="642"/>
      <c r="CU37" s="642"/>
      <c r="CV37" s="642"/>
      <c r="CW37" s="642"/>
      <c r="CX37" s="642"/>
      <c r="CY37" s="643"/>
      <c r="CZ37" s="615">
        <v>0</v>
      </c>
      <c r="DA37" s="640"/>
      <c r="DB37" s="640"/>
      <c r="DC37" s="644"/>
      <c r="DD37" s="619">
        <v>2699</v>
      </c>
      <c r="DE37" s="642"/>
      <c r="DF37" s="642"/>
      <c r="DG37" s="642"/>
      <c r="DH37" s="642"/>
      <c r="DI37" s="642"/>
      <c r="DJ37" s="642"/>
      <c r="DK37" s="643"/>
      <c r="DL37" s="619">
        <v>2699</v>
      </c>
      <c r="DM37" s="642"/>
      <c r="DN37" s="642"/>
      <c r="DO37" s="642"/>
      <c r="DP37" s="642"/>
      <c r="DQ37" s="642"/>
      <c r="DR37" s="642"/>
      <c r="DS37" s="642"/>
      <c r="DT37" s="642"/>
      <c r="DU37" s="642"/>
      <c r="DV37" s="643"/>
      <c r="DW37" s="615">
        <v>0</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1300616</v>
      </c>
      <c r="S38" s="611"/>
      <c r="T38" s="611"/>
      <c r="U38" s="611"/>
      <c r="V38" s="611"/>
      <c r="W38" s="611"/>
      <c r="X38" s="611"/>
      <c r="Y38" s="612"/>
      <c r="Z38" s="613">
        <v>8.3000000000000007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77837</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3383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1555216</v>
      </c>
      <c r="CS38" s="611"/>
      <c r="CT38" s="611"/>
      <c r="CU38" s="611"/>
      <c r="CV38" s="611"/>
      <c r="CW38" s="611"/>
      <c r="CX38" s="611"/>
      <c r="CY38" s="612"/>
      <c r="CZ38" s="615">
        <v>10.1</v>
      </c>
      <c r="DA38" s="640"/>
      <c r="DB38" s="640"/>
      <c r="DC38" s="644"/>
      <c r="DD38" s="619">
        <v>1229012</v>
      </c>
      <c r="DE38" s="611"/>
      <c r="DF38" s="611"/>
      <c r="DG38" s="611"/>
      <c r="DH38" s="611"/>
      <c r="DI38" s="611"/>
      <c r="DJ38" s="611"/>
      <c r="DK38" s="612"/>
      <c r="DL38" s="619">
        <v>1223097</v>
      </c>
      <c r="DM38" s="611"/>
      <c r="DN38" s="611"/>
      <c r="DO38" s="611"/>
      <c r="DP38" s="611"/>
      <c r="DQ38" s="611"/>
      <c r="DR38" s="611"/>
      <c r="DS38" s="611"/>
      <c r="DT38" s="611"/>
      <c r="DU38" s="611"/>
      <c r="DV38" s="612"/>
      <c r="DW38" s="615">
        <v>13.1</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40192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4660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413069</v>
      </c>
      <c r="CS39" s="642"/>
      <c r="CT39" s="642"/>
      <c r="CU39" s="642"/>
      <c r="CV39" s="642"/>
      <c r="CW39" s="642"/>
      <c r="CX39" s="642"/>
      <c r="CY39" s="643"/>
      <c r="CZ39" s="615">
        <v>2.7</v>
      </c>
      <c r="DA39" s="640"/>
      <c r="DB39" s="640"/>
      <c r="DC39" s="644"/>
      <c r="DD39" s="619">
        <v>77757</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19316</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24114</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118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30000</v>
      </c>
      <c r="CS40" s="611"/>
      <c r="CT40" s="611"/>
      <c r="CU40" s="611"/>
      <c r="CV40" s="611"/>
      <c r="CW40" s="611"/>
      <c r="CX40" s="611"/>
      <c r="CY40" s="612"/>
      <c r="CZ40" s="615">
        <v>0.2</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15666810</v>
      </c>
      <c r="S41" s="683"/>
      <c r="T41" s="683"/>
      <c r="U41" s="683"/>
      <c r="V41" s="683"/>
      <c r="W41" s="683"/>
      <c r="X41" s="683"/>
      <c r="Y41" s="687"/>
      <c r="Z41" s="688">
        <v>100</v>
      </c>
      <c r="AA41" s="688"/>
      <c r="AB41" s="688"/>
      <c r="AC41" s="688"/>
      <c r="AD41" s="689">
        <v>9288820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241414</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1211851</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428</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2025385</v>
      </c>
      <c r="CS42" s="642"/>
      <c r="CT42" s="642"/>
      <c r="CU42" s="642"/>
      <c r="CV42" s="642"/>
      <c r="CW42" s="642"/>
      <c r="CX42" s="642"/>
      <c r="CY42" s="643"/>
      <c r="CZ42" s="615">
        <v>13.2</v>
      </c>
      <c r="DA42" s="640"/>
      <c r="DB42" s="640"/>
      <c r="DC42" s="644"/>
      <c r="DD42" s="619">
        <v>453214</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45399</v>
      </c>
      <c r="CS43" s="642"/>
      <c r="CT43" s="642"/>
      <c r="CU43" s="642"/>
      <c r="CV43" s="642"/>
      <c r="CW43" s="642"/>
      <c r="CX43" s="642"/>
      <c r="CY43" s="643"/>
      <c r="CZ43" s="615">
        <v>0.3</v>
      </c>
      <c r="DA43" s="640"/>
      <c r="DB43" s="640"/>
      <c r="DC43" s="644"/>
      <c r="DD43" s="619">
        <v>45399</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2010961</v>
      </c>
      <c r="CS44" s="611"/>
      <c r="CT44" s="611"/>
      <c r="CU44" s="611"/>
      <c r="CV44" s="611"/>
      <c r="CW44" s="611"/>
      <c r="CX44" s="611"/>
      <c r="CY44" s="612"/>
      <c r="CZ44" s="615">
        <v>13.1</v>
      </c>
      <c r="DA44" s="616"/>
      <c r="DB44" s="616"/>
      <c r="DC44" s="622"/>
      <c r="DD44" s="619">
        <v>445140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325776</v>
      </c>
      <c r="CS45" s="642"/>
      <c r="CT45" s="642"/>
      <c r="CU45" s="642"/>
      <c r="CV45" s="642"/>
      <c r="CW45" s="642"/>
      <c r="CX45" s="642"/>
      <c r="CY45" s="643"/>
      <c r="CZ45" s="615">
        <v>2.1</v>
      </c>
      <c r="DA45" s="640"/>
      <c r="DB45" s="640"/>
      <c r="DC45" s="644"/>
      <c r="DD45" s="619">
        <v>54087</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1597734</v>
      </c>
      <c r="CS46" s="611"/>
      <c r="CT46" s="611"/>
      <c r="CU46" s="611"/>
      <c r="CV46" s="611"/>
      <c r="CW46" s="611"/>
      <c r="CX46" s="611"/>
      <c r="CY46" s="612"/>
      <c r="CZ46" s="615">
        <v>10.4</v>
      </c>
      <c r="DA46" s="616"/>
      <c r="DB46" s="616"/>
      <c r="DC46" s="622"/>
      <c r="DD46" s="619">
        <v>378841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14424</v>
      </c>
      <c r="CS47" s="642"/>
      <c r="CT47" s="642"/>
      <c r="CU47" s="642"/>
      <c r="CV47" s="642"/>
      <c r="CW47" s="642"/>
      <c r="CX47" s="642"/>
      <c r="CY47" s="643"/>
      <c r="CZ47" s="615">
        <v>0.1</v>
      </c>
      <c r="DA47" s="640"/>
      <c r="DB47" s="640"/>
      <c r="DC47" s="644"/>
      <c r="DD47" s="619">
        <v>8074</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15390789</v>
      </c>
      <c r="CS49" s="669"/>
      <c r="CT49" s="669"/>
      <c r="CU49" s="669"/>
      <c r="CV49" s="669"/>
      <c r="CW49" s="669"/>
      <c r="CX49" s="669"/>
      <c r="CY49" s="698"/>
      <c r="CZ49" s="690">
        <v>100</v>
      </c>
      <c r="DA49" s="699"/>
      <c r="DB49" s="699"/>
      <c r="DC49" s="700"/>
      <c r="DD49" s="701">
        <v>10624494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5UsZHL5PFwnzXGhx7sKw79XQp6zSfToZ29DwbD8ziyPPT0AkAZ0OlvPyj5MHj1L5V3B25KXnUK+qSs6vzK7WkA==" saltValue="S9mr9POZF5j9DQoMPHcdz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15654</v>
      </c>
      <c r="R7" s="740"/>
      <c r="S7" s="740"/>
      <c r="T7" s="740"/>
      <c r="U7" s="740"/>
      <c r="V7" s="740">
        <v>15379</v>
      </c>
      <c r="W7" s="740"/>
      <c r="X7" s="740"/>
      <c r="Y7" s="740"/>
      <c r="Z7" s="740"/>
      <c r="AA7" s="740">
        <v>275</v>
      </c>
      <c r="AB7" s="740"/>
      <c r="AC7" s="740"/>
      <c r="AD7" s="740"/>
      <c r="AE7" s="741"/>
      <c r="AF7" s="742">
        <v>207</v>
      </c>
      <c r="AG7" s="743"/>
      <c r="AH7" s="743"/>
      <c r="AI7" s="743"/>
      <c r="AJ7" s="744"/>
      <c r="AK7" s="745">
        <v>353</v>
      </c>
      <c r="AL7" s="746"/>
      <c r="AM7" s="746"/>
      <c r="AN7" s="746"/>
      <c r="AO7" s="746"/>
      <c r="AP7" s="746">
        <v>16743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560</v>
      </c>
      <c r="BS7" s="733" t="s">
        <v>557</v>
      </c>
      <c r="BT7" s="734"/>
      <c r="BU7" s="734"/>
      <c r="BV7" s="734"/>
      <c r="BW7" s="734"/>
      <c r="BX7" s="734"/>
      <c r="BY7" s="734"/>
      <c r="BZ7" s="734"/>
      <c r="CA7" s="734"/>
      <c r="CB7" s="734"/>
      <c r="CC7" s="734"/>
      <c r="CD7" s="734"/>
      <c r="CE7" s="734"/>
      <c r="CF7" s="734"/>
      <c r="CG7" s="749"/>
      <c r="CH7" s="730">
        <v>0</v>
      </c>
      <c r="CI7" s="731"/>
      <c r="CJ7" s="731"/>
      <c r="CK7" s="731"/>
      <c r="CL7" s="732"/>
      <c r="CM7" s="730">
        <v>18</v>
      </c>
      <c r="CN7" s="731"/>
      <c r="CO7" s="731"/>
      <c r="CP7" s="731"/>
      <c r="CQ7" s="732"/>
      <c r="CR7" s="730">
        <v>5</v>
      </c>
      <c r="CS7" s="731"/>
      <c r="CT7" s="731"/>
      <c r="CU7" s="731"/>
      <c r="CV7" s="732"/>
      <c r="CW7" s="730" t="s">
        <v>556</v>
      </c>
      <c r="CX7" s="731"/>
      <c r="CY7" s="731"/>
      <c r="CZ7" s="731"/>
      <c r="DA7" s="732"/>
      <c r="DB7" s="730">
        <v>110</v>
      </c>
      <c r="DC7" s="731"/>
      <c r="DD7" s="731"/>
      <c r="DE7" s="731"/>
      <c r="DF7" s="732"/>
      <c r="DG7" s="730" t="s">
        <v>556</v>
      </c>
      <c r="DH7" s="731"/>
      <c r="DI7" s="731"/>
      <c r="DJ7" s="731"/>
      <c r="DK7" s="732"/>
      <c r="DL7" s="730" t="s">
        <v>556</v>
      </c>
      <c r="DM7" s="731"/>
      <c r="DN7" s="731"/>
      <c r="DO7" s="731"/>
      <c r="DP7" s="732"/>
      <c r="DQ7" s="730" t="s">
        <v>556</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49</v>
      </c>
      <c r="R8" s="771"/>
      <c r="S8" s="771"/>
      <c r="T8" s="771"/>
      <c r="U8" s="771"/>
      <c r="V8" s="771">
        <v>48</v>
      </c>
      <c r="W8" s="771"/>
      <c r="X8" s="771"/>
      <c r="Y8" s="771"/>
      <c r="Z8" s="771"/>
      <c r="AA8" s="771">
        <v>1</v>
      </c>
      <c r="AB8" s="771"/>
      <c r="AC8" s="771"/>
      <c r="AD8" s="771"/>
      <c r="AE8" s="772"/>
      <c r="AF8" s="773">
        <v>1</v>
      </c>
      <c r="AG8" s="774"/>
      <c r="AH8" s="774"/>
      <c r="AI8" s="774"/>
      <c r="AJ8" s="775"/>
      <c r="AK8" s="756">
        <v>16</v>
      </c>
      <c r="AL8" s="757"/>
      <c r="AM8" s="757"/>
      <c r="AN8" s="757"/>
      <c r="AO8" s="757"/>
      <c r="AP8" s="757" t="s">
        <v>564</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558</v>
      </c>
      <c r="BT8" s="761"/>
      <c r="BU8" s="761"/>
      <c r="BV8" s="761"/>
      <c r="BW8" s="761"/>
      <c r="BX8" s="761"/>
      <c r="BY8" s="761"/>
      <c r="BZ8" s="761"/>
      <c r="CA8" s="761"/>
      <c r="CB8" s="761"/>
      <c r="CC8" s="761"/>
      <c r="CD8" s="761"/>
      <c r="CE8" s="761"/>
      <c r="CF8" s="761"/>
      <c r="CG8" s="762"/>
      <c r="CH8" s="763">
        <v>0</v>
      </c>
      <c r="CI8" s="764"/>
      <c r="CJ8" s="764"/>
      <c r="CK8" s="764"/>
      <c r="CL8" s="765"/>
      <c r="CM8" s="763">
        <v>57</v>
      </c>
      <c r="CN8" s="764"/>
      <c r="CO8" s="764"/>
      <c r="CP8" s="764"/>
      <c r="CQ8" s="765"/>
      <c r="CR8" s="763">
        <v>18</v>
      </c>
      <c r="CS8" s="764"/>
      <c r="CT8" s="764"/>
      <c r="CU8" s="764"/>
      <c r="CV8" s="765"/>
      <c r="CW8" s="763" t="s">
        <v>556</v>
      </c>
      <c r="CX8" s="764"/>
      <c r="CY8" s="764"/>
      <c r="CZ8" s="764"/>
      <c r="DA8" s="765"/>
      <c r="DB8" s="763" t="s">
        <v>556</v>
      </c>
      <c r="DC8" s="764"/>
      <c r="DD8" s="764"/>
      <c r="DE8" s="764"/>
      <c r="DF8" s="765"/>
      <c r="DG8" s="763" t="s">
        <v>556</v>
      </c>
      <c r="DH8" s="764"/>
      <c r="DI8" s="764"/>
      <c r="DJ8" s="764"/>
      <c r="DK8" s="765"/>
      <c r="DL8" s="763" t="s">
        <v>556</v>
      </c>
      <c r="DM8" s="764"/>
      <c r="DN8" s="764"/>
      <c r="DO8" s="764"/>
      <c r="DP8" s="765"/>
      <c r="DQ8" s="763" t="s">
        <v>556</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559</v>
      </c>
      <c r="BT9" s="761"/>
      <c r="BU9" s="761"/>
      <c r="BV9" s="761"/>
      <c r="BW9" s="761"/>
      <c r="BX9" s="761"/>
      <c r="BY9" s="761"/>
      <c r="BZ9" s="761"/>
      <c r="CA9" s="761"/>
      <c r="CB9" s="761"/>
      <c r="CC9" s="761"/>
      <c r="CD9" s="761"/>
      <c r="CE9" s="761"/>
      <c r="CF9" s="761"/>
      <c r="CG9" s="762"/>
      <c r="CH9" s="763">
        <v>-6</v>
      </c>
      <c r="CI9" s="764"/>
      <c r="CJ9" s="764"/>
      <c r="CK9" s="764"/>
      <c r="CL9" s="765"/>
      <c r="CM9" s="763">
        <v>296</v>
      </c>
      <c r="CN9" s="764"/>
      <c r="CO9" s="764"/>
      <c r="CP9" s="764"/>
      <c r="CQ9" s="765"/>
      <c r="CR9" s="763">
        <v>264</v>
      </c>
      <c r="CS9" s="764"/>
      <c r="CT9" s="764"/>
      <c r="CU9" s="764"/>
      <c r="CV9" s="765"/>
      <c r="CW9" s="763">
        <v>77</v>
      </c>
      <c r="CX9" s="764"/>
      <c r="CY9" s="764"/>
      <c r="CZ9" s="764"/>
      <c r="DA9" s="765"/>
      <c r="DB9" s="763" t="s">
        <v>556</v>
      </c>
      <c r="DC9" s="764"/>
      <c r="DD9" s="764"/>
      <c r="DE9" s="764"/>
      <c r="DF9" s="765"/>
      <c r="DG9" s="763" t="s">
        <v>556</v>
      </c>
      <c r="DH9" s="764"/>
      <c r="DI9" s="764"/>
      <c r="DJ9" s="764"/>
      <c r="DK9" s="765"/>
      <c r="DL9" s="763" t="s">
        <v>556</v>
      </c>
      <c r="DM9" s="764"/>
      <c r="DN9" s="764"/>
      <c r="DO9" s="764"/>
      <c r="DP9" s="765"/>
      <c r="DQ9" s="763" t="s">
        <v>556</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15667</v>
      </c>
      <c r="R23" s="780"/>
      <c r="S23" s="780"/>
      <c r="T23" s="780"/>
      <c r="U23" s="780"/>
      <c r="V23" s="780">
        <v>15391</v>
      </c>
      <c r="W23" s="780"/>
      <c r="X23" s="780"/>
      <c r="Y23" s="780"/>
      <c r="Z23" s="780"/>
      <c r="AA23" s="780">
        <v>276</v>
      </c>
      <c r="AB23" s="780"/>
      <c r="AC23" s="780"/>
      <c r="AD23" s="780"/>
      <c r="AE23" s="781"/>
      <c r="AF23" s="782">
        <v>208</v>
      </c>
      <c r="AG23" s="780"/>
      <c r="AH23" s="780"/>
      <c r="AI23" s="780"/>
      <c r="AJ23" s="783"/>
      <c r="AK23" s="784"/>
      <c r="AL23" s="785"/>
      <c r="AM23" s="785"/>
      <c r="AN23" s="785"/>
      <c r="AO23" s="785"/>
      <c r="AP23" s="780">
        <v>16743</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2976</v>
      </c>
      <c r="R28" s="810"/>
      <c r="S28" s="810"/>
      <c r="T28" s="810"/>
      <c r="U28" s="810"/>
      <c r="V28" s="810">
        <v>2889</v>
      </c>
      <c r="W28" s="810"/>
      <c r="X28" s="810"/>
      <c r="Y28" s="810"/>
      <c r="Z28" s="810"/>
      <c r="AA28" s="810">
        <v>87</v>
      </c>
      <c r="AB28" s="810"/>
      <c r="AC28" s="810"/>
      <c r="AD28" s="810"/>
      <c r="AE28" s="811"/>
      <c r="AF28" s="812">
        <v>87</v>
      </c>
      <c r="AG28" s="810"/>
      <c r="AH28" s="810"/>
      <c r="AI28" s="810"/>
      <c r="AJ28" s="813"/>
      <c r="AK28" s="814">
        <v>241</v>
      </c>
      <c r="AL28" s="815"/>
      <c r="AM28" s="815"/>
      <c r="AN28" s="815"/>
      <c r="AO28" s="815"/>
      <c r="AP28" s="815" t="s">
        <v>551</v>
      </c>
      <c r="AQ28" s="815"/>
      <c r="AR28" s="815"/>
      <c r="AS28" s="815"/>
      <c r="AT28" s="815"/>
      <c r="AU28" s="815" t="s">
        <v>551</v>
      </c>
      <c r="AV28" s="815"/>
      <c r="AW28" s="815"/>
      <c r="AX28" s="815"/>
      <c r="AY28" s="815"/>
      <c r="AZ28" s="816" t="s">
        <v>551</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546</v>
      </c>
      <c r="R29" s="771"/>
      <c r="S29" s="771"/>
      <c r="T29" s="771"/>
      <c r="U29" s="771"/>
      <c r="V29" s="771">
        <v>537</v>
      </c>
      <c r="W29" s="771"/>
      <c r="X29" s="771"/>
      <c r="Y29" s="771"/>
      <c r="Z29" s="771"/>
      <c r="AA29" s="771">
        <v>9</v>
      </c>
      <c r="AB29" s="771"/>
      <c r="AC29" s="771"/>
      <c r="AD29" s="771"/>
      <c r="AE29" s="772"/>
      <c r="AF29" s="773">
        <v>9</v>
      </c>
      <c r="AG29" s="774"/>
      <c r="AH29" s="774"/>
      <c r="AI29" s="774"/>
      <c r="AJ29" s="775"/>
      <c r="AK29" s="821">
        <v>121</v>
      </c>
      <c r="AL29" s="817"/>
      <c r="AM29" s="817"/>
      <c r="AN29" s="817"/>
      <c r="AO29" s="817"/>
      <c r="AP29" s="817" t="s">
        <v>551</v>
      </c>
      <c r="AQ29" s="817"/>
      <c r="AR29" s="817"/>
      <c r="AS29" s="817"/>
      <c r="AT29" s="817"/>
      <c r="AU29" s="817" t="s">
        <v>551</v>
      </c>
      <c r="AV29" s="817"/>
      <c r="AW29" s="817"/>
      <c r="AX29" s="817"/>
      <c r="AY29" s="817"/>
      <c r="AZ29" s="818" t="s">
        <v>551</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3293</v>
      </c>
      <c r="R30" s="771"/>
      <c r="S30" s="771"/>
      <c r="T30" s="771"/>
      <c r="U30" s="771"/>
      <c r="V30" s="771">
        <v>3281</v>
      </c>
      <c r="W30" s="771"/>
      <c r="X30" s="771"/>
      <c r="Y30" s="771"/>
      <c r="Z30" s="771"/>
      <c r="AA30" s="771">
        <v>12</v>
      </c>
      <c r="AB30" s="771"/>
      <c r="AC30" s="771"/>
      <c r="AD30" s="771"/>
      <c r="AE30" s="772"/>
      <c r="AF30" s="773">
        <v>12</v>
      </c>
      <c r="AG30" s="774"/>
      <c r="AH30" s="774"/>
      <c r="AI30" s="774"/>
      <c r="AJ30" s="775"/>
      <c r="AK30" s="821">
        <v>527</v>
      </c>
      <c r="AL30" s="817"/>
      <c r="AM30" s="817"/>
      <c r="AN30" s="817"/>
      <c r="AO30" s="817"/>
      <c r="AP30" s="817" t="s">
        <v>551</v>
      </c>
      <c r="AQ30" s="817"/>
      <c r="AR30" s="817"/>
      <c r="AS30" s="817"/>
      <c r="AT30" s="817"/>
      <c r="AU30" s="817" t="s">
        <v>551</v>
      </c>
      <c r="AV30" s="817"/>
      <c r="AW30" s="817"/>
      <c r="AX30" s="817"/>
      <c r="AY30" s="817"/>
      <c r="AZ30" s="818" t="s">
        <v>551</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19</v>
      </c>
      <c r="R31" s="771"/>
      <c r="S31" s="771"/>
      <c r="T31" s="771"/>
      <c r="U31" s="771"/>
      <c r="V31" s="771">
        <v>19</v>
      </c>
      <c r="W31" s="771"/>
      <c r="X31" s="771"/>
      <c r="Y31" s="771"/>
      <c r="Z31" s="771"/>
      <c r="AA31" s="771">
        <v>0</v>
      </c>
      <c r="AB31" s="771"/>
      <c r="AC31" s="771"/>
      <c r="AD31" s="771"/>
      <c r="AE31" s="772"/>
      <c r="AF31" s="773">
        <v>0</v>
      </c>
      <c r="AG31" s="774"/>
      <c r="AH31" s="774"/>
      <c r="AI31" s="774"/>
      <c r="AJ31" s="775"/>
      <c r="AK31" s="821">
        <v>5</v>
      </c>
      <c r="AL31" s="817"/>
      <c r="AM31" s="817"/>
      <c r="AN31" s="817"/>
      <c r="AO31" s="817"/>
      <c r="AP31" s="817" t="s">
        <v>551</v>
      </c>
      <c r="AQ31" s="817"/>
      <c r="AR31" s="817"/>
      <c r="AS31" s="817"/>
      <c r="AT31" s="817"/>
      <c r="AU31" s="817" t="s">
        <v>551</v>
      </c>
      <c r="AV31" s="817"/>
      <c r="AW31" s="817"/>
      <c r="AX31" s="817"/>
      <c r="AY31" s="817"/>
      <c r="AZ31" s="818" t="s">
        <v>551</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v>1009</v>
      </c>
      <c r="R32" s="771"/>
      <c r="S32" s="771"/>
      <c r="T32" s="771"/>
      <c r="U32" s="771"/>
      <c r="V32" s="771">
        <v>1009</v>
      </c>
      <c r="W32" s="771"/>
      <c r="X32" s="771"/>
      <c r="Y32" s="771"/>
      <c r="Z32" s="771"/>
      <c r="AA32" s="771" t="s">
        <v>551</v>
      </c>
      <c r="AB32" s="771"/>
      <c r="AC32" s="771"/>
      <c r="AD32" s="771"/>
      <c r="AE32" s="772"/>
      <c r="AF32" s="773">
        <v>87</v>
      </c>
      <c r="AG32" s="774"/>
      <c r="AH32" s="774"/>
      <c r="AI32" s="774"/>
      <c r="AJ32" s="775"/>
      <c r="AK32" s="821">
        <v>360</v>
      </c>
      <c r="AL32" s="817"/>
      <c r="AM32" s="817"/>
      <c r="AN32" s="817"/>
      <c r="AO32" s="817"/>
      <c r="AP32" s="817">
        <v>2751</v>
      </c>
      <c r="AQ32" s="817"/>
      <c r="AR32" s="817"/>
      <c r="AS32" s="817"/>
      <c r="AT32" s="817"/>
      <c r="AU32" s="817">
        <v>1854</v>
      </c>
      <c r="AV32" s="817"/>
      <c r="AW32" s="817"/>
      <c r="AX32" s="817"/>
      <c r="AY32" s="817"/>
      <c r="AZ32" s="818" t="s">
        <v>551</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395</v>
      </c>
      <c r="C33" s="768"/>
      <c r="D33" s="768"/>
      <c r="E33" s="768"/>
      <c r="F33" s="768"/>
      <c r="G33" s="768"/>
      <c r="H33" s="768"/>
      <c r="I33" s="768"/>
      <c r="J33" s="768"/>
      <c r="K33" s="768"/>
      <c r="L33" s="768"/>
      <c r="M33" s="768"/>
      <c r="N33" s="768"/>
      <c r="O33" s="768"/>
      <c r="P33" s="769"/>
      <c r="Q33" s="770">
        <v>24</v>
      </c>
      <c r="R33" s="771"/>
      <c r="S33" s="771"/>
      <c r="T33" s="771"/>
      <c r="U33" s="771"/>
      <c r="V33" s="771">
        <v>24</v>
      </c>
      <c r="W33" s="771"/>
      <c r="X33" s="771"/>
      <c r="Y33" s="771"/>
      <c r="Z33" s="771"/>
      <c r="AA33" s="771" t="s">
        <v>551</v>
      </c>
      <c r="AB33" s="771"/>
      <c r="AC33" s="771"/>
      <c r="AD33" s="771"/>
      <c r="AE33" s="772"/>
      <c r="AF33" s="773" t="s">
        <v>122</v>
      </c>
      <c r="AG33" s="774"/>
      <c r="AH33" s="774"/>
      <c r="AI33" s="774"/>
      <c r="AJ33" s="775"/>
      <c r="AK33" s="821">
        <v>24</v>
      </c>
      <c r="AL33" s="817"/>
      <c r="AM33" s="817"/>
      <c r="AN33" s="817"/>
      <c r="AO33" s="817"/>
      <c r="AP33" s="817" t="s">
        <v>551</v>
      </c>
      <c r="AQ33" s="817"/>
      <c r="AR33" s="817"/>
      <c r="AS33" s="817"/>
      <c r="AT33" s="817"/>
      <c r="AU33" s="817" t="s">
        <v>551</v>
      </c>
      <c r="AV33" s="817"/>
      <c r="AW33" s="817"/>
      <c r="AX33" s="817"/>
      <c r="AY33" s="817"/>
      <c r="AZ33" s="818" t="s">
        <v>551</v>
      </c>
      <c r="BA33" s="818"/>
      <c r="BB33" s="818"/>
      <c r="BC33" s="818"/>
      <c r="BD33" s="818"/>
      <c r="BE33" s="819" t="s">
        <v>396</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397</v>
      </c>
      <c r="C34" s="768"/>
      <c r="D34" s="768"/>
      <c r="E34" s="768"/>
      <c r="F34" s="768"/>
      <c r="G34" s="768"/>
      <c r="H34" s="768"/>
      <c r="I34" s="768"/>
      <c r="J34" s="768"/>
      <c r="K34" s="768"/>
      <c r="L34" s="768"/>
      <c r="M34" s="768"/>
      <c r="N34" s="768"/>
      <c r="O34" s="768"/>
      <c r="P34" s="769"/>
      <c r="Q34" s="770">
        <v>136</v>
      </c>
      <c r="R34" s="771"/>
      <c r="S34" s="771"/>
      <c r="T34" s="771"/>
      <c r="U34" s="771"/>
      <c r="V34" s="771">
        <v>133</v>
      </c>
      <c r="W34" s="771"/>
      <c r="X34" s="771"/>
      <c r="Y34" s="771"/>
      <c r="Z34" s="771"/>
      <c r="AA34" s="771">
        <v>3</v>
      </c>
      <c r="AB34" s="771"/>
      <c r="AC34" s="771"/>
      <c r="AD34" s="771"/>
      <c r="AE34" s="772"/>
      <c r="AF34" s="773">
        <v>3</v>
      </c>
      <c r="AG34" s="774"/>
      <c r="AH34" s="774"/>
      <c r="AI34" s="774"/>
      <c r="AJ34" s="775"/>
      <c r="AK34" s="821">
        <v>78</v>
      </c>
      <c r="AL34" s="817"/>
      <c r="AM34" s="817"/>
      <c r="AN34" s="817"/>
      <c r="AO34" s="817"/>
      <c r="AP34" s="817">
        <v>257</v>
      </c>
      <c r="AQ34" s="817"/>
      <c r="AR34" s="817"/>
      <c r="AS34" s="817"/>
      <c r="AT34" s="817"/>
      <c r="AU34" s="817">
        <v>257</v>
      </c>
      <c r="AV34" s="817"/>
      <c r="AW34" s="817"/>
      <c r="AX34" s="817"/>
      <c r="AY34" s="817"/>
      <c r="AZ34" s="818" t="s">
        <v>551</v>
      </c>
      <c r="BA34" s="818"/>
      <c r="BB34" s="818"/>
      <c r="BC34" s="818"/>
      <c r="BD34" s="818"/>
      <c r="BE34" s="819" t="s">
        <v>396</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t="s">
        <v>398</v>
      </c>
      <c r="C35" s="768"/>
      <c r="D35" s="768"/>
      <c r="E35" s="768"/>
      <c r="F35" s="768"/>
      <c r="G35" s="768"/>
      <c r="H35" s="768"/>
      <c r="I35" s="768"/>
      <c r="J35" s="768"/>
      <c r="K35" s="768"/>
      <c r="L35" s="768"/>
      <c r="M35" s="768"/>
      <c r="N35" s="768"/>
      <c r="O35" s="768"/>
      <c r="P35" s="769"/>
      <c r="Q35" s="770">
        <v>69</v>
      </c>
      <c r="R35" s="771"/>
      <c r="S35" s="771"/>
      <c r="T35" s="771"/>
      <c r="U35" s="771"/>
      <c r="V35" s="771">
        <v>69</v>
      </c>
      <c r="W35" s="771"/>
      <c r="X35" s="771"/>
      <c r="Y35" s="771"/>
      <c r="Z35" s="771"/>
      <c r="AA35" s="771" t="s">
        <v>551</v>
      </c>
      <c r="AB35" s="771"/>
      <c r="AC35" s="771"/>
      <c r="AD35" s="771"/>
      <c r="AE35" s="772"/>
      <c r="AF35" s="773" t="s">
        <v>122</v>
      </c>
      <c r="AG35" s="774"/>
      <c r="AH35" s="774"/>
      <c r="AI35" s="774"/>
      <c r="AJ35" s="775"/>
      <c r="AK35" s="821" t="s">
        <v>551</v>
      </c>
      <c r="AL35" s="817"/>
      <c r="AM35" s="817"/>
      <c r="AN35" s="817"/>
      <c r="AO35" s="817"/>
      <c r="AP35" s="817" t="s">
        <v>551</v>
      </c>
      <c r="AQ35" s="817"/>
      <c r="AR35" s="817"/>
      <c r="AS35" s="817"/>
      <c r="AT35" s="817"/>
      <c r="AU35" s="817" t="s">
        <v>551</v>
      </c>
      <c r="AV35" s="817"/>
      <c r="AW35" s="817"/>
      <c r="AX35" s="817"/>
      <c r="AY35" s="817"/>
      <c r="AZ35" s="818" t="s">
        <v>551</v>
      </c>
      <c r="BA35" s="818"/>
      <c r="BB35" s="818"/>
      <c r="BC35" s="818"/>
      <c r="BD35" s="818"/>
      <c r="BE35" s="819" t="s">
        <v>396</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198</v>
      </c>
      <c r="AG63" s="831"/>
      <c r="AH63" s="831"/>
      <c r="AI63" s="831"/>
      <c r="AJ63" s="832"/>
      <c r="AK63" s="833"/>
      <c r="AL63" s="828"/>
      <c r="AM63" s="828"/>
      <c r="AN63" s="828"/>
      <c r="AO63" s="828"/>
      <c r="AP63" s="831">
        <f>AP32+AP34</f>
        <v>3008</v>
      </c>
      <c r="AQ63" s="831"/>
      <c r="AR63" s="831"/>
      <c r="AS63" s="831"/>
      <c r="AT63" s="831"/>
      <c r="AU63" s="831">
        <f>AU32+AU34</f>
        <v>2111</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402</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403</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552</v>
      </c>
      <c r="C68" s="857"/>
      <c r="D68" s="857"/>
      <c r="E68" s="857"/>
      <c r="F68" s="857"/>
      <c r="G68" s="857"/>
      <c r="H68" s="857"/>
      <c r="I68" s="857"/>
      <c r="J68" s="857"/>
      <c r="K68" s="857"/>
      <c r="L68" s="857"/>
      <c r="M68" s="857"/>
      <c r="N68" s="857"/>
      <c r="O68" s="857"/>
      <c r="P68" s="858"/>
      <c r="Q68" s="859">
        <v>1693</v>
      </c>
      <c r="R68" s="853"/>
      <c r="S68" s="853"/>
      <c r="T68" s="853"/>
      <c r="U68" s="853"/>
      <c r="V68" s="853">
        <v>1693</v>
      </c>
      <c r="W68" s="853"/>
      <c r="X68" s="853"/>
      <c r="Y68" s="853"/>
      <c r="Z68" s="853"/>
      <c r="AA68" s="853">
        <v>0</v>
      </c>
      <c r="AB68" s="853"/>
      <c r="AC68" s="853"/>
      <c r="AD68" s="853"/>
      <c r="AE68" s="853"/>
      <c r="AF68" s="853">
        <v>0</v>
      </c>
      <c r="AG68" s="853"/>
      <c r="AH68" s="853"/>
      <c r="AI68" s="853"/>
      <c r="AJ68" s="853"/>
      <c r="AK68" s="853">
        <v>130</v>
      </c>
      <c r="AL68" s="853"/>
      <c r="AM68" s="853"/>
      <c r="AN68" s="853"/>
      <c r="AO68" s="853"/>
      <c r="AP68" s="853" t="s">
        <v>556</v>
      </c>
      <c r="AQ68" s="853"/>
      <c r="AR68" s="853"/>
      <c r="AS68" s="853"/>
      <c r="AT68" s="853"/>
      <c r="AU68" s="853" t="s">
        <v>556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553</v>
      </c>
      <c r="C69" s="861"/>
      <c r="D69" s="861"/>
      <c r="E69" s="861"/>
      <c r="F69" s="861"/>
      <c r="G69" s="861"/>
      <c r="H69" s="861"/>
      <c r="I69" s="861"/>
      <c r="J69" s="861"/>
      <c r="K69" s="861"/>
      <c r="L69" s="861"/>
      <c r="M69" s="861"/>
      <c r="N69" s="861"/>
      <c r="O69" s="861"/>
      <c r="P69" s="862"/>
      <c r="Q69" s="863">
        <v>475317</v>
      </c>
      <c r="R69" s="817"/>
      <c r="S69" s="817"/>
      <c r="T69" s="817"/>
      <c r="U69" s="817"/>
      <c r="V69" s="817">
        <v>471522</v>
      </c>
      <c r="W69" s="817"/>
      <c r="X69" s="817"/>
      <c r="Y69" s="817"/>
      <c r="Z69" s="817"/>
      <c r="AA69" s="817">
        <v>3795</v>
      </c>
      <c r="AB69" s="817"/>
      <c r="AC69" s="817"/>
      <c r="AD69" s="817"/>
      <c r="AE69" s="817"/>
      <c r="AF69" s="817">
        <v>3795</v>
      </c>
      <c r="AG69" s="817"/>
      <c r="AH69" s="817"/>
      <c r="AI69" s="817"/>
      <c r="AJ69" s="817"/>
      <c r="AK69" s="817">
        <v>1144</v>
      </c>
      <c r="AL69" s="817"/>
      <c r="AM69" s="817"/>
      <c r="AN69" s="817"/>
      <c r="AO69" s="817"/>
      <c r="AP69" s="817" t="s">
        <v>556</v>
      </c>
      <c r="AQ69" s="817"/>
      <c r="AR69" s="817"/>
      <c r="AS69" s="817"/>
      <c r="AT69" s="817"/>
      <c r="AU69" s="817" t="s">
        <v>556</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554</v>
      </c>
      <c r="C70" s="861"/>
      <c r="D70" s="861"/>
      <c r="E70" s="861"/>
      <c r="F70" s="861"/>
      <c r="G70" s="861"/>
      <c r="H70" s="861"/>
      <c r="I70" s="861"/>
      <c r="J70" s="861"/>
      <c r="K70" s="861"/>
      <c r="L70" s="861"/>
      <c r="M70" s="861"/>
      <c r="N70" s="861"/>
      <c r="O70" s="861"/>
      <c r="P70" s="862"/>
      <c r="Q70" s="863">
        <v>5013</v>
      </c>
      <c r="R70" s="817"/>
      <c r="S70" s="817"/>
      <c r="T70" s="817"/>
      <c r="U70" s="817"/>
      <c r="V70" s="817">
        <v>4979</v>
      </c>
      <c r="W70" s="817"/>
      <c r="X70" s="817"/>
      <c r="Y70" s="817"/>
      <c r="Z70" s="817"/>
      <c r="AA70" s="817">
        <v>34</v>
      </c>
      <c r="AB70" s="817"/>
      <c r="AC70" s="817"/>
      <c r="AD70" s="817"/>
      <c r="AE70" s="817"/>
      <c r="AF70" s="817">
        <v>34</v>
      </c>
      <c r="AG70" s="817"/>
      <c r="AH70" s="817"/>
      <c r="AI70" s="817"/>
      <c r="AJ70" s="817"/>
      <c r="AK70" s="817" t="s">
        <v>556</v>
      </c>
      <c r="AL70" s="817"/>
      <c r="AM70" s="817"/>
      <c r="AN70" s="817"/>
      <c r="AO70" s="817"/>
      <c r="AP70" s="817" t="s">
        <v>556</v>
      </c>
      <c r="AQ70" s="817"/>
      <c r="AR70" s="817"/>
      <c r="AS70" s="817"/>
      <c r="AT70" s="817"/>
      <c r="AU70" s="817" t="s">
        <v>556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566</v>
      </c>
      <c r="C71" s="861"/>
      <c r="D71" s="861"/>
      <c r="E71" s="861"/>
      <c r="F71" s="861"/>
      <c r="G71" s="861"/>
      <c r="H71" s="861"/>
      <c r="I71" s="861"/>
      <c r="J71" s="861"/>
      <c r="K71" s="861"/>
      <c r="L71" s="861"/>
      <c r="M71" s="861"/>
      <c r="N71" s="861"/>
      <c r="O71" s="861"/>
      <c r="P71" s="862"/>
      <c r="Q71" s="863">
        <v>28484</v>
      </c>
      <c r="R71" s="817"/>
      <c r="S71" s="817"/>
      <c r="T71" s="817"/>
      <c r="U71" s="817"/>
      <c r="V71" s="817">
        <v>26108</v>
      </c>
      <c r="W71" s="817"/>
      <c r="X71" s="817"/>
      <c r="Y71" s="817"/>
      <c r="Z71" s="817"/>
      <c r="AA71" s="817">
        <v>2376</v>
      </c>
      <c r="AB71" s="817"/>
      <c r="AC71" s="817"/>
      <c r="AD71" s="817"/>
      <c r="AE71" s="817"/>
      <c r="AF71" s="817">
        <v>33444</v>
      </c>
      <c r="AG71" s="817"/>
      <c r="AH71" s="817"/>
      <c r="AI71" s="817"/>
      <c r="AJ71" s="817"/>
      <c r="AK71" s="817" t="s">
        <v>556</v>
      </c>
      <c r="AL71" s="817"/>
      <c r="AM71" s="817"/>
      <c r="AN71" s="817"/>
      <c r="AO71" s="817"/>
      <c r="AP71" s="817">
        <v>52772</v>
      </c>
      <c r="AQ71" s="817"/>
      <c r="AR71" s="817"/>
      <c r="AS71" s="817"/>
      <c r="AT71" s="817"/>
      <c r="AU71" s="817">
        <v>20</v>
      </c>
      <c r="AV71" s="817"/>
      <c r="AW71" s="817"/>
      <c r="AX71" s="817"/>
      <c r="AY71" s="817"/>
      <c r="AZ71" s="819" t="s">
        <v>565</v>
      </c>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555</v>
      </c>
      <c r="C72" s="861"/>
      <c r="D72" s="861"/>
      <c r="E72" s="861"/>
      <c r="F72" s="861"/>
      <c r="G72" s="861"/>
      <c r="H72" s="861"/>
      <c r="I72" s="861"/>
      <c r="J72" s="861"/>
      <c r="K72" s="861"/>
      <c r="L72" s="861"/>
      <c r="M72" s="861"/>
      <c r="N72" s="861"/>
      <c r="O72" s="861"/>
      <c r="P72" s="862"/>
      <c r="Q72" s="863">
        <v>2686</v>
      </c>
      <c r="R72" s="817"/>
      <c r="S72" s="817"/>
      <c r="T72" s="817"/>
      <c r="U72" s="817"/>
      <c r="V72" s="817">
        <v>2395</v>
      </c>
      <c r="W72" s="817"/>
      <c r="X72" s="817"/>
      <c r="Y72" s="817"/>
      <c r="Z72" s="817"/>
      <c r="AA72" s="817">
        <v>291</v>
      </c>
      <c r="AB72" s="817"/>
      <c r="AC72" s="817"/>
      <c r="AD72" s="817"/>
      <c r="AE72" s="817"/>
      <c r="AF72" s="817">
        <v>3807</v>
      </c>
      <c r="AG72" s="817"/>
      <c r="AH72" s="817"/>
      <c r="AI72" s="817"/>
      <c r="AJ72" s="817"/>
      <c r="AK72" s="817" t="s">
        <v>556</v>
      </c>
      <c r="AL72" s="817"/>
      <c r="AM72" s="817"/>
      <c r="AN72" s="817"/>
      <c r="AO72" s="817"/>
      <c r="AP72" s="817">
        <v>10260</v>
      </c>
      <c r="AQ72" s="817"/>
      <c r="AR72" s="817"/>
      <c r="AS72" s="817"/>
      <c r="AT72" s="817"/>
      <c r="AU72" s="817" t="s">
        <v>556</v>
      </c>
      <c r="AV72" s="817"/>
      <c r="AW72" s="817"/>
      <c r="AX72" s="817"/>
      <c r="AY72" s="817"/>
      <c r="AZ72" s="819" t="s">
        <v>565</v>
      </c>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SUM(AF68:AJ72)</f>
        <v>41080</v>
      </c>
      <c r="AG88" s="831"/>
      <c r="AH88" s="831"/>
      <c r="AI88" s="831"/>
      <c r="AJ88" s="831"/>
      <c r="AK88" s="828"/>
      <c r="AL88" s="828"/>
      <c r="AM88" s="828"/>
      <c r="AN88" s="828"/>
      <c r="AO88" s="828"/>
      <c r="AP88" s="831">
        <f>AP71+AP72</f>
        <v>63032</v>
      </c>
      <c r="AQ88" s="831"/>
      <c r="AR88" s="831"/>
      <c r="AS88" s="831"/>
      <c r="AT88" s="831"/>
      <c r="AU88" s="831">
        <f>AU71</f>
        <v>20</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f>SUM(CR7:CV9)</f>
        <v>287</v>
      </c>
      <c r="CS102" s="839"/>
      <c r="CT102" s="839"/>
      <c r="CU102" s="839"/>
      <c r="CV102" s="878"/>
      <c r="CW102" s="877">
        <f>SUM(CW9)</f>
        <v>77</v>
      </c>
      <c r="CX102" s="839"/>
      <c r="CY102" s="839"/>
      <c r="CZ102" s="839"/>
      <c r="DA102" s="878"/>
      <c r="DB102" s="877">
        <f>SUM(DB7)</f>
        <v>110</v>
      </c>
      <c r="DC102" s="839"/>
      <c r="DD102" s="839"/>
      <c r="DE102" s="839"/>
      <c r="DF102" s="878"/>
      <c r="DG102" s="877" t="s">
        <v>551</v>
      </c>
      <c r="DH102" s="839"/>
      <c r="DI102" s="839"/>
      <c r="DJ102" s="839"/>
      <c r="DK102" s="878"/>
      <c r="DL102" s="877" t="s">
        <v>551</v>
      </c>
      <c r="DM102" s="839"/>
      <c r="DN102" s="839"/>
      <c r="DO102" s="839"/>
      <c r="DP102" s="878"/>
      <c r="DQ102" s="877" t="s">
        <v>551</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294</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294</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294</v>
      </c>
      <c r="DR109" s="880"/>
      <c r="DS109" s="880"/>
      <c r="DT109" s="880"/>
      <c r="DU109" s="881"/>
      <c r="DV109" s="879" t="s">
        <v>415</v>
      </c>
      <c r="DW109" s="880"/>
      <c r="DX109" s="880"/>
      <c r="DY109" s="880"/>
      <c r="DZ109" s="882"/>
    </row>
    <row r="110" spans="1:131" s="212" customFormat="1" ht="26.25" customHeight="1" x14ac:dyDescent="0.15">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1924473</v>
      </c>
      <c r="AB110" s="887"/>
      <c r="AC110" s="887"/>
      <c r="AD110" s="887"/>
      <c r="AE110" s="888"/>
      <c r="AF110" s="889">
        <v>1997940</v>
      </c>
      <c r="AG110" s="887"/>
      <c r="AH110" s="887"/>
      <c r="AI110" s="887"/>
      <c r="AJ110" s="888"/>
      <c r="AK110" s="889">
        <v>1952454</v>
      </c>
      <c r="AL110" s="887"/>
      <c r="AM110" s="887"/>
      <c r="AN110" s="887"/>
      <c r="AO110" s="888"/>
      <c r="AP110" s="890">
        <v>26.5</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17764795</v>
      </c>
      <c r="BR110" s="918"/>
      <c r="BS110" s="918"/>
      <c r="BT110" s="918"/>
      <c r="BU110" s="918"/>
      <c r="BV110" s="918">
        <v>17311479</v>
      </c>
      <c r="BW110" s="918"/>
      <c r="BX110" s="918"/>
      <c r="BY110" s="918"/>
      <c r="BZ110" s="918"/>
      <c r="CA110" s="918">
        <v>16742616</v>
      </c>
      <c r="CB110" s="918"/>
      <c r="CC110" s="918"/>
      <c r="CD110" s="918"/>
      <c r="CE110" s="918"/>
      <c r="CF110" s="931">
        <v>227.4</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v>225238</v>
      </c>
      <c r="BR111" s="913"/>
      <c r="BS111" s="913"/>
      <c r="BT111" s="913"/>
      <c r="BU111" s="913"/>
      <c r="BV111" s="913">
        <v>212650</v>
      </c>
      <c r="BW111" s="913"/>
      <c r="BX111" s="913"/>
      <c r="BY111" s="913"/>
      <c r="BZ111" s="913"/>
      <c r="CA111" s="913">
        <v>200061</v>
      </c>
      <c r="CB111" s="913"/>
      <c r="CC111" s="913"/>
      <c r="CD111" s="913"/>
      <c r="CE111" s="913"/>
      <c r="CF111" s="907">
        <v>2.7</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2661084</v>
      </c>
      <c r="BR112" s="913"/>
      <c r="BS112" s="913"/>
      <c r="BT112" s="913"/>
      <c r="BU112" s="913"/>
      <c r="BV112" s="913">
        <v>2235312</v>
      </c>
      <c r="BW112" s="913"/>
      <c r="BX112" s="913"/>
      <c r="BY112" s="913"/>
      <c r="BZ112" s="913"/>
      <c r="CA112" s="913">
        <v>2110609</v>
      </c>
      <c r="CB112" s="913"/>
      <c r="CC112" s="913"/>
      <c r="CD112" s="913"/>
      <c r="CE112" s="913"/>
      <c r="CF112" s="907">
        <v>28.7</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333341</v>
      </c>
      <c r="AB113" s="925"/>
      <c r="AC113" s="925"/>
      <c r="AD113" s="925"/>
      <c r="AE113" s="926"/>
      <c r="AF113" s="927">
        <v>302322</v>
      </c>
      <c r="AG113" s="925"/>
      <c r="AH113" s="925"/>
      <c r="AI113" s="925"/>
      <c r="AJ113" s="926"/>
      <c r="AK113" s="927">
        <v>256411</v>
      </c>
      <c r="AL113" s="925"/>
      <c r="AM113" s="925"/>
      <c r="AN113" s="925"/>
      <c r="AO113" s="926"/>
      <c r="AP113" s="928">
        <v>3.5</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v>24876</v>
      </c>
      <c r="BW113" s="913"/>
      <c r="BX113" s="913"/>
      <c r="BY113" s="913"/>
      <c r="BZ113" s="913"/>
      <c r="CA113" s="913">
        <v>20440</v>
      </c>
      <c r="CB113" s="913"/>
      <c r="CC113" s="913"/>
      <c r="CD113" s="913"/>
      <c r="CE113" s="913"/>
      <c r="CF113" s="907">
        <v>0.3</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v>6071</v>
      </c>
      <c r="AG114" s="946"/>
      <c r="AH114" s="946"/>
      <c r="AI114" s="946"/>
      <c r="AJ114" s="947"/>
      <c r="AK114" s="948">
        <v>6269</v>
      </c>
      <c r="AL114" s="946"/>
      <c r="AM114" s="946"/>
      <c r="AN114" s="946"/>
      <c r="AO114" s="947"/>
      <c r="AP114" s="949">
        <v>0.1</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2918530</v>
      </c>
      <c r="BR114" s="913"/>
      <c r="BS114" s="913"/>
      <c r="BT114" s="913"/>
      <c r="BU114" s="913"/>
      <c r="BV114" s="913">
        <v>3105244</v>
      </c>
      <c r="BW114" s="913"/>
      <c r="BX114" s="913"/>
      <c r="BY114" s="913"/>
      <c r="BZ114" s="913"/>
      <c r="CA114" s="913">
        <v>3045917</v>
      </c>
      <c r="CB114" s="913"/>
      <c r="CC114" s="913"/>
      <c r="CD114" s="913"/>
      <c r="CE114" s="913"/>
      <c r="CF114" s="907">
        <v>41.4</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14715</v>
      </c>
      <c r="AB115" s="925"/>
      <c r="AC115" s="925"/>
      <c r="AD115" s="925"/>
      <c r="AE115" s="926"/>
      <c r="AF115" s="927">
        <v>13466</v>
      </c>
      <c r="AG115" s="925"/>
      <c r="AH115" s="925"/>
      <c r="AI115" s="925"/>
      <c r="AJ115" s="926"/>
      <c r="AK115" s="927">
        <v>12591</v>
      </c>
      <c r="AL115" s="925"/>
      <c r="AM115" s="925"/>
      <c r="AN115" s="925"/>
      <c r="AO115" s="926"/>
      <c r="AP115" s="928">
        <v>0.2</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120410</v>
      </c>
      <c r="DH115" s="946"/>
      <c r="DI115" s="946"/>
      <c r="DJ115" s="946"/>
      <c r="DK115" s="947"/>
      <c r="DL115" s="948">
        <v>120411</v>
      </c>
      <c r="DM115" s="946"/>
      <c r="DN115" s="946"/>
      <c r="DO115" s="946"/>
      <c r="DP115" s="947"/>
      <c r="DQ115" s="948">
        <v>120412</v>
      </c>
      <c r="DR115" s="946"/>
      <c r="DS115" s="946"/>
      <c r="DT115" s="946"/>
      <c r="DU115" s="947"/>
      <c r="DV115" s="949">
        <v>1.6</v>
      </c>
      <c r="DW115" s="950"/>
      <c r="DX115" s="950"/>
      <c r="DY115" s="950"/>
      <c r="DZ115" s="951"/>
    </row>
    <row r="116" spans="1:130" s="212" customFormat="1" ht="26.25" customHeight="1" x14ac:dyDescent="0.15">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3</v>
      </c>
      <c r="AB116" s="946"/>
      <c r="AC116" s="946"/>
      <c r="AD116" s="946"/>
      <c r="AE116" s="947"/>
      <c r="AF116" s="948">
        <v>5</v>
      </c>
      <c r="AG116" s="946"/>
      <c r="AH116" s="946"/>
      <c r="AI116" s="946"/>
      <c r="AJ116" s="947"/>
      <c r="AK116" s="948">
        <v>243</v>
      </c>
      <c r="AL116" s="946"/>
      <c r="AM116" s="946"/>
      <c r="AN116" s="946"/>
      <c r="AO116" s="947"/>
      <c r="AP116" s="949">
        <v>0</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2272532</v>
      </c>
      <c r="AB117" s="966"/>
      <c r="AC117" s="966"/>
      <c r="AD117" s="966"/>
      <c r="AE117" s="967"/>
      <c r="AF117" s="968">
        <v>2319804</v>
      </c>
      <c r="AG117" s="966"/>
      <c r="AH117" s="966"/>
      <c r="AI117" s="966"/>
      <c r="AJ117" s="967"/>
      <c r="AK117" s="968">
        <v>2227968</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294</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445</v>
      </c>
      <c r="BP119" s="992"/>
      <c r="BQ119" s="986">
        <v>23569647</v>
      </c>
      <c r="BR119" s="987"/>
      <c r="BS119" s="987"/>
      <c r="BT119" s="987"/>
      <c r="BU119" s="987"/>
      <c r="BV119" s="987">
        <v>22889561</v>
      </c>
      <c r="BW119" s="987"/>
      <c r="BX119" s="987"/>
      <c r="BY119" s="987"/>
      <c r="BZ119" s="987"/>
      <c r="CA119" s="987">
        <v>22119643</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104828</v>
      </c>
      <c r="DH119" s="973"/>
      <c r="DI119" s="973"/>
      <c r="DJ119" s="973"/>
      <c r="DK119" s="974"/>
      <c r="DL119" s="972">
        <v>92239</v>
      </c>
      <c r="DM119" s="973"/>
      <c r="DN119" s="973"/>
      <c r="DO119" s="973"/>
      <c r="DP119" s="974"/>
      <c r="DQ119" s="972">
        <v>79649</v>
      </c>
      <c r="DR119" s="973"/>
      <c r="DS119" s="973"/>
      <c r="DT119" s="973"/>
      <c r="DU119" s="974"/>
      <c r="DV119" s="975">
        <v>1.1000000000000001</v>
      </c>
      <c r="DW119" s="976"/>
      <c r="DX119" s="976"/>
      <c r="DY119" s="976"/>
      <c r="DZ119" s="977"/>
    </row>
    <row r="120" spans="1:130" s="212" customFormat="1" ht="26.25" customHeight="1" x14ac:dyDescent="0.15">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8031024</v>
      </c>
      <c r="BR120" s="918"/>
      <c r="BS120" s="918"/>
      <c r="BT120" s="918"/>
      <c r="BU120" s="918"/>
      <c r="BV120" s="918">
        <v>8372648</v>
      </c>
      <c r="BW120" s="918"/>
      <c r="BX120" s="918"/>
      <c r="BY120" s="918"/>
      <c r="BZ120" s="918"/>
      <c r="CA120" s="918">
        <v>8571277</v>
      </c>
      <c r="CB120" s="918"/>
      <c r="CC120" s="918"/>
      <c r="CD120" s="918"/>
      <c r="CE120" s="918"/>
      <c r="CF120" s="931">
        <v>116.4</v>
      </c>
      <c r="CG120" s="932"/>
      <c r="CH120" s="932"/>
      <c r="CI120" s="932"/>
      <c r="CJ120" s="932"/>
      <c r="CK120" s="993" t="s">
        <v>449</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2585703</v>
      </c>
      <c r="DH120" s="918"/>
      <c r="DI120" s="918"/>
      <c r="DJ120" s="918"/>
      <c r="DK120" s="918"/>
      <c r="DL120" s="918">
        <v>2235312</v>
      </c>
      <c r="DM120" s="918"/>
      <c r="DN120" s="918"/>
      <c r="DO120" s="918"/>
      <c r="DP120" s="918"/>
      <c r="DQ120" s="918">
        <v>1854009</v>
      </c>
      <c r="DR120" s="918"/>
      <c r="DS120" s="918"/>
      <c r="DT120" s="918"/>
      <c r="DU120" s="918"/>
      <c r="DV120" s="919">
        <v>25.2</v>
      </c>
      <c r="DW120" s="919"/>
      <c r="DX120" s="919"/>
      <c r="DY120" s="919"/>
      <c r="DZ120" s="920"/>
    </row>
    <row r="121" spans="1:130" s="212" customFormat="1" ht="26.25" customHeight="1" x14ac:dyDescent="0.15">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v>228854</v>
      </c>
      <c r="BR121" s="913"/>
      <c r="BS121" s="913"/>
      <c r="BT121" s="913"/>
      <c r="BU121" s="913"/>
      <c r="BV121" s="913">
        <v>240969</v>
      </c>
      <c r="BW121" s="913"/>
      <c r="BX121" s="913"/>
      <c r="BY121" s="913"/>
      <c r="BZ121" s="913"/>
      <c r="CA121" s="913">
        <v>248900</v>
      </c>
      <c r="CB121" s="913"/>
      <c r="CC121" s="913"/>
      <c r="CD121" s="913"/>
      <c r="CE121" s="913"/>
      <c r="CF121" s="907">
        <v>3.4</v>
      </c>
      <c r="CG121" s="908"/>
      <c r="CH121" s="908"/>
      <c r="CI121" s="908"/>
      <c r="CJ121" s="908"/>
      <c r="CK121" s="996"/>
      <c r="CL121" s="997"/>
      <c r="CM121" s="997"/>
      <c r="CN121" s="997"/>
      <c r="CO121" s="998"/>
      <c r="CP121" s="1006" t="s">
        <v>397</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256600</v>
      </c>
      <c r="DR121" s="913"/>
      <c r="DS121" s="913"/>
      <c r="DT121" s="913"/>
      <c r="DU121" s="913"/>
      <c r="DV121" s="914">
        <v>3.5</v>
      </c>
      <c r="DW121" s="914"/>
      <c r="DX121" s="914"/>
      <c r="DY121" s="914"/>
      <c r="DZ121" s="915"/>
    </row>
    <row r="122" spans="1:130" s="212" customFormat="1" ht="26.25" customHeight="1" x14ac:dyDescent="0.15">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15256060</v>
      </c>
      <c r="BR122" s="987"/>
      <c r="BS122" s="987"/>
      <c r="BT122" s="987"/>
      <c r="BU122" s="987"/>
      <c r="BV122" s="987">
        <v>14643328</v>
      </c>
      <c r="BW122" s="987"/>
      <c r="BX122" s="987"/>
      <c r="BY122" s="987"/>
      <c r="BZ122" s="987"/>
      <c r="CA122" s="987">
        <v>14200254</v>
      </c>
      <c r="CB122" s="987"/>
      <c r="CC122" s="987"/>
      <c r="CD122" s="987"/>
      <c r="CE122" s="987"/>
      <c r="CF122" s="1004">
        <v>192.8</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453</v>
      </c>
      <c r="BP123" s="992"/>
      <c r="BQ123" s="1050">
        <v>23515938</v>
      </c>
      <c r="BR123" s="1051"/>
      <c r="BS123" s="1051"/>
      <c r="BT123" s="1051"/>
      <c r="BU123" s="1051"/>
      <c r="BV123" s="1051">
        <v>23256945</v>
      </c>
      <c r="BW123" s="1051"/>
      <c r="BX123" s="1051"/>
      <c r="BY123" s="1051"/>
      <c r="BZ123" s="1051"/>
      <c r="CA123" s="1051">
        <v>23020431</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0.7</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v>75381</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14715</v>
      </c>
      <c r="AB126" s="946"/>
      <c r="AC126" s="946"/>
      <c r="AD126" s="946"/>
      <c r="AE126" s="947"/>
      <c r="AF126" s="948">
        <v>13466</v>
      </c>
      <c r="AG126" s="946"/>
      <c r="AH126" s="946"/>
      <c r="AI126" s="946"/>
      <c r="AJ126" s="947"/>
      <c r="AK126" s="948">
        <v>12591</v>
      </c>
      <c r="AL126" s="946"/>
      <c r="AM126" s="946"/>
      <c r="AN126" s="946"/>
      <c r="AO126" s="947"/>
      <c r="AP126" s="949">
        <v>0.2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v>56943</v>
      </c>
      <c r="AB128" s="1033"/>
      <c r="AC128" s="1033"/>
      <c r="AD128" s="1033"/>
      <c r="AE128" s="1034"/>
      <c r="AF128" s="1035">
        <v>48242</v>
      </c>
      <c r="AG128" s="1033"/>
      <c r="AH128" s="1033"/>
      <c r="AI128" s="1033"/>
      <c r="AJ128" s="1034"/>
      <c r="AK128" s="1035">
        <v>58609</v>
      </c>
      <c r="AL128" s="1033"/>
      <c r="AM128" s="1033"/>
      <c r="AN128" s="1033"/>
      <c r="AO128" s="1034"/>
      <c r="AP128" s="1036"/>
      <c r="AQ128" s="1037"/>
      <c r="AR128" s="1037"/>
      <c r="AS128" s="1037"/>
      <c r="AT128" s="1038"/>
      <c r="AU128" s="214"/>
      <c r="AV128" s="214"/>
      <c r="AW128" s="214"/>
      <c r="AX128" s="883" t="s">
        <v>467</v>
      </c>
      <c r="AY128" s="884"/>
      <c r="AZ128" s="884"/>
      <c r="BA128" s="884"/>
      <c r="BB128" s="884"/>
      <c r="BC128" s="884"/>
      <c r="BD128" s="884"/>
      <c r="BE128" s="885"/>
      <c r="BF128" s="1039" t="s">
        <v>122</v>
      </c>
      <c r="BG128" s="1040"/>
      <c r="BH128" s="1040"/>
      <c r="BI128" s="1040"/>
      <c r="BJ128" s="1040"/>
      <c r="BK128" s="1040"/>
      <c r="BL128" s="1041"/>
      <c r="BM128" s="1039">
        <v>13.52</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8938712</v>
      </c>
      <c r="AB129" s="946"/>
      <c r="AC129" s="946"/>
      <c r="AD129" s="946"/>
      <c r="AE129" s="947"/>
      <c r="AF129" s="948">
        <v>8943178</v>
      </c>
      <c r="AG129" s="946"/>
      <c r="AH129" s="946"/>
      <c r="AI129" s="946"/>
      <c r="AJ129" s="947"/>
      <c r="AK129" s="948">
        <v>8971337</v>
      </c>
      <c r="AL129" s="946"/>
      <c r="AM129" s="946"/>
      <c r="AN129" s="946"/>
      <c r="AO129" s="947"/>
      <c r="AP129" s="1060"/>
      <c r="AQ129" s="1061"/>
      <c r="AR129" s="1061"/>
      <c r="AS129" s="1061"/>
      <c r="AT129" s="1062"/>
      <c r="AU129" s="215"/>
      <c r="AV129" s="215"/>
      <c r="AW129" s="215"/>
      <c r="AX129" s="1052" t="s">
        <v>470</v>
      </c>
      <c r="AY129" s="910"/>
      <c r="AZ129" s="910"/>
      <c r="BA129" s="910"/>
      <c r="BB129" s="910"/>
      <c r="BC129" s="910"/>
      <c r="BD129" s="910"/>
      <c r="BE129" s="911"/>
      <c r="BF129" s="1053" t="s">
        <v>122</v>
      </c>
      <c r="BG129" s="1054"/>
      <c r="BH129" s="1054"/>
      <c r="BI129" s="1054"/>
      <c r="BJ129" s="1054"/>
      <c r="BK129" s="1054"/>
      <c r="BL129" s="1055"/>
      <c r="BM129" s="1053">
        <v>18.52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1644719</v>
      </c>
      <c r="AB130" s="946"/>
      <c r="AC130" s="946"/>
      <c r="AD130" s="946"/>
      <c r="AE130" s="947"/>
      <c r="AF130" s="948">
        <v>1651919</v>
      </c>
      <c r="AG130" s="946"/>
      <c r="AH130" s="946"/>
      <c r="AI130" s="946"/>
      <c r="AJ130" s="947"/>
      <c r="AK130" s="948">
        <v>1607777</v>
      </c>
      <c r="AL130" s="946"/>
      <c r="AM130" s="946"/>
      <c r="AN130" s="946"/>
      <c r="AO130" s="947"/>
      <c r="AP130" s="1060"/>
      <c r="AQ130" s="1061"/>
      <c r="AR130" s="1061"/>
      <c r="AS130" s="1061"/>
      <c r="AT130" s="1062"/>
      <c r="AU130" s="215"/>
      <c r="AV130" s="215"/>
      <c r="AW130" s="215"/>
      <c r="AX130" s="1052" t="s">
        <v>473</v>
      </c>
      <c r="AY130" s="910"/>
      <c r="AZ130" s="910"/>
      <c r="BA130" s="910"/>
      <c r="BB130" s="910"/>
      <c r="BC130" s="910"/>
      <c r="BD130" s="910"/>
      <c r="BE130" s="911"/>
      <c r="BF130" s="1088">
        <v>7.9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7293993</v>
      </c>
      <c r="AB131" s="973"/>
      <c r="AC131" s="973"/>
      <c r="AD131" s="973"/>
      <c r="AE131" s="974"/>
      <c r="AF131" s="972">
        <v>7291259</v>
      </c>
      <c r="AG131" s="973"/>
      <c r="AH131" s="973"/>
      <c r="AI131" s="973"/>
      <c r="AJ131" s="974"/>
      <c r="AK131" s="972">
        <v>7363560</v>
      </c>
      <c r="AL131" s="973"/>
      <c r="AM131" s="973"/>
      <c r="AN131" s="973"/>
      <c r="AO131" s="974"/>
      <c r="AP131" s="1097"/>
      <c r="AQ131" s="1098"/>
      <c r="AR131" s="1098"/>
      <c r="AS131" s="1098"/>
      <c r="AT131" s="1099"/>
      <c r="AU131" s="215"/>
      <c r="AV131" s="215"/>
      <c r="AW131" s="215"/>
      <c r="AX131" s="1070" t="s">
        <v>475</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7.8265772939999998</v>
      </c>
      <c r="AB132" s="1084"/>
      <c r="AC132" s="1084"/>
      <c r="AD132" s="1084"/>
      <c r="AE132" s="1085"/>
      <c r="AF132" s="1086">
        <v>8.4984362779999998</v>
      </c>
      <c r="AG132" s="1084"/>
      <c r="AH132" s="1084"/>
      <c r="AI132" s="1084"/>
      <c r="AJ132" s="1085"/>
      <c r="AK132" s="1086">
        <v>7.6265013120000003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7.4</v>
      </c>
      <c r="AB133" s="1067"/>
      <c r="AC133" s="1067"/>
      <c r="AD133" s="1067"/>
      <c r="AE133" s="1068"/>
      <c r="AF133" s="1066">
        <v>7.8</v>
      </c>
      <c r="AG133" s="1067"/>
      <c r="AH133" s="1067"/>
      <c r="AI133" s="1067"/>
      <c r="AJ133" s="1068"/>
      <c r="AK133" s="1066">
        <v>7.9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05I6ewFo+sgduWa3uvxVhGkeTfzXRJETVOpgYQtO2keQ/iBjJp7xe8aIwn4XCIXIiARPbIBir6pGTgxjUA+e7w==" saltValue="5XWT5u68jndGrfnclOqV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g1kG0hzf79/RKJcx+IAkacYYbXQ8o4bq4PcftrNIBGoN+I/d+1gDWRx2oyCMacIjkbXiAco0GuAXdmHxjyKm0A==" saltValue="6+wm0aGr6U5QpKR2KEUi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sGNut0Pww8fY3D4XFjToZYhM2pZQaM+oGO3Nw8NHgVCaK4+D79WEMCdyhW1MMxGhQxxOJD/gDwmNx8ZoMX9ng==" saltValue="lzWu81D0r7zLJs4agh1I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1" t="s">
        <v>482</v>
      </c>
      <c r="AP7" s="253"/>
      <c r="AQ7" s="254" t="s">
        <v>483</v>
      </c>
      <c r="AR7" s="255"/>
    </row>
    <row r="8" spans="1:46" x14ac:dyDescent="0.15">
      <c r="A8" s="247"/>
      <c r="AK8" s="256"/>
      <c r="AL8" s="257"/>
      <c r="AM8" s="257"/>
      <c r="AN8" s="258"/>
      <c r="AO8" s="1102"/>
      <c r="AP8" s="259" t="s">
        <v>484</v>
      </c>
      <c r="AQ8" s="260" t="s">
        <v>485</v>
      </c>
      <c r="AR8" s="261" t="s">
        <v>486</v>
      </c>
    </row>
    <row r="9" spans="1:46" x14ac:dyDescent="0.15">
      <c r="A9" s="247"/>
      <c r="AK9" s="1103" t="s">
        <v>487</v>
      </c>
      <c r="AL9" s="1104"/>
      <c r="AM9" s="1104"/>
      <c r="AN9" s="1105"/>
      <c r="AO9" s="262">
        <v>3553858</v>
      </c>
      <c r="AP9" s="262">
        <v>171767</v>
      </c>
      <c r="AQ9" s="263">
        <v>117270</v>
      </c>
      <c r="AR9" s="264">
        <v>46.5</v>
      </c>
    </row>
    <row r="10" spans="1:46" ht="13.5" customHeight="1" x14ac:dyDescent="0.15">
      <c r="A10" s="247"/>
      <c r="AK10" s="1103" t="s">
        <v>488</v>
      </c>
      <c r="AL10" s="1104"/>
      <c r="AM10" s="1104"/>
      <c r="AN10" s="1105"/>
      <c r="AO10" s="265">
        <v>1534</v>
      </c>
      <c r="AP10" s="265">
        <v>74</v>
      </c>
      <c r="AQ10" s="266">
        <v>10490</v>
      </c>
      <c r="AR10" s="267">
        <v>-99.3</v>
      </c>
    </row>
    <row r="11" spans="1:46" ht="13.5" customHeight="1" x14ac:dyDescent="0.15">
      <c r="A11" s="247"/>
      <c r="AK11" s="1103" t="s">
        <v>489</v>
      </c>
      <c r="AL11" s="1104"/>
      <c r="AM11" s="1104"/>
      <c r="AN11" s="1105"/>
      <c r="AO11" s="265" t="s">
        <v>490</v>
      </c>
      <c r="AP11" s="265" t="s">
        <v>490</v>
      </c>
      <c r="AQ11" s="266">
        <v>1802</v>
      </c>
      <c r="AR11" s="267" t="s">
        <v>490</v>
      </c>
    </row>
    <row r="12" spans="1:46" ht="13.5" customHeight="1" x14ac:dyDescent="0.15">
      <c r="A12" s="247"/>
      <c r="AK12" s="1103" t="s">
        <v>491</v>
      </c>
      <c r="AL12" s="1104"/>
      <c r="AM12" s="1104"/>
      <c r="AN12" s="1105"/>
      <c r="AO12" s="265" t="s">
        <v>490</v>
      </c>
      <c r="AP12" s="265" t="s">
        <v>490</v>
      </c>
      <c r="AQ12" s="266">
        <v>3</v>
      </c>
      <c r="AR12" s="267" t="s">
        <v>490</v>
      </c>
    </row>
    <row r="13" spans="1:46" ht="13.5" customHeight="1" x14ac:dyDescent="0.15">
      <c r="A13" s="247"/>
      <c r="AK13" s="1103" t="s">
        <v>492</v>
      </c>
      <c r="AL13" s="1104"/>
      <c r="AM13" s="1104"/>
      <c r="AN13" s="1105"/>
      <c r="AO13" s="265">
        <v>87644</v>
      </c>
      <c r="AP13" s="265">
        <v>4236</v>
      </c>
      <c r="AQ13" s="266">
        <v>4482</v>
      </c>
      <c r="AR13" s="267">
        <v>-5.5</v>
      </c>
    </row>
    <row r="14" spans="1:46" ht="13.5" customHeight="1" x14ac:dyDescent="0.15">
      <c r="A14" s="247"/>
      <c r="AK14" s="1103" t="s">
        <v>493</v>
      </c>
      <c r="AL14" s="1104"/>
      <c r="AM14" s="1104"/>
      <c r="AN14" s="1105"/>
      <c r="AO14" s="265">
        <v>45399</v>
      </c>
      <c r="AP14" s="265">
        <v>2194</v>
      </c>
      <c r="AQ14" s="266">
        <v>2749</v>
      </c>
      <c r="AR14" s="267">
        <v>-20.2</v>
      </c>
    </row>
    <row r="15" spans="1:46" ht="13.5" customHeight="1" x14ac:dyDescent="0.15">
      <c r="A15" s="247"/>
      <c r="AK15" s="1106" t="s">
        <v>494</v>
      </c>
      <c r="AL15" s="1107"/>
      <c r="AM15" s="1107"/>
      <c r="AN15" s="1108"/>
      <c r="AO15" s="265">
        <v>-206130</v>
      </c>
      <c r="AP15" s="265">
        <v>-9963</v>
      </c>
      <c r="AQ15" s="266">
        <v>-7399</v>
      </c>
      <c r="AR15" s="267">
        <v>34.700000000000003</v>
      </c>
    </row>
    <row r="16" spans="1:46" x14ac:dyDescent="0.15">
      <c r="A16" s="247"/>
      <c r="AK16" s="1106" t="s">
        <v>177</v>
      </c>
      <c r="AL16" s="1107"/>
      <c r="AM16" s="1107"/>
      <c r="AN16" s="1108"/>
      <c r="AO16" s="265">
        <v>3482305</v>
      </c>
      <c r="AP16" s="265">
        <v>168309</v>
      </c>
      <c r="AQ16" s="266">
        <v>129397</v>
      </c>
      <c r="AR16" s="267">
        <v>30.1</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09" t="s">
        <v>499</v>
      </c>
      <c r="AL21" s="1110"/>
      <c r="AM21" s="1110"/>
      <c r="AN21" s="1111"/>
      <c r="AO21" s="277">
        <v>15.66</v>
      </c>
      <c r="AP21" s="278">
        <v>11.07</v>
      </c>
      <c r="AQ21" s="279">
        <v>4.59</v>
      </c>
      <c r="AS21" s="280"/>
      <c r="AT21" s="276"/>
    </row>
    <row r="22" spans="1:46" s="248" customFormat="1" x14ac:dyDescent="0.15">
      <c r="A22" s="276"/>
      <c r="AK22" s="1109" t="s">
        <v>500</v>
      </c>
      <c r="AL22" s="1110"/>
      <c r="AM22" s="1110"/>
      <c r="AN22" s="1111"/>
      <c r="AO22" s="281">
        <v>97.8</v>
      </c>
      <c r="AP22" s="282">
        <v>97.2</v>
      </c>
      <c r="AQ22" s="283">
        <v>0.6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1" t="s">
        <v>482</v>
      </c>
      <c r="AP30" s="253"/>
      <c r="AQ30" s="254" t="s">
        <v>483</v>
      </c>
      <c r="AR30" s="255"/>
    </row>
    <row r="31" spans="1:46" x14ac:dyDescent="0.15">
      <c r="A31" s="247"/>
      <c r="AK31" s="256"/>
      <c r="AL31" s="257"/>
      <c r="AM31" s="257"/>
      <c r="AN31" s="258"/>
      <c r="AO31" s="1102"/>
      <c r="AP31" s="259" t="s">
        <v>484</v>
      </c>
      <c r="AQ31" s="260" t="s">
        <v>485</v>
      </c>
      <c r="AR31" s="261" t="s">
        <v>486</v>
      </c>
    </row>
    <row r="32" spans="1:46" ht="27" customHeight="1" x14ac:dyDescent="0.15">
      <c r="A32" s="247"/>
      <c r="AK32" s="1117" t="s">
        <v>504</v>
      </c>
      <c r="AL32" s="1118"/>
      <c r="AM32" s="1118"/>
      <c r="AN32" s="1119"/>
      <c r="AO32" s="291">
        <v>1952454</v>
      </c>
      <c r="AP32" s="291">
        <v>94367</v>
      </c>
      <c r="AQ32" s="292">
        <v>74841</v>
      </c>
      <c r="AR32" s="293">
        <v>26.1</v>
      </c>
    </row>
    <row r="33" spans="1:46" ht="13.5" customHeight="1" x14ac:dyDescent="0.15">
      <c r="A33" s="247"/>
      <c r="AK33" s="1117" t="s">
        <v>505</v>
      </c>
      <c r="AL33" s="1118"/>
      <c r="AM33" s="1118"/>
      <c r="AN33" s="1119"/>
      <c r="AO33" s="291" t="s">
        <v>490</v>
      </c>
      <c r="AP33" s="291" t="s">
        <v>490</v>
      </c>
      <c r="AQ33" s="292" t="s">
        <v>490</v>
      </c>
      <c r="AR33" s="293" t="s">
        <v>490</v>
      </c>
    </row>
    <row r="34" spans="1:46" ht="27" customHeight="1" x14ac:dyDescent="0.15">
      <c r="A34" s="247"/>
      <c r="AK34" s="1117" t="s">
        <v>506</v>
      </c>
      <c r="AL34" s="1118"/>
      <c r="AM34" s="1118"/>
      <c r="AN34" s="1119"/>
      <c r="AO34" s="291" t="s">
        <v>490</v>
      </c>
      <c r="AP34" s="291" t="s">
        <v>490</v>
      </c>
      <c r="AQ34" s="292">
        <v>1</v>
      </c>
      <c r="AR34" s="293" t="s">
        <v>490</v>
      </c>
    </row>
    <row r="35" spans="1:46" ht="27" customHeight="1" x14ac:dyDescent="0.15">
      <c r="A35" s="247"/>
      <c r="AK35" s="1117" t="s">
        <v>507</v>
      </c>
      <c r="AL35" s="1118"/>
      <c r="AM35" s="1118"/>
      <c r="AN35" s="1119"/>
      <c r="AO35" s="291">
        <v>256411</v>
      </c>
      <c r="AP35" s="291">
        <v>12393</v>
      </c>
      <c r="AQ35" s="292">
        <v>16683</v>
      </c>
      <c r="AR35" s="293">
        <v>-25.7</v>
      </c>
    </row>
    <row r="36" spans="1:46" ht="27" customHeight="1" x14ac:dyDescent="0.15">
      <c r="A36" s="247"/>
      <c r="AK36" s="1117" t="s">
        <v>508</v>
      </c>
      <c r="AL36" s="1118"/>
      <c r="AM36" s="1118"/>
      <c r="AN36" s="1119"/>
      <c r="AO36" s="291">
        <v>6269</v>
      </c>
      <c r="AP36" s="291">
        <v>303</v>
      </c>
      <c r="AQ36" s="292">
        <v>2411</v>
      </c>
      <c r="AR36" s="293">
        <v>-87.4</v>
      </c>
    </row>
    <row r="37" spans="1:46" ht="13.5" customHeight="1" x14ac:dyDescent="0.15">
      <c r="A37" s="247"/>
      <c r="AK37" s="1117" t="s">
        <v>509</v>
      </c>
      <c r="AL37" s="1118"/>
      <c r="AM37" s="1118"/>
      <c r="AN37" s="1119"/>
      <c r="AO37" s="291">
        <v>12591</v>
      </c>
      <c r="AP37" s="291">
        <v>609</v>
      </c>
      <c r="AQ37" s="292">
        <v>548</v>
      </c>
      <c r="AR37" s="293">
        <v>11.1</v>
      </c>
    </row>
    <row r="38" spans="1:46" ht="27" customHeight="1" x14ac:dyDescent="0.15">
      <c r="A38" s="247"/>
      <c r="AK38" s="1120" t="s">
        <v>510</v>
      </c>
      <c r="AL38" s="1121"/>
      <c r="AM38" s="1121"/>
      <c r="AN38" s="1122"/>
      <c r="AO38" s="294">
        <v>243</v>
      </c>
      <c r="AP38" s="294">
        <v>12</v>
      </c>
      <c r="AQ38" s="295">
        <v>7</v>
      </c>
      <c r="AR38" s="283">
        <v>71.400000000000006</v>
      </c>
      <c r="AS38" s="290"/>
    </row>
    <row r="39" spans="1:46" x14ac:dyDescent="0.15">
      <c r="A39" s="247"/>
      <c r="AK39" s="1120" t="s">
        <v>511</v>
      </c>
      <c r="AL39" s="1121"/>
      <c r="AM39" s="1121"/>
      <c r="AN39" s="1122"/>
      <c r="AO39" s="291">
        <v>-58609</v>
      </c>
      <c r="AP39" s="291">
        <v>-2833</v>
      </c>
      <c r="AQ39" s="292">
        <v>-3756</v>
      </c>
      <c r="AR39" s="293">
        <v>-24.6</v>
      </c>
      <c r="AS39" s="290"/>
    </row>
    <row r="40" spans="1:46" ht="27" customHeight="1" x14ac:dyDescent="0.15">
      <c r="A40" s="247"/>
      <c r="AK40" s="1117" t="s">
        <v>512</v>
      </c>
      <c r="AL40" s="1118"/>
      <c r="AM40" s="1118"/>
      <c r="AN40" s="1119"/>
      <c r="AO40" s="291">
        <v>-1607777</v>
      </c>
      <c r="AP40" s="291">
        <v>-77708</v>
      </c>
      <c r="AQ40" s="292">
        <v>-63247</v>
      </c>
      <c r="AR40" s="293">
        <v>22.9</v>
      </c>
      <c r="AS40" s="290"/>
    </row>
    <row r="41" spans="1:46" x14ac:dyDescent="0.15">
      <c r="A41" s="247"/>
      <c r="AK41" s="1123" t="s">
        <v>287</v>
      </c>
      <c r="AL41" s="1124"/>
      <c r="AM41" s="1124"/>
      <c r="AN41" s="1125"/>
      <c r="AO41" s="291">
        <v>561582</v>
      </c>
      <c r="AP41" s="291">
        <v>27143</v>
      </c>
      <c r="AQ41" s="292">
        <v>27488</v>
      </c>
      <c r="AR41" s="293">
        <v>-1.3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12" t="s">
        <v>482</v>
      </c>
      <c r="AN49" s="1114" t="s">
        <v>515</v>
      </c>
      <c r="AO49" s="1115"/>
      <c r="AP49" s="1115"/>
      <c r="AQ49" s="1115"/>
      <c r="AR49" s="1116"/>
    </row>
    <row r="50" spans="1:44" x14ac:dyDescent="0.15">
      <c r="A50" s="247"/>
      <c r="AK50" s="305"/>
      <c r="AL50" s="306"/>
      <c r="AM50" s="1113"/>
      <c r="AN50" s="307" t="s">
        <v>516</v>
      </c>
      <c r="AO50" s="308" t="s">
        <v>517</v>
      </c>
      <c r="AP50" s="309" t="s">
        <v>518</v>
      </c>
      <c r="AQ50" s="310" t="s">
        <v>519</v>
      </c>
      <c r="AR50" s="311" t="s">
        <v>520</v>
      </c>
    </row>
    <row r="51" spans="1:44" x14ac:dyDescent="0.15">
      <c r="A51" s="247"/>
      <c r="AK51" s="303" t="s">
        <v>521</v>
      </c>
      <c r="AL51" s="304"/>
      <c r="AM51" s="312">
        <v>1817448</v>
      </c>
      <c r="AN51" s="313">
        <v>81296</v>
      </c>
      <c r="AO51" s="314">
        <v>-41.8</v>
      </c>
      <c r="AP51" s="315">
        <v>92632</v>
      </c>
      <c r="AQ51" s="316">
        <v>-1.5</v>
      </c>
      <c r="AR51" s="317">
        <v>-40.299999999999997</v>
      </c>
    </row>
    <row r="52" spans="1:44" x14ac:dyDescent="0.15">
      <c r="A52" s="247"/>
      <c r="AK52" s="318"/>
      <c r="AL52" s="319" t="s">
        <v>522</v>
      </c>
      <c r="AM52" s="320">
        <v>1287233</v>
      </c>
      <c r="AN52" s="321">
        <v>57579</v>
      </c>
      <c r="AO52" s="322">
        <v>-50.5</v>
      </c>
      <c r="AP52" s="323">
        <v>47978</v>
      </c>
      <c r="AQ52" s="324">
        <v>-2</v>
      </c>
      <c r="AR52" s="325">
        <v>-48.5</v>
      </c>
    </row>
    <row r="53" spans="1:44" x14ac:dyDescent="0.15">
      <c r="A53" s="247"/>
      <c r="AK53" s="303" t="s">
        <v>523</v>
      </c>
      <c r="AL53" s="304"/>
      <c r="AM53" s="312">
        <v>1730541</v>
      </c>
      <c r="AN53" s="313">
        <v>79492</v>
      </c>
      <c r="AO53" s="314">
        <v>-2.2000000000000002</v>
      </c>
      <c r="AP53" s="315">
        <v>96469</v>
      </c>
      <c r="AQ53" s="316">
        <v>4.0999999999999996</v>
      </c>
      <c r="AR53" s="317">
        <v>-6.3</v>
      </c>
    </row>
    <row r="54" spans="1:44" x14ac:dyDescent="0.15">
      <c r="A54" s="247"/>
      <c r="AK54" s="318"/>
      <c r="AL54" s="319" t="s">
        <v>522</v>
      </c>
      <c r="AM54" s="320">
        <v>1076286</v>
      </c>
      <c r="AN54" s="321">
        <v>49439</v>
      </c>
      <c r="AO54" s="322">
        <v>-14.1</v>
      </c>
      <c r="AP54" s="323">
        <v>49775</v>
      </c>
      <c r="AQ54" s="324">
        <v>3.7</v>
      </c>
      <c r="AR54" s="325">
        <v>-17.8</v>
      </c>
    </row>
    <row r="55" spans="1:44" x14ac:dyDescent="0.15">
      <c r="A55" s="247"/>
      <c r="AK55" s="303" t="s">
        <v>524</v>
      </c>
      <c r="AL55" s="304"/>
      <c r="AM55" s="312">
        <v>1887593</v>
      </c>
      <c r="AN55" s="313">
        <v>88234</v>
      </c>
      <c r="AO55" s="314">
        <v>11</v>
      </c>
      <c r="AP55" s="315">
        <v>85743</v>
      </c>
      <c r="AQ55" s="316">
        <v>-11.1</v>
      </c>
      <c r="AR55" s="317">
        <v>22.1</v>
      </c>
    </row>
    <row r="56" spans="1:44" x14ac:dyDescent="0.15">
      <c r="A56" s="247"/>
      <c r="AK56" s="318"/>
      <c r="AL56" s="319" t="s">
        <v>522</v>
      </c>
      <c r="AM56" s="320">
        <v>1545063</v>
      </c>
      <c r="AN56" s="321">
        <v>72223</v>
      </c>
      <c r="AO56" s="322">
        <v>46.1</v>
      </c>
      <c r="AP56" s="323">
        <v>45231</v>
      </c>
      <c r="AQ56" s="324">
        <v>-9.1</v>
      </c>
      <c r="AR56" s="325">
        <v>55.2</v>
      </c>
    </row>
    <row r="57" spans="1:44" x14ac:dyDescent="0.15">
      <c r="A57" s="247"/>
      <c r="AK57" s="303" t="s">
        <v>525</v>
      </c>
      <c r="AL57" s="304"/>
      <c r="AM57" s="312">
        <v>1953463</v>
      </c>
      <c r="AN57" s="313">
        <v>93040</v>
      </c>
      <c r="AO57" s="314">
        <v>5.4</v>
      </c>
      <c r="AP57" s="315">
        <v>92509</v>
      </c>
      <c r="AQ57" s="316">
        <v>7.9</v>
      </c>
      <c r="AR57" s="317">
        <v>-2.5</v>
      </c>
    </row>
    <row r="58" spans="1:44" x14ac:dyDescent="0.15">
      <c r="A58" s="247"/>
      <c r="AK58" s="318"/>
      <c r="AL58" s="319" t="s">
        <v>522</v>
      </c>
      <c r="AM58" s="320">
        <v>1586994</v>
      </c>
      <c r="AN58" s="321">
        <v>75586</v>
      </c>
      <c r="AO58" s="322">
        <v>4.7</v>
      </c>
      <c r="AP58" s="323">
        <v>52274</v>
      </c>
      <c r="AQ58" s="324">
        <v>15.6</v>
      </c>
      <c r="AR58" s="325">
        <v>-10.9</v>
      </c>
    </row>
    <row r="59" spans="1:44" x14ac:dyDescent="0.15">
      <c r="A59" s="247"/>
      <c r="AK59" s="303" t="s">
        <v>526</v>
      </c>
      <c r="AL59" s="304"/>
      <c r="AM59" s="312">
        <v>2010961</v>
      </c>
      <c r="AN59" s="313">
        <v>97195</v>
      </c>
      <c r="AO59" s="314">
        <v>4.5</v>
      </c>
      <c r="AP59" s="315">
        <v>98544</v>
      </c>
      <c r="AQ59" s="316">
        <v>6.5</v>
      </c>
      <c r="AR59" s="317">
        <v>-2</v>
      </c>
    </row>
    <row r="60" spans="1:44" x14ac:dyDescent="0.15">
      <c r="A60" s="247"/>
      <c r="AK60" s="318"/>
      <c r="AL60" s="319" t="s">
        <v>522</v>
      </c>
      <c r="AM60" s="320">
        <v>1597734</v>
      </c>
      <c r="AN60" s="321">
        <v>77223</v>
      </c>
      <c r="AO60" s="322">
        <v>2.2000000000000002</v>
      </c>
      <c r="AP60" s="323">
        <v>55816</v>
      </c>
      <c r="AQ60" s="324">
        <v>6.8</v>
      </c>
      <c r="AR60" s="325">
        <v>-4.5999999999999996</v>
      </c>
    </row>
    <row r="61" spans="1:44" x14ac:dyDescent="0.15">
      <c r="A61" s="247"/>
      <c r="AK61" s="303" t="s">
        <v>527</v>
      </c>
      <c r="AL61" s="326"/>
      <c r="AM61" s="312">
        <v>1880001</v>
      </c>
      <c r="AN61" s="313">
        <v>87851</v>
      </c>
      <c r="AO61" s="314">
        <v>-4.5999999999999996</v>
      </c>
      <c r="AP61" s="315">
        <v>93179</v>
      </c>
      <c r="AQ61" s="327">
        <v>1.2</v>
      </c>
      <c r="AR61" s="317">
        <v>-5.8</v>
      </c>
    </row>
    <row r="62" spans="1:44" x14ac:dyDescent="0.15">
      <c r="A62" s="247"/>
      <c r="AK62" s="318"/>
      <c r="AL62" s="319" t="s">
        <v>522</v>
      </c>
      <c r="AM62" s="320">
        <v>1418662</v>
      </c>
      <c r="AN62" s="321">
        <v>66410</v>
      </c>
      <c r="AO62" s="322">
        <v>-2.2999999999999998</v>
      </c>
      <c r="AP62" s="323">
        <v>50215</v>
      </c>
      <c r="AQ62" s="324">
        <v>3</v>
      </c>
      <c r="AR62" s="325">
        <v>-5.3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rm+sdxEur+BVj8ZMNfQfq1DwjDCEwgyg+ambI3cl9ZVl6T4MZI0zrWWBA0Eak8gD+wjVifuGk22Yo7RZcbbCkA==" saltValue="xaUTPtfbkEBJyjus5xQJv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HYI3G2xhRgWsuD+zLuJEtE0UuABBRiuujt4CC2DLOVuJollfPTksktSMWIhHqpGeF0G9vmdoH01RCxZemwtdmA==" saltValue="v2FkaX7vYVXPJFxCnEu33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eVuZ1QqA9BoQTb6WH5O+54zdD5asX2rDwHKia51is/LIflaZ4AOC65Y40Ly9YPBqjawmYXw+RLFNaZbxc9fptg==" saltValue="8/n/dT8f6bwyk5wrz5KR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44.5</v>
      </c>
      <c r="G47" s="12">
        <v>48.02</v>
      </c>
      <c r="H47" s="12">
        <v>51.98</v>
      </c>
      <c r="I47" s="12">
        <v>53.96</v>
      </c>
      <c r="J47" s="13">
        <v>54.13</v>
      </c>
    </row>
    <row r="48" spans="2:10" ht="57.75" customHeight="1" x14ac:dyDescent="0.15">
      <c r="B48" s="14"/>
      <c r="C48" s="1128" t="s">
        <v>4</v>
      </c>
      <c r="D48" s="1128"/>
      <c r="E48" s="1129"/>
      <c r="F48" s="15">
        <v>2.5</v>
      </c>
      <c r="G48" s="16">
        <v>3.52</v>
      </c>
      <c r="H48" s="16">
        <v>3.82</v>
      </c>
      <c r="I48" s="16">
        <v>0.43</v>
      </c>
      <c r="J48" s="17">
        <v>2.3199999999999998</v>
      </c>
    </row>
    <row r="49" spans="2:10" ht="57.75" customHeight="1" thickBot="1" x14ac:dyDescent="0.2">
      <c r="B49" s="18"/>
      <c r="C49" s="1130" t="s">
        <v>5</v>
      </c>
      <c r="D49" s="1130"/>
      <c r="E49" s="1131"/>
      <c r="F49" s="19" t="s">
        <v>534</v>
      </c>
      <c r="G49" s="20">
        <v>5.61</v>
      </c>
      <c r="H49" s="20">
        <v>2.0499999999999998</v>
      </c>
      <c r="I49" s="20" t="s">
        <v>535</v>
      </c>
      <c r="J49" s="21">
        <v>2.23</v>
      </c>
    </row>
    <row r="50" spans="2:10" x14ac:dyDescent="0.15"/>
  </sheetData>
  <sheetProtection algorithmName="SHA-512" hashValue="5kx+RbOePaPQFtDGPhq0uRNpbWkmsalFkUPcZOEDSms7c/UqfFHTVF++xh4R/txVUkc1uYvS4xAevvlzb5aA3Q==" saltValue="WIanGbzOM4SF1fVDJN45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2026-03-17T00:32:22Z</cp:lastPrinted>
  <dcterms:created xsi:type="dcterms:W3CDTF">2026-02-23T08:31:16Z</dcterms:created>
  <dcterms:modified xsi:type="dcterms:W3CDTF">2026-03-23T00:10:24Z</dcterms:modified>
  <cp:category/>
</cp:coreProperties>
</file>