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31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O6" i="5" l="1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I86" i="4" s="1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AL10" i="4" s="1"/>
  <c r="U6" i="5"/>
  <c r="BB8" i="4" s="1"/>
  <c r="T6" i="5"/>
  <c r="S6" i="5"/>
  <c r="R6" i="5"/>
  <c r="AD10" i="4" s="1"/>
  <c r="Q6" i="5"/>
  <c r="W10" i="4" s="1"/>
  <c r="P6" i="5"/>
  <c r="O6" i="5"/>
  <c r="N6" i="5"/>
  <c r="B10" i="4" s="1"/>
  <c r="M6" i="5"/>
  <c r="L6" i="5"/>
  <c r="K6" i="5"/>
  <c r="P8" i="4" s="1"/>
  <c r="J6" i="5"/>
  <c r="I8" i="4" s="1"/>
  <c r="I6" i="5"/>
  <c r="H6" i="5"/>
  <c r="G6" i="5"/>
  <c r="F6" i="5"/>
  <c r="E6" i="5"/>
  <c r="D6" i="5"/>
  <c r="C6" i="5"/>
  <c r="B6" i="5"/>
  <c r="F10" i="5" s="1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K86" i="4"/>
  <c r="J86" i="4"/>
  <c r="H86" i="4"/>
  <c r="E86" i="4"/>
  <c r="AT10" i="4"/>
  <c r="P10" i="4"/>
  <c r="I10" i="4"/>
  <c r="AT8" i="4"/>
  <c r="AL8" i="4"/>
  <c r="W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<sst xmlns="http://schemas.openxmlformats.org/spreadsheetml/2006/main" count="240" uniqueCount="125">
  <si>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</si>
  <si>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</si>
  <si>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</si>
  <si>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</si>
  <si>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</si>
  <si>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</si>
  <si>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</si>
  <si>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</si>
  <si>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</si>
  <si>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</si>
  <si>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</si>
  <si>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</si>
  <si>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</si>
  <si>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</si>
  <si>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</si>
  <si>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t>有収率(％)</t>
    <rPh sb="0" eb="1">
      <t>ユウ</t>
    </rPh>
    <rPh sb="1" eb="3">
      <t>シュウリツ</t>
    </rPh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</si>
  <si>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</si>
  <si>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処理区域内人口(人)</t>
    <rPh sb="0" eb="2">
      <t>ショリ</t>
    </rPh>
    <rPh sb="2" eb="5">
      <t>クイキナイ</t>
    </rPh>
    <phoneticPr fontId="7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</si>
  <si>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7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</si>
  <si>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</si>
  <si>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</si>
  <si>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</si>
  <si>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</si>
  <si>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</si>
  <si>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</si>
  <si>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</si>
  <si>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</si>
  <si>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「単年度の収支」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</si>
  <si>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</si>
  <si>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</si>
  <si>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</si>
  <si>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</si>
  <si>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</si>
  <si>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</si>
  <si>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</si>
  <si>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「使用料対象の捕捉」</t>
    <rPh sb="1" eb="4">
      <t>シヨウリョウ</t>
    </rPh>
    <rPh sb="4" eb="6">
      <t>タイショウ</t>
    </rPh>
    <rPh sb="7" eb="9">
      <t>ホソク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</si>
  <si>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</si>
  <si>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</si>
  <si>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</si>
  <si>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「管渠の経年化の状況」</t>
    <rPh sb="4" eb="7">
      <t>ケイネンカ</t>
    </rPh>
    <rPh sb="8" eb="10">
      <t>ジョウキョウ</t>
    </rPh>
    <phoneticPr fontId="7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</si>
  <si>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7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</si>
  <si>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7"/>
  </si>
  <si>
    <t>※　平成24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</si>
  <si>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</si>
  <si>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</si>
  <si>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</si>
  <si>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</si>
  <si>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</si>
  <si>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</si>
  <si>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</si>
  <si>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</si>
  <si>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</si>
  <si>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</si>
  <si>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</si>
  <si>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</si>
  <si>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-</t>
    <phoneticPr fontId="7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</si>
  <si>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</si>
  <si>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</si>
  <si>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</si>
  <si>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</si>
  <si>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</si>
  <si>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</si>
  <si>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</si>
  <si>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</si>
  <si>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</si>
  <si>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</si>
  <si>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</si>
  <si>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</si>
  <si>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</si>
  <si>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①収益的収支比率(％)</t>
    <rPh sb="1" eb="4">
      <t>シュウエキテキ</t>
    </rPh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</si>
  <si>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</si>
  <si>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</si>
  <si>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④企業債残高対事業規模比率(％)</t>
    <phoneticPr fontId="7"/>
  </si>
  <si>
    <t>⑤経費回収率(％)</t>
    <phoneticPr fontId="7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</si>
  <si>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</si>
  <si>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</si>
  <si>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⑧水洗化率(％)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</si>
  <si>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</si>
  <si>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②管渠老朽化率(％)</t>
    <phoneticPr fontId="7"/>
  </si>
  <si>
    <t>③管渠改善率(％)</t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</si>
  <si>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</si>
  <si>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</si>
  <si>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</si>
  <si>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</si>
  <si>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</si>
  <si>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</si>
  <si>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</si>
  <si>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</si>
  <si>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</si>
  <si>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有収率</t>
    <rPh sb="0" eb="1">
      <t>ユウ</t>
    </rPh>
    <rPh sb="1" eb="3">
      <t>シュウリツ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</si>
  <si>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</si>
  <si>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</si>
  <si>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</si>
  <si>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</si>
  <si>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処理区域内人口</t>
  </si>
  <si>
    <t>処理区域面積</t>
  </si>
  <si>
    <t>処理区域内人口密度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</si>
  <si>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</si>
  <si>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</si>
  <si>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</si>
  <si>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</si>
  <si>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</si>
  <si>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</si>
  <si>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</si>
  <si>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</si>
  <si>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</si>
  <si>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</si>
  <si>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</si>
  <si>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</si>
  <si>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広島県　三次市</t>
  </si>
  <si>
    <t>法非適用</t>
  </si>
  <si>
    <t>下水道事業</t>
  </si>
  <si>
    <t>特定環境保全公共下水道</t>
  </si>
  <si>
    <t>D2</t>
  </si>
  <si>
    <t>-</t>
  </si>
  <si>
    <t>該当数値なし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</si>
  <si>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</si>
  <si>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</si>
  <si>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</si>
  <si>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</si>
  <si>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</si>
  <si>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　平成３年から下水道工事に着手し，平成６年から供用開始しているため，管渠の老朽管等の更新については，ストックマネジメント計画の導入により計画的な更新に努める。</t>
    <phoneticPr fontId="4"/>
  </si>
  <si>
    <t xml:space="preserve">　８市町村の合併により，現在６処理場を有しているため，汚水処理原価が高く，経費回収率や施設利用率が平均値に比べ低い状況にある。
　今後は，公営企業会計化へ向けて資産を整理し，施設効率の改善や料金体系の見直しを行いながら，処理場の統廃合も視野に入れ，計画的な事業展開に努める。
</t>
    <phoneticPr fontId="4"/>
  </si>
  <si>
    <t>非設置</t>
    <rPh sb="0" eb="1">
      <t>ヒ</t>
    </rPh>
    <rPh sb="1" eb="3">
      <t>セッチ</t>
    </rPh>
    <phoneticPr fontId="4"/>
  </si>
  <si>
    <t xml:space="preserve">●収益的収支比率，企業債残高対事業規模比率
　平成２８年度は，収益的収支比率が約７７％程度であり，昨年度に比べ約３．８ポイント改善している。主な要因は，修繕工事費が減少したためである。企業債残高対事業規模比率は，企業債残高が減少するに伴い平均値を下回り改善傾向である。引き続き経営の健全化に努める。
●経費回収率，汚水処理原価
　平成２８年度は，経費回収率が昨年度に比べ約３．７ポイント改善し，汚水処理原価は昨年度に比べ約２７．５円改善している。主な要因は，汚水処理費が減少したためである。汚水処理原価が平均値より高い理由は，８市町村の合併により，現在６処理場を有しているためである。今後も，経常的経費の節減と適正な経費回収に努め，処理場の統廃合について検討する。
●施設利用率，水洗化率
　平成２８年度の，施設利用率は昨年度並みである。水洗化率は接続人口・処理区内人口の減により昨年度に比べ微減であり，平均値を下回っている。今後も加入促進を行い，水洗化率向上に努める。
</t>
    <rPh sb="39" eb="40">
      <t>ヤク</t>
    </rPh>
    <rPh sb="55" eb="56">
      <t>ヤク</t>
    </rPh>
    <rPh sb="186" eb="187">
      <t>ヤク</t>
    </rPh>
    <rPh sb="211" eb="212">
      <t>ヤク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</si>
</sst>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6" fontId="17" fillId="0" borderId="0" applyFont="0" applyFill="0" applyBorder="0" applyAlignment="0" applyProtection="0"/>
    <xf numFmtId="0" fontId="17" fillId="0" borderId="0"/>
    <xf numFmtId="0" fontId="1" fillId="0" borderId="0">
      <alignment vertical="center"/>
    </xf>
    <xf numFmtId="0" fontId="2" fillId="0" borderId="0">
      <alignment vertical="center"/>
    </xf>
    <xf numFmtId="0" fontId="17" fillId="0" borderId="0"/>
    <xf numFmtId="0" fontId="18" fillId="0" borderId="0"/>
    <xf numFmtId="0" fontId="19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4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7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5" fillId="0" borderId="6" xfId="1" applyFont="1" applyBorder="1">
      <alignment vertical="center"/>
    </xf>
    <xf numFmtId="0" fontId="5" fillId="0" borderId="0" xfId="1" applyFont="1" applyBorder="1">
      <alignment vertical="center"/>
    </xf>
    <xf numFmtId="0" fontId="5" fillId="0" borderId="7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8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9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 applyProtection="1">
      <alignment vertical="center"/>
      <protection hidden="1"/>
    </xf>
    <xf numFmtId="0" fontId="16" fillId="0" borderId="0" xfId="1" applyFont="1">
      <alignment vertical="center"/>
    </xf>
    <xf numFmtId="0" fontId="2" fillId="3" borderId="2" xfId="1" applyFill="1" applyBorder="1">
      <alignment vertical="center"/>
    </xf>
    <xf numFmtId="0" fontId="2" fillId="3" borderId="10" xfId="1" applyFill="1" applyBorder="1">
      <alignment vertical="center"/>
    </xf>
    <xf numFmtId="0" fontId="2" fillId="3" borderId="11" xfId="1" applyFill="1" applyBorder="1">
      <alignment vertical="center"/>
    </xf>
    <xf numFmtId="0" fontId="2" fillId="3" borderId="12" xfId="1" applyFill="1" applyBorder="1">
      <alignment vertical="center"/>
    </xf>
    <xf numFmtId="0" fontId="2" fillId="3" borderId="2" xfId="1" applyFill="1" applyBorder="1" applyAlignment="1">
      <alignment vertical="center" shrinkToFit="1"/>
    </xf>
    <xf numFmtId="0" fontId="2" fillId="4" borderId="2" xfId="1" applyNumberFormat="1" applyFill="1" applyBorder="1" applyAlignment="1">
      <alignment vertical="center" shrinkToFit="1"/>
    </xf>
    <xf numFmtId="177" fontId="0" fillId="4" borderId="2" xfId="2" applyNumberFormat="1" applyFont="1" applyFill="1" applyBorder="1" applyAlignment="1">
      <alignment vertical="center" shrinkToFit="1"/>
    </xf>
    <xf numFmtId="178" fontId="0" fillId="4" borderId="2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2" xfId="1" applyNumberFormat="1" applyBorder="1" applyAlignment="1">
      <alignment vertical="center" shrinkToFit="1"/>
    </xf>
    <xf numFmtId="177" fontId="0" fillId="0" borderId="2" xfId="2" applyNumberFormat="1" applyFont="1" applyBorder="1" applyAlignment="1">
      <alignment vertical="center" shrinkToFit="1"/>
    </xf>
    <xf numFmtId="179" fontId="2" fillId="0" borderId="0" xfId="1" applyNumberFormat="1">
      <alignment vertical="center"/>
    </xf>
    <xf numFmtId="0" fontId="2" fillId="2" borderId="2" xfId="1" applyFill="1" applyBorder="1">
      <alignment vertical="center"/>
    </xf>
    <xf numFmtId="180" fontId="2" fillId="0" borderId="2" xfId="1" applyNumberFormat="1" applyBorder="1">
      <alignment vertical="center"/>
    </xf>
    <xf numFmtId="0" fontId="13" fillId="0" borderId="3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5" fillId="0" borderId="6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7" xfId="1" applyFont="1" applyBorder="1" applyAlignment="1" applyProtection="1">
      <alignment horizontal="left" vertical="top" wrapText="1"/>
      <protection locked="0"/>
    </xf>
    <xf numFmtId="0" fontId="5" fillId="0" borderId="8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12" fillId="0" borderId="6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177" fontId="5" fillId="0" borderId="2" xfId="1" applyNumberFormat="1" applyFont="1" applyBorder="1" applyAlignment="1" applyProtection="1">
      <alignment horizontal="center" vertical="center"/>
      <protection hidden="1"/>
    </xf>
    <xf numFmtId="176" fontId="5" fillId="0" borderId="2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  <protection hidden="1"/>
    </xf>
    <xf numFmtId="0" fontId="5" fillId="0" borderId="2" xfId="1" applyNumberFormat="1" applyFont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0" fontId="2" fillId="3" borderId="2" xfId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2" fillId="3" borderId="4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9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 wrapText="1"/>
    </xf>
  </cellXfs>
  <cellStyles count="19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2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057280"/>
        <c:axId val="105088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0.11</c:v>
                </c:pt>
                <c:pt idx="1">
                  <c:v>0.05</c:v>
                </c:pt>
                <c:pt idx="2">
                  <c:v>0.04</c:v>
                </c:pt>
                <c:pt idx="3">
                  <c:v>7.0000000000000007E-2</c:v>
                </c:pt>
                <c:pt idx="4">
                  <c:v>0.09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057280"/>
        <c:axId val="105088128"/>
      </c:lineChart>
      <c:dateAx>
        <c:axId val="1050572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088128"/>
        <c:crosses val="autoZero"/>
        <c:auto val="1"/>
        <c:lblOffset val="100"/>
        <c:baseTimeUnit val="years"/>
      </c:dateAx>
      <c:valAx>
        <c:axId val="105088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5057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66.209999999999994</c:v>
                </c:pt>
                <c:pt idx="1">
                  <c:v>66.41</c:v>
                </c:pt>
                <c:pt idx="2">
                  <c:v>79.400000000000006</c:v>
                </c:pt>
                <c:pt idx="3">
                  <c:v>73.7</c:v>
                </c:pt>
                <c:pt idx="4">
                  <c:v>77.47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917056"/>
        <c:axId val="1059233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17056"/>
        <c:axId val="105923328"/>
      </c:lineChart>
      <c:dateAx>
        <c:axId val="1059170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923328"/>
        <c:crosses val="autoZero"/>
        <c:auto val="1"/>
        <c:lblOffset val="100"/>
        <c:baseTimeUnit val="years"/>
      </c:dateAx>
      <c:valAx>
        <c:axId val="1059233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59170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957632"/>
        <c:axId val="1059639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57632"/>
        <c:axId val="105963904"/>
      </c:lineChart>
      <c:dateAx>
        <c:axId val="1059576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963904"/>
        <c:crosses val="autoZero"/>
        <c:auto val="1"/>
        <c:lblOffset val="100"/>
        <c:baseTimeUnit val="years"/>
      </c:dateAx>
      <c:valAx>
        <c:axId val="1059639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59576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026304"/>
        <c:axId val="1070366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026304"/>
        <c:axId val="107036672"/>
      </c:lineChart>
      <c:dateAx>
        <c:axId val="1070263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7036672"/>
        <c:crosses val="autoZero"/>
        <c:auto val="1"/>
        <c:lblOffset val="100"/>
        <c:baseTimeUnit val="years"/>
      </c:dateAx>
      <c:valAx>
        <c:axId val="1070366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70263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067264"/>
        <c:axId val="1070776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067264"/>
        <c:axId val="107077632"/>
      </c:lineChart>
      <c:dateAx>
        <c:axId val="1070672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7077632"/>
        <c:crosses val="autoZero"/>
        <c:auto val="1"/>
        <c:lblOffset val="100"/>
        <c:baseTimeUnit val="years"/>
      </c:dateAx>
      <c:valAx>
        <c:axId val="1070776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70672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116032"/>
        <c:axId val="107117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16032"/>
        <c:axId val="107117952"/>
      </c:lineChart>
      <c:dateAx>
        <c:axId val="1071160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7117952"/>
        <c:crosses val="autoZero"/>
        <c:auto val="1"/>
        <c:lblOffset val="100"/>
        <c:baseTimeUnit val="years"/>
      </c:dateAx>
      <c:valAx>
        <c:axId val="107117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7116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1046.94</c:v>
                </c:pt>
                <c:pt idx="1">
                  <c:v>1047.19</c:v>
                </c:pt>
                <c:pt idx="2">
                  <c:v>9.17</c:v>
                </c:pt>
                <c:pt idx="3">
                  <c:v>10.33</c:v>
                </c:pt>
                <c:pt idx="4">
                  <c:v>11.53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140224"/>
        <c:axId val="1071421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1622.51</c:v>
                </c:pt>
                <c:pt idx="1">
                  <c:v>1569.13</c:v>
                </c:pt>
                <c:pt idx="2">
                  <c:v>1436</c:v>
                </c:pt>
                <c:pt idx="3">
                  <c:v>1434.89</c:v>
                </c:pt>
                <c:pt idx="4">
                  <c:v>1298.9100000000001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40224"/>
        <c:axId val="107142144"/>
      </c:lineChart>
      <c:dateAx>
        <c:axId val="1071402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7142144"/>
        <c:crosses val="autoZero"/>
        <c:auto val="1"/>
        <c:lblOffset val="100"/>
        <c:baseTimeUnit val="years"/>
      </c:dateAx>
      <c:valAx>
        <c:axId val="1071421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71402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48.35</c:v>
                </c:pt>
                <c:pt idx="1">
                  <c:v>41.28</c:v>
                </c:pt>
                <c:pt idx="2">
                  <c:v>62.56</c:v>
                </c:pt>
                <c:pt idx="3">
                  <c:v>54.58</c:v>
                </c:pt>
                <c:pt idx="4">
                  <c:v>58.29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294912"/>
        <c:axId val="1082968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62.83</c:v>
                </c:pt>
                <c:pt idx="1">
                  <c:v>64.63</c:v>
                </c:pt>
                <c:pt idx="2">
                  <c:v>66.56</c:v>
                </c:pt>
                <c:pt idx="3">
                  <c:v>66.22</c:v>
                </c:pt>
                <c:pt idx="4">
                  <c:v>69.87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294912"/>
        <c:axId val="108296832"/>
      </c:lineChart>
      <c:dateAx>
        <c:axId val="1082949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8296832"/>
        <c:crosses val="autoZero"/>
        <c:auto val="1"/>
        <c:lblOffset val="100"/>
        <c:baseTimeUnit val="years"/>
      </c:dateAx>
      <c:valAx>
        <c:axId val="1082968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82949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446.35</c:v>
                </c:pt>
                <c:pt idx="1">
                  <c:v>482.78</c:v>
                </c:pt>
                <c:pt idx="2">
                  <c:v>376.08</c:v>
                </c:pt>
                <c:pt idx="3">
                  <c:v>419.49</c:v>
                </c:pt>
                <c:pt idx="4">
                  <c:v>392.01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339200"/>
        <c:axId val="1083411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250.43</c:v>
                </c:pt>
                <c:pt idx="1">
                  <c:v>245.75</c:v>
                </c:pt>
                <c:pt idx="2">
                  <c:v>244.29</c:v>
                </c:pt>
                <c:pt idx="3">
                  <c:v>246.72</c:v>
                </c:pt>
                <c:pt idx="4">
                  <c:v>234.96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339200"/>
        <c:axId val="108341120"/>
      </c:lineChart>
      <c:dateAx>
        <c:axId val="1083392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8341120"/>
        <c:crosses val="autoZero"/>
        <c:auto val="1"/>
        <c:lblOffset val="100"/>
        <c:baseTimeUnit val="years"/>
      </c:dateAx>
      <c:valAx>
        <c:axId val="1083411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833920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43.54</c:v>
                </c:pt>
                <c:pt idx="1">
                  <c:v>43</c:v>
                </c:pt>
                <c:pt idx="2">
                  <c:v>42.02</c:v>
                </c:pt>
                <c:pt idx="3">
                  <c:v>39.979999999999997</c:v>
                </c:pt>
                <c:pt idx="4">
                  <c:v>39.92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379520"/>
        <c:axId val="1083898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42.31</c:v>
                </c:pt>
                <c:pt idx="1">
                  <c:v>43.65</c:v>
                </c:pt>
                <c:pt idx="2">
                  <c:v>43.58</c:v>
                </c:pt>
                <c:pt idx="3">
                  <c:v>41.35</c:v>
                </c:pt>
                <c:pt idx="4">
                  <c:v>42.9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379520"/>
        <c:axId val="108389888"/>
      </c:lineChart>
      <c:dateAx>
        <c:axId val="1083795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8389888"/>
        <c:crosses val="autoZero"/>
        <c:auto val="1"/>
        <c:lblOffset val="100"/>
        <c:baseTimeUnit val="years"/>
      </c:dateAx>
      <c:valAx>
        <c:axId val="1083898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83795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71.41</c:v>
                </c:pt>
                <c:pt idx="1">
                  <c:v>70.91</c:v>
                </c:pt>
                <c:pt idx="2">
                  <c:v>72.47</c:v>
                </c:pt>
                <c:pt idx="3">
                  <c:v>77.44</c:v>
                </c:pt>
                <c:pt idx="4">
                  <c:v>77.349999999999994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513728"/>
        <c:axId val="1095322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81.3</c:v>
                </c:pt>
                <c:pt idx="1">
                  <c:v>82.2</c:v>
                </c:pt>
                <c:pt idx="2">
                  <c:v>82.35</c:v>
                </c:pt>
                <c:pt idx="3">
                  <c:v>82.9</c:v>
                </c:pt>
                <c:pt idx="4">
                  <c:v>83.5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513728"/>
        <c:axId val="109532288"/>
      </c:lineChart>
      <c:dateAx>
        <c:axId val="1095137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9532288"/>
        <c:crosses val="autoZero"/>
        <c:auto val="1"/>
        <c:lblOffset val="100"/>
        <c:baseTimeUnit val="years"/>
      </c:dateAx>
      <c:valAx>
        <c:axId val="1095322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95137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【1,348.09】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【82.30】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【42.17】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【232.54】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【69.80】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【0.09】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6"/>
  <sheetViews>
    <sheetView showGridLines="0" tabSelected="1" topLeftCell="AL4" zoomScaleNormal="100" workbookViewId="0">
      <selection activeCell="BL16" sqref="BL16:BZ44"/>
    </sheetView>
  </sheetViews>
  <sheetFormatPr defaultColWidth="2.625" defaultRowHeight="13.5" x14ac:dyDescent="0.1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</row>
    <row r="3" spans="1:78" ht="9.75" customHeight="1" x14ac:dyDescent="0.15">
      <c r="A3" s="2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</row>
    <row r="4" spans="1:78" ht="9.75" customHeight="1" x14ac:dyDescent="0.15">
      <c r="A4" s="2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</row>
    <row r="5" spans="1:78" ht="9.75" customHeight="1" x14ac:dyDescent="0.1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 x14ac:dyDescent="0.15">
      <c r="A6" s="2"/>
      <c r="B6" s="75" t="str">
        <f>データ!H6</f>
        <v>広島県　三次市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 x14ac:dyDescent="0.15">
      <c r="A7" s="2"/>
      <c r="B7" s="63" t="s">
        <v>1</v>
      </c>
      <c r="C7" s="63"/>
      <c r="D7" s="63"/>
      <c r="E7" s="63"/>
      <c r="F7" s="63"/>
      <c r="G7" s="63"/>
      <c r="H7" s="63"/>
      <c r="I7" s="63" t="s">
        <v>2</v>
      </c>
      <c r="J7" s="63"/>
      <c r="K7" s="63"/>
      <c r="L7" s="63"/>
      <c r="M7" s="63"/>
      <c r="N7" s="63"/>
      <c r="O7" s="63"/>
      <c r="P7" s="63" t="s">
        <v>3</v>
      </c>
      <c r="Q7" s="63"/>
      <c r="R7" s="63"/>
      <c r="S7" s="63"/>
      <c r="T7" s="63"/>
      <c r="U7" s="63"/>
      <c r="V7" s="63"/>
      <c r="W7" s="63" t="s">
        <v>4</v>
      </c>
      <c r="X7" s="63"/>
      <c r="Y7" s="63"/>
      <c r="Z7" s="63"/>
      <c r="AA7" s="63"/>
      <c r="AB7" s="63"/>
      <c r="AC7" s="63"/>
      <c r="AD7" s="63" t="s">
        <v>5</v>
      </c>
      <c r="AE7" s="63"/>
      <c r="AF7" s="63"/>
      <c r="AG7" s="63"/>
      <c r="AH7" s="63"/>
      <c r="AI7" s="63"/>
      <c r="AJ7" s="63"/>
      <c r="AK7" s="4"/>
      <c r="AL7" s="63" t="s">
        <v>6</v>
      </c>
      <c r="AM7" s="63"/>
      <c r="AN7" s="63"/>
      <c r="AO7" s="63"/>
      <c r="AP7" s="63"/>
      <c r="AQ7" s="63"/>
      <c r="AR7" s="63"/>
      <c r="AS7" s="63"/>
      <c r="AT7" s="63" t="s">
        <v>7</v>
      </c>
      <c r="AU7" s="63"/>
      <c r="AV7" s="63"/>
      <c r="AW7" s="63"/>
      <c r="AX7" s="63"/>
      <c r="AY7" s="63"/>
      <c r="AZ7" s="63"/>
      <c r="BA7" s="63"/>
      <c r="BB7" s="63" t="s">
        <v>8</v>
      </c>
      <c r="BC7" s="63"/>
      <c r="BD7" s="63"/>
      <c r="BE7" s="63"/>
      <c r="BF7" s="63"/>
      <c r="BG7" s="63"/>
      <c r="BH7" s="63"/>
      <c r="BI7" s="63"/>
      <c r="BJ7" s="4"/>
      <c r="BK7" s="4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72" t="str">
        <f>データ!I6</f>
        <v>法非適用</v>
      </c>
      <c r="C8" s="72"/>
      <c r="D8" s="72"/>
      <c r="E8" s="72"/>
      <c r="F8" s="72"/>
      <c r="G8" s="72"/>
      <c r="H8" s="72"/>
      <c r="I8" s="72" t="str">
        <f>データ!J6</f>
        <v>下水道事業</v>
      </c>
      <c r="J8" s="72"/>
      <c r="K8" s="72"/>
      <c r="L8" s="72"/>
      <c r="M8" s="72"/>
      <c r="N8" s="72"/>
      <c r="O8" s="72"/>
      <c r="P8" s="72" t="str">
        <f>データ!K6</f>
        <v>特定環境保全公共下水道</v>
      </c>
      <c r="Q8" s="72"/>
      <c r="R8" s="72"/>
      <c r="S8" s="72"/>
      <c r="T8" s="72"/>
      <c r="U8" s="72"/>
      <c r="V8" s="72"/>
      <c r="W8" s="72" t="str">
        <f>データ!L6</f>
        <v>D2</v>
      </c>
      <c r="X8" s="72"/>
      <c r="Y8" s="72"/>
      <c r="Z8" s="72"/>
      <c r="AA8" s="72"/>
      <c r="AB8" s="72"/>
      <c r="AC8" s="72"/>
      <c r="AD8" s="73" t="s">
        <v>123</v>
      </c>
      <c r="AE8" s="73"/>
      <c r="AF8" s="73"/>
      <c r="AG8" s="73"/>
      <c r="AH8" s="73"/>
      <c r="AI8" s="73"/>
      <c r="AJ8" s="73"/>
      <c r="AK8" s="4"/>
      <c r="AL8" s="67">
        <f>データ!S6</f>
        <v>53995</v>
      </c>
      <c r="AM8" s="67"/>
      <c r="AN8" s="67"/>
      <c r="AO8" s="67"/>
      <c r="AP8" s="67"/>
      <c r="AQ8" s="67"/>
      <c r="AR8" s="67"/>
      <c r="AS8" s="67"/>
      <c r="AT8" s="66">
        <f>データ!T6</f>
        <v>778.14</v>
      </c>
      <c r="AU8" s="66"/>
      <c r="AV8" s="66"/>
      <c r="AW8" s="66"/>
      <c r="AX8" s="66"/>
      <c r="AY8" s="66"/>
      <c r="AZ8" s="66"/>
      <c r="BA8" s="66"/>
      <c r="BB8" s="66">
        <f>データ!U6</f>
        <v>69.39</v>
      </c>
      <c r="BC8" s="66"/>
      <c r="BD8" s="66"/>
      <c r="BE8" s="66"/>
      <c r="BF8" s="66"/>
      <c r="BG8" s="66"/>
      <c r="BH8" s="66"/>
      <c r="BI8" s="66"/>
      <c r="BJ8" s="4"/>
      <c r="BK8" s="4"/>
      <c r="BL8" s="70" t="s">
        <v>10</v>
      </c>
      <c r="BM8" s="71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63" t="s">
        <v>12</v>
      </c>
      <c r="C9" s="63"/>
      <c r="D9" s="63"/>
      <c r="E9" s="63"/>
      <c r="F9" s="63"/>
      <c r="G9" s="63"/>
      <c r="H9" s="63"/>
      <c r="I9" s="63" t="s">
        <v>13</v>
      </c>
      <c r="J9" s="63"/>
      <c r="K9" s="63"/>
      <c r="L9" s="63"/>
      <c r="M9" s="63"/>
      <c r="N9" s="63"/>
      <c r="O9" s="63"/>
      <c r="P9" s="63" t="s">
        <v>14</v>
      </c>
      <c r="Q9" s="63"/>
      <c r="R9" s="63"/>
      <c r="S9" s="63"/>
      <c r="T9" s="63"/>
      <c r="U9" s="63"/>
      <c r="V9" s="63"/>
      <c r="W9" s="63" t="s">
        <v>15</v>
      </c>
      <c r="X9" s="63"/>
      <c r="Y9" s="63"/>
      <c r="Z9" s="63"/>
      <c r="AA9" s="63"/>
      <c r="AB9" s="63"/>
      <c r="AC9" s="63"/>
      <c r="AD9" s="63" t="s">
        <v>16</v>
      </c>
      <c r="AE9" s="63"/>
      <c r="AF9" s="63"/>
      <c r="AG9" s="63"/>
      <c r="AH9" s="63"/>
      <c r="AI9" s="63"/>
      <c r="AJ9" s="63"/>
      <c r="AK9" s="4"/>
      <c r="AL9" s="63" t="s">
        <v>17</v>
      </c>
      <c r="AM9" s="63"/>
      <c r="AN9" s="63"/>
      <c r="AO9" s="63"/>
      <c r="AP9" s="63"/>
      <c r="AQ9" s="63"/>
      <c r="AR9" s="63"/>
      <c r="AS9" s="63"/>
      <c r="AT9" s="63" t="s">
        <v>18</v>
      </c>
      <c r="AU9" s="63"/>
      <c r="AV9" s="63"/>
      <c r="AW9" s="63"/>
      <c r="AX9" s="63"/>
      <c r="AY9" s="63"/>
      <c r="AZ9" s="63"/>
      <c r="BA9" s="63"/>
      <c r="BB9" s="63" t="s">
        <v>19</v>
      </c>
      <c r="BC9" s="63"/>
      <c r="BD9" s="63"/>
      <c r="BE9" s="63"/>
      <c r="BF9" s="63"/>
      <c r="BG9" s="63"/>
      <c r="BH9" s="63"/>
      <c r="BI9" s="63"/>
      <c r="BJ9" s="4"/>
      <c r="BK9" s="4"/>
      <c r="BL9" s="64" t="s">
        <v>20</v>
      </c>
      <c r="BM9" s="65"/>
      <c r="BN9" s="11" t="s">
        <v>21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66" t="str">
        <f>データ!N6</f>
        <v>-</v>
      </c>
      <c r="C10" s="66"/>
      <c r="D10" s="66"/>
      <c r="E10" s="66"/>
      <c r="F10" s="66"/>
      <c r="G10" s="66"/>
      <c r="H10" s="66"/>
      <c r="I10" s="66" t="str">
        <f>データ!O6</f>
        <v>該当数値なし</v>
      </c>
      <c r="J10" s="66"/>
      <c r="K10" s="66"/>
      <c r="L10" s="66"/>
      <c r="M10" s="66"/>
      <c r="N10" s="66"/>
      <c r="O10" s="66"/>
      <c r="P10" s="66">
        <f>データ!P6</f>
        <v>7.16</v>
      </c>
      <c r="Q10" s="66"/>
      <c r="R10" s="66"/>
      <c r="S10" s="66"/>
      <c r="T10" s="66"/>
      <c r="U10" s="66"/>
      <c r="V10" s="66"/>
      <c r="W10" s="66">
        <f>データ!Q6</f>
        <v>100</v>
      </c>
      <c r="X10" s="66"/>
      <c r="Y10" s="66"/>
      <c r="Z10" s="66"/>
      <c r="AA10" s="66"/>
      <c r="AB10" s="66"/>
      <c r="AC10" s="66"/>
      <c r="AD10" s="67">
        <f>データ!R6</f>
        <v>2937</v>
      </c>
      <c r="AE10" s="67"/>
      <c r="AF10" s="67"/>
      <c r="AG10" s="67"/>
      <c r="AH10" s="67"/>
      <c r="AI10" s="67"/>
      <c r="AJ10" s="67"/>
      <c r="AK10" s="2"/>
      <c r="AL10" s="67">
        <f>データ!V6</f>
        <v>3837</v>
      </c>
      <c r="AM10" s="67"/>
      <c r="AN10" s="67"/>
      <c r="AO10" s="67"/>
      <c r="AP10" s="67"/>
      <c r="AQ10" s="67"/>
      <c r="AR10" s="67"/>
      <c r="AS10" s="67"/>
      <c r="AT10" s="66">
        <f>データ!W6</f>
        <v>3.34</v>
      </c>
      <c r="AU10" s="66"/>
      <c r="AV10" s="66"/>
      <c r="AW10" s="66"/>
      <c r="AX10" s="66"/>
      <c r="AY10" s="66"/>
      <c r="AZ10" s="66"/>
      <c r="BA10" s="66"/>
      <c r="BB10" s="66">
        <f>データ!X6</f>
        <v>1148.8</v>
      </c>
      <c r="BC10" s="66"/>
      <c r="BD10" s="66"/>
      <c r="BE10" s="66"/>
      <c r="BF10" s="66"/>
      <c r="BG10" s="66"/>
      <c r="BH10" s="66"/>
      <c r="BI10" s="66"/>
      <c r="BJ10" s="2"/>
      <c r="BK10" s="2"/>
      <c r="BL10" s="68" t="s">
        <v>22</v>
      </c>
      <c r="BM10" s="69"/>
      <c r="BN10" s="14" t="s">
        <v>23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8" t="s">
        <v>24</v>
      </c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</row>
    <row r="14" spans="1:78" ht="13.5" customHeight="1" x14ac:dyDescent="0.15">
      <c r="A14" s="2"/>
      <c r="B14" s="60" t="s">
        <v>25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2"/>
      <c r="BK14" s="2"/>
      <c r="BL14" s="42" t="s">
        <v>26</v>
      </c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4"/>
    </row>
    <row r="15" spans="1:78" ht="13.5" customHeight="1" x14ac:dyDescent="0.15">
      <c r="A15" s="2"/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7"/>
      <c r="BK15" s="2"/>
      <c r="BL15" s="45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7"/>
    </row>
    <row r="16" spans="1:78" ht="13.5" customHeight="1" x14ac:dyDescent="0.15">
      <c r="A16" s="2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2"/>
      <c r="BL16" s="48" t="s">
        <v>124</v>
      </c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50"/>
    </row>
    <row r="17" spans="1:78" ht="13.5" customHeight="1" x14ac:dyDescent="0.15">
      <c r="A17" s="2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9"/>
      <c r="BK17" s="2"/>
      <c r="BL17" s="48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50"/>
    </row>
    <row r="18" spans="1:78" ht="13.5" customHeight="1" x14ac:dyDescent="0.15">
      <c r="A18" s="2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2"/>
      <c r="BL18" s="48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50"/>
    </row>
    <row r="19" spans="1:78" ht="13.5" customHeight="1" x14ac:dyDescent="0.15">
      <c r="A19" s="2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9"/>
      <c r="BK19" s="2"/>
      <c r="BL19" s="48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50"/>
    </row>
    <row r="20" spans="1:78" ht="13.5" customHeight="1" x14ac:dyDescent="0.15">
      <c r="A20" s="2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2"/>
      <c r="BL20" s="48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50"/>
    </row>
    <row r="21" spans="1:78" ht="13.5" customHeight="1" x14ac:dyDescent="0.15">
      <c r="A21" s="2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9"/>
      <c r="BK21" s="2"/>
      <c r="BL21" s="48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50"/>
    </row>
    <row r="22" spans="1:78" ht="13.5" customHeight="1" x14ac:dyDescent="0.15">
      <c r="A22" s="2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9"/>
      <c r="BK22" s="2"/>
      <c r="BL22" s="48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50"/>
    </row>
    <row r="23" spans="1:78" ht="13.5" customHeight="1" x14ac:dyDescent="0.15">
      <c r="A23" s="2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9"/>
      <c r="BK23" s="2"/>
      <c r="BL23" s="48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50"/>
    </row>
    <row r="24" spans="1:78" ht="13.5" customHeight="1" x14ac:dyDescent="0.15">
      <c r="A24" s="2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9"/>
      <c r="BK24" s="2"/>
      <c r="BL24" s="48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50"/>
    </row>
    <row r="25" spans="1:78" ht="13.5" customHeight="1" x14ac:dyDescent="0.15">
      <c r="A25" s="2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9"/>
      <c r="BK25" s="2"/>
      <c r="BL25" s="48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50"/>
    </row>
    <row r="26" spans="1:78" ht="13.5" customHeight="1" x14ac:dyDescent="0.15">
      <c r="A26" s="2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9"/>
      <c r="BK26" s="2"/>
      <c r="BL26" s="48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50"/>
    </row>
    <row r="27" spans="1:78" ht="13.5" customHeight="1" x14ac:dyDescent="0.15">
      <c r="A27" s="2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9"/>
      <c r="BK27" s="2"/>
      <c r="BL27" s="48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50"/>
    </row>
    <row r="28" spans="1:78" ht="13.5" customHeight="1" x14ac:dyDescent="0.15">
      <c r="A28" s="2"/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9"/>
      <c r="BK28" s="2"/>
      <c r="BL28" s="48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50"/>
    </row>
    <row r="29" spans="1:78" ht="13.5" customHeight="1" x14ac:dyDescent="0.15">
      <c r="A29" s="2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9"/>
      <c r="BK29" s="2"/>
      <c r="BL29" s="48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50"/>
    </row>
    <row r="30" spans="1:78" ht="13.5" customHeight="1" x14ac:dyDescent="0.15">
      <c r="A30" s="2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9"/>
      <c r="BK30" s="2"/>
      <c r="BL30" s="48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50"/>
    </row>
    <row r="31" spans="1:78" ht="13.5" customHeight="1" x14ac:dyDescent="0.15">
      <c r="A31" s="2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9"/>
      <c r="BK31" s="2"/>
      <c r="BL31" s="48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50"/>
    </row>
    <row r="32" spans="1:78" ht="13.5" customHeight="1" x14ac:dyDescent="0.15">
      <c r="A32" s="2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9"/>
      <c r="BK32" s="2"/>
      <c r="BL32" s="48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50"/>
    </row>
    <row r="33" spans="1:78" ht="13.5" customHeight="1" x14ac:dyDescent="0.15">
      <c r="A33" s="2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9"/>
      <c r="BK33" s="2"/>
      <c r="BL33" s="48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50"/>
    </row>
    <row r="34" spans="1:78" ht="13.5" customHeight="1" x14ac:dyDescent="0.15">
      <c r="A34" s="2"/>
      <c r="B34" s="17"/>
      <c r="C34" s="54" t="s">
        <v>27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20"/>
      <c r="R34" s="54" t="s">
        <v>28</v>
      </c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20"/>
      <c r="AG34" s="54" t="s">
        <v>29</v>
      </c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20"/>
      <c r="AV34" s="54" t="s">
        <v>30</v>
      </c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19"/>
      <c r="BK34" s="2"/>
      <c r="BL34" s="48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50"/>
    </row>
    <row r="35" spans="1:78" ht="13.5" customHeight="1" x14ac:dyDescent="0.15">
      <c r="A35" s="2"/>
      <c r="B35" s="17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20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20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20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19"/>
      <c r="BK35" s="2"/>
      <c r="BL35" s="48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50"/>
    </row>
    <row r="36" spans="1:78" ht="13.5" customHeight="1" x14ac:dyDescent="0.15">
      <c r="A36" s="2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9"/>
      <c r="BK36" s="2"/>
      <c r="BL36" s="48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50"/>
    </row>
    <row r="37" spans="1:78" ht="13.5" customHeight="1" x14ac:dyDescent="0.15">
      <c r="A37" s="2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9"/>
      <c r="BK37" s="2"/>
      <c r="BL37" s="48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50"/>
    </row>
    <row r="38" spans="1:78" ht="13.5" customHeight="1" x14ac:dyDescent="0.15">
      <c r="A38" s="2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9"/>
      <c r="BK38" s="2"/>
      <c r="BL38" s="48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50"/>
    </row>
    <row r="39" spans="1:78" ht="13.5" customHeight="1" x14ac:dyDescent="0.15">
      <c r="A39" s="2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9"/>
      <c r="BK39" s="2"/>
      <c r="BL39" s="48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50"/>
    </row>
    <row r="40" spans="1:78" ht="13.5" customHeight="1" x14ac:dyDescent="0.15">
      <c r="A40" s="2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9"/>
      <c r="BK40" s="2"/>
      <c r="BL40" s="48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50"/>
    </row>
    <row r="41" spans="1:78" ht="13.5" customHeight="1" x14ac:dyDescent="0.15">
      <c r="A41" s="2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9"/>
      <c r="BK41" s="2"/>
      <c r="BL41" s="48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50"/>
    </row>
    <row r="42" spans="1:78" ht="13.5" customHeight="1" x14ac:dyDescent="0.15">
      <c r="A42" s="2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9"/>
      <c r="BK42" s="2"/>
      <c r="BL42" s="48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50"/>
    </row>
    <row r="43" spans="1:78" ht="13.5" customHeight="1" x14ac:dyDescent="0.15">
      <c r="A43" s="2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9"/>
      <c r="BK43" s="2"/>
      <c r="BL43" s="48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50"/>
    </row>
    <row r="44" spans="1:78" ht="13.5" customHeight="1" x14ac:dyDescent="0.15">
      <c r="A44" s="2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9"/>
      <c r="BK44" s="2"/>
      <c r="BL44" s="51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3"/>
    </row>
    <row r="45" spans="1:78" ht="13.5" customHeight="1" x14ac:dyDescent="0.15">
      <c r="A45" s="2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9"/>
      <c r="BK45" s="2"/>
      <c r="BL45" s="42" t="s">
        <v>31</v>
      </c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4"/>
    </row>
    <row r="46" spans="1:78" ht="13.5" customHeight="1" x14ac:dyDescent="0.15">
      <c r="A46" s="2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9"/>
      <c r="BK46" s="2"/>
      <c r="BL46" s="45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7"/>
    </row>
    <row r="47" spans="1:78" ht="13.5" customHeight="1" x14ac:dyDescent="0.15">
      <c r="A47" s="2"/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9"/>
      <c r="BK47" s="2"/>
      <c r="BL47" s="48" t="s">
        <v>121</v>
      </c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50"/>
    </row>
    <row r="48" spans="1:78" ht="13.5" customHeight="1" x14ac:dyDescent="0.15">
      <c r="A48" s="2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9"/>
      <c r="BK48" s="2"/>
      <c r="BL48" s="48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50"/>
    </row>
    <row r="49" spans="1:78" ht="13.5" customHeight="1" x14ac:dyDescent="0.15">
      <c r="A49" s="2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9"/>
      <c r="BK49" s="2"/>
      <c r="BL49" s="48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50"/>
    </row>
    <row r="50" spans="1:78" ht="13.5" customHeight="1" x14ac:dyDescent="0.15">
      <c r="A50" s="2"/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9"/>
      <c r="BK50" s="2"/>
      <c r="BL50" s="48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50"/>
    </row>
    <row r="51" spans="1:78" ht="13.5" customHeight="1" x14ac:dyDescent="0.15">
      <c r="A51" s="2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9"/>
      <c r="BK51" s="2"/>
      <c r="BL51" s="48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50"/>
    </row>
    <row r="52" spans="1:78" ht="13.5" customHeight="1" x14ac:dyDescent="0.15">
      <c r="A52" s="2"/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9"/>
      <c r="BK52" s="2"/>
      <c r="BL52" s="48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50"/>
    </row>
    <row r="53" spans="1:78" ht="13.5" customHeight="1" x14ac:dyDescent="0.15">
      <c r="A53" s="2"/>
      <c r="B53" s="17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9"/>
      <c r="BK53" s="2"/>
      <c r="BL53" s="48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50"/>
    </row>
    <row r="54" spans="1:78" ht="13.5" customHeight="1" x14ac:dyDescent="0.15">
      <c r="A54" s="2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9"/>
      <c r="BK54" s="2"/>
      <c r="BL54" s="48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50"/>
    </row>
    <row r="55" spans="1:78" ht="13.5" customHeight="1" x14ac:dyDescent="0.15">
      <c r="A55" s="2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9"/>
      <c r="BK55" s="2"/>
      <c r="BL55" s="48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50"/>
    </row>
    <row r="56" spans="1:78" ht="13.5" customHeight="1" x14ac:dyDescent="0.15">
      <c r="A56" s="2"/>
      <c r="B56" s="17"/>
      <c r="C56" s="54" t="s">
        <v>32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20"/>
      <c r="R56" s="54" t="s">
        <v>33</v>
      </c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20"/>
      <c r="AG56" s="54" t="s">
        <v>34</v>
      </c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20"/>
      <c r="AV56" s="54" t="s">
        <v>35</v>
      </c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19"/>
      <c r="BK56" s="2"/>
      <c r="BL56" s="48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50"/>
    </row>
    <row r="57" spans="1:78" ht="13.5" customHeight="1" x14ac:dyDescent="0.15">
      <c r="A57" s="2"/>
      <c r="B57" s="17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20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20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20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19"/>
      <c r="BK57" s="2"/>
      <c r="BL57" s="48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50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48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50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48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50"/>
    </row>
    <row r="60" spans="1:78" ht="13.5" customHeight="1" x14ac:dyDescent="0.15">
      <c r="A60" s="2"/>
      <c r="B60" s="55" t="s">
        <v>36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7"/>
      <c r="BK60" s="2"/>
      <c r="BL60" s="48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50"/>
    </row>
    <row r="61" spans="1:78" ht="13.5" customHeight="1" x14ac:dyDescent="0.15">
      <c r="A61" s="2"/>
      <c r="B61" s="55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7"/>
      <c r="BK61" s="2"/>
      <c r="BL61" s="48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50"/>
    </row>
    <row r="62" spans="1:78" ht="13.5" customHeight="1" x14ac:dyDescent="0.15">
      <c r="A62" s="2"/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9"/>
      <c r="BK62" s="2"/>
      <c r="BL62" s="48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50"/>
    </row>
    <row r="63" spans="1:78" ht="13.5" customHeight="1" x14ac:dyDescent="0.15">
      <c r="A63" s="2"/>
      <c r="B63" s="17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9"/>
      <c r="BK63" s="2"/>
      <c r="BL63" s="51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3"/>
    </row>
    <row r="64" spans="1:78" ht="13.5" customHeight="1" x14ac:dyDescent="0.15">
      <c r="A64" s="2"/>
      <c r="B64" s="17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9"/>
      <c r="BK64" s="2"/>
      <c r="BL64" s="42" t="s">
        <v>37</v>
      </c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4"/>
    </row>
    <row r="65" spans="1:78" ht="13.5" customHeight="1" x14ac:dyDescent="0.15">
      <c r="A65" s="2"/>
      <c r="B65" s="17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9"/>
      <c r="BK65" s="2"/>
      <c r="BL65" s="45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7"/>
    </row>
    <row r="66" spans="1:78" ht="13.5" customHeight="1" x14ac:dyDescent="0.15">
      <c r="A66" s="2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9"/>
      <c r="BK66" s="2"/>
      <c r="BL66" s="48" t="s">
        <v>122</v>
      </c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50"/>
    </row>
    <row r="67" spans="1:78" ht="13.5" customHeight="1" x14ac:dyDescent="0.15">
      <c r="A67" s="2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9"/>
      <c r="BK67" s="2"/>
      <c r="BL67" s="48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50"/>
    </row>
    <row r="68" spans="1:78" ht="13.5" customHeight="1" x14ac:dyDescent="0.15">
      <c r="A68" s="2"/>
      <c r="B68" s="17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9"/>
      <c r="BK68" s="2"/>
      <c r="BL68" s="48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50"/>
    </row>
    <row r="69" spans="1:78" ht="13.5" customHeight="1" x14ac:dyDescent="0.15">
      <c r="A69" s="2"/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9"/>
      <c r="BK69" s="2"/>
      <c r="BL69" s="48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50"/>
    </row>
    <row r="70" spans="1:78" ht="13.5" customHeight="1" x14ac:dyDescent="0.15">
      <c r="A70" s="2"/>
      <c r="B70" s="17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9"/>
      <c r="BK70" s="2"/>
      <c r="BL70" s="48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50"/>
    </row>
    <row r="71" spans="1:78" ht="13.5" customHeight="1" x14ac:dyDescent="0.15">
      <c r="A71" s="2"/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9"/>
      <c r="BK71" s="2"/>
      <c r="BL71" s="48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50"/>
    </row>
    <row r="72" spans="1:78" ht="13.5" customHeight="1" x14ac:dyDescent="0.15">
      <c r="A72" s="2"/>
      <c r="B72" s="17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9"/>
      <c r="BK72" s="2"/>
      <c r="BL72" s="48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50"/>
    </row>
    <row r="73" spans="1:78" ht="13.5" customHeight="1" x14ac:dyDescent="0.15">
      <c r="A73" s="2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9"/>
      <c r="BK73" s="2"/>
      <c r="BL73" s="48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50"/>
    </row>
    <row r="74" spans="1:78" ht="13.5" customHeight="1" x14ac:dyDescent="0.15">
      <c r="A74" s="2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9"/>
      <c r="BK74" s="2"/>
      <c r="BL74" s="48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50"/>
    </row>
    <row r="75" spans="1:78" ht="13.5" customHeight="1" x14ac:dyDescent="0.15">
      <c r="A75" s="2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9"/>
      <c r="BK75" s="2"/>
      <c r="BL75" s="48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50"/>
    </row>
    <row r="76" spans="1:78" ht="13.5" customHeight="1" x14ac:dyDescent="0.15">
      <c r="A76" s="2"/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9"/>
      <c r="BK76" s="2"/>
      <c r="BL76" s="48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50"/>
    </row>
    <row r="77" spans="1:78" ht="13.5" customHeight="1" x14ac:dyDescent="0.15">
      <c r="A77" s="2"/>
      <c r="B77" s="17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9"/>
      <c r="BK77" s="2"/>
      <c r="BL77" s="48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50"/>
    </row>
    <row r="78" spans="1:78" ht="13.5" customHeight="1" x14ac:dyDescent="0.15">
      <c r="A78" s="2"/>
      <c r="B78" s="17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9"/>
      <c r="BK78" s="2"/>
      <c r="BL78" s="48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50"/>
    </row>
    <row r="79" spans="1:78" ht="13.5" customHeight="1" x14ac:dyDescent="0.15">
      <c r="A79" s="2"/>
      <c r="B79" s="17"/>
      <c r="C79" s="54" t="s">
        <v>38</v>
      </c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20"/>
      <c r="V79" s="20"/>
      <c r="W79" s="54" t="s">
        <v>39</v>
      </c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20"/>
      <c r="AP79" s="20"/>
      <c r="AQ79" s="54" t="s">
        <v>40</v>
      </c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18"/>
      <c r="BJ79" s="19"/>
      <c r="BK79" s="2"/>
      <c r="BL79" s="48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50"/>
    </row>
    <row r="80" spans="1:78" ht="13.5" customHeight="1" x14ac:dyDescent="0.15">
      <c r="A80" s="2"/>
      <c r="B80" s="17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20"/>
      <c r="V80" s="20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20"/>
      <c r="AP80" s="20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18"/>
      <c r="BJ80" s="19"/>
      <c r="BK80" s="2"/>
      <c r="BL80" s="48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50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8"/>
      <c r="V81" s="18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18"/>
      <c r="AP81" s="18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18"/>
      <c r="BJ81" s="19"/>
      <c r="BK81" s="2"/>
      <c r="BL81" s="48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50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1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3"/>
    </row>
    <row r="83" spans="1:78" x14ac:dyDescent="0.15">
      <c r="C83" s="2" t="s">
        <v>41</v>
      </c>
    </row>
    <row r="84" spans="1:78" x14ac:dyDescent="0.15">
      <c r="C84" s="2" t="s">
        <v>42</v>
      </c>
    </row>
    <row r="85" spans="1:78" hidden="1" x14ac:dyDescent="0.15">
      <c r="B85" s="26" t="s">
        <v>43</v>
      </c>
      <c r="C85" s="26"/>
      <c r="D85" s="26"/>
      <c r="E85" s="26" t="s">
        <v>44</v>
      </c>
      <c r="F85" s="26" t="s">
        <v>45</v>
      </c>
      <c r="G85" s="26" t="s">
        <v>46</v>
      </c>
      <c r="H85" s="26" t="s">
        <v>47</v>
      </c>
      <c r="I85" s="26" t="s">
        <v>48</v>
      </c>
      <c r="J85" s="26" t="s">
        <v>49</v>
      </c>
      <c r="K85" s="26" t="s">
        <v>50</v>
      </c>
      <c r="L85" s="26" t="s">
        <v>51</v>
      </c>
      <c r="M85" s="26" t="s">
        <v>52</v>
      </c>
      <c r="N85" s="26" t="s">
        <v>53</v>
      </c>
      <c r="O85" s="26" t="s">
        <v>54</v>
      </c>
    </row>
    <row r="86" spans="1:78" hidden="1" x14ac:dyDescent="0.15">
      <c r="B86" s="26"/>
      <c r="C86" s="26"/>
      <c r="D86" s="26"/>
      <c r="E86" s="26" t="str">
        <f>データ!AI6</f>
        <v/>
      </c>
      <c r="F86" s="26" t="s">
        <v>55</v>
      </c>
      <c r="G86" s="26" t="s">
        <v>55</v>
      </c>
      <c r="H86" s="26" t="str">
        <f>データ!BP6</f>
        <v>【1,348.09】</v>
      </c>
      <c r="I86" s="26" t="str">
        <f>データ!CA6</f>
        <v>【69.80】</v>
      </c>
      <c r="J86" s="26" t="str">
        <f>データ!CL6</f>
        <v>【232.54】</v>
      </c>
      <c r="K86" s="26" t="str">
        <f>データ!CW6</f>
        <v>【42.17】</v>
      </c>
      <c r="L86" s="26" t="str">
        <f>データ!DH6</f>
        <v>【82.30】</v>
      </c>
      <c r="M86" s="26" t="s">
        <v>55</v>
      </c>
      <c r="N86" s="26" t="s">
        <v>55</v>
      </c>
      <c r="O86" s="26" t="str">
        <f>データ!EO6</f>
        <v>【0.09】</v>
      </c>
    </row>
  </sheetData>
  <sheetProtection password="B319" sheet="1" objects="1" scenarios="1" formatCells="0" formatColumns="0" formatRows="0"/>
  <mergeCells count="57"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8:H8"/>
    <mergeCell ref="I8:O8"/>
    <mergeCell ref="P8:V8"/>
    <mergeCell ref="W8:AC8"/>
    <mergeCell ref="AD8:AJ8"/>
    <mergeCell ref="AL8:AS8"/>
    <mergeCell ref="BB9:BI9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O10"/>
  <sheetViews>
    <sheetView showGridLines="0" workbookViewId="0"/>
  </sheetViews>
  <sheetFormatPr defaultRowHeight="13.5" x14ac:dyDescent="0.15"/>
  <cols>
    <col min="1" max="1" width="9" style="3"/>
    <col min="2" max="144" width="11.875" style="3" customWidth="1"/>
    <col min="145" max="16384" width="9" style="3"/>
  </cols>
  <sheetData>
    <row r="1" spans="1:145" x14ac:dyDescent="0.15">
      <c r="A1" s="3" t="s">
        <v>56</v>
      </c>
      <c r="Y1" s="27">
        <v>1</v>
      </c>
      <c r="Z1" s="27">
        <v>1</v>
      </c>
      <c r="AA1" s="27">
        <v>1</v>
      </c>
      <c r="AB1" s="27">
        <v>1</v>
      </c>
      <c r="AC1" s="27">
        <v>1</v>
      </c>
      <c r="AD1" s="27">
        <v>1</v>
      </c>
      <c r="AE1" s="27">
        <v>1</v>
      </c>
      <c r="AF1" s="27">
        <v>1</v>
      </c>
      <c r="AG1" s="27">
        <v>1</v>
      </c>
      <c r="AH1" s="27">
        <v>1</v>
      </c>
      <c r="AI1" s="27"/>
      <c r="AJ1" s="27">
        <v>1</v>
      </c>
      <c r="AK1" s="27">
        <v>1</v>
      </c>
      <c r="AL1" s="27">
        <v>1</v>
      </c>
      <c r="AM1" s="27">
        <v>1</v>
      </c>
      <c r="AN1" s="27">
        <v>1</v>
      </c>
      <c r="AO1" s="27">
        <v>1</v>
      </c>
      <c r="AP1" s="27">
        <v>1</v>
      </c>
      <c r="AQ1" s="27">
        <v>1</v>
      </c>
      <c r="AR1" s="27">
        <v>1</v>
      </c>
      <c r="AS1" s="27">
        <v>1</v>
      </c>
      <c r="AT1" s="27"/>
      <c r="AU1" s="27">
        <v>1</v>
      </c>
      <c r="AV1" s="27">
        <v>1</v>
      </c>
      <c r="AW1" s="27">
        <v>1</v>
      </c>
      <c r="AX1" s="27">
        <v>1</v>
      </c>
      <c r="AY1" s="27">
        <v>1</v>
      </c>
      <c r="AZ1" s="27">
        <v>1</v>
      </c>
      <c r="BA1" s="27">
        <v>1</v>
      </c>
      <c r="BB1" s="27">
        <v>1</v>
      </c>
      <c r="BC1" s="27">
        <v>1</v>
      </c>
      <c r="BD1" s="27">
        <v>1</v>
      </c>
      <c r="BE1" s="27"/>
      <c r="BF1" s="27">
        <v>1</v>
      </c>
      <c r="BG1" s="27">
        <v>1</v>
      </c>
      <c r="BH1" s="27">
        <v>1</v>
      </c>
      <c r="BI1" s="27">
        <v>1</v>
      </c>
      <c r="BJ1" s="27">
        <v>1</v>
      </c>
      <c r="BK1" s="27">
        <v>1</v>
      </c>
      <c r="BL1" s="27">
        <v>1</v>
      </c>
      <c r="BM1" s="27">
        <v>1</v>
      </c>
      <c r="BN1" s="27">
        <v>1</v>
      </c>
      <c r="BO1" s="27">
        <v>1</v>
      </c>
      <c r="BP1" s="27"/>
      <c r="BQ1" s="27">
        <v>1</v>
      </c>
      <c r="BR1" s="27">
        <v>1</v>
      </c>
      <c r="BS1" s="27">
        <v>1</v>
      </c>
      <c r="BT1" s="27">
        <v>1</v>
      </c>
      <c r="BU1" s="27">
        <v>1</v>
      </c>
      <c r="BV1" s="27">
        <v>1</v>
      </c>
      <c r="BW1" s="27">
        <v>1</v>
      </c>
      <c r="BX1" s="27">
        <v>1</v>
      </c>
      <c r="BY1" s="27">
        <v>1</v>
      </c>
      <c r="BZ1" s="27">
        <v>1</v>
      </c>
      <c r="CA1" s="27"/>
      <c r="CB1" s="27">
        <v>1</v>
      </c>
      <c r="CC1" s="27">
        <v>1</v>
      </c>
      <c r="CD1" s="27">
        <v>1</v>
      </c>
      <c r="CE1" s="27">
        <v>1</v>
      </c>
      <c r="CF1" s="27">
        <v>1</v>
      </c>
      <c r="CG1" s="27">
        <v>1</v>
      </c>
      <c r="CH1" s="27">
        <v>1</v>
      </c>
      <c r="CI1" s="27">
        <v>1</v>
      </c>
      <c r="CJ1" s="27">
        <v>1</v>
      </c>
      <c r="CK1" s="27">
        <v>1</v>
      </c>
      <c r="CL1" s="27"/>
      <c r="CM1" s="27">
        <v>1</v>
      </c>
      <c r="CN1" s="27">
        <v>1</v>
      </c>
      <c r="CO1" s="27">
        <v>1</v>
      </c>
      <c r="CP1" s="27">
        <v>1</v>
      </c>
      <c r="CQ1" s="27">
        <v>1</v>
      </c>
      <c r="CR1" s="27">
        <v>1</v>
      </c>
      <c r="CS1" s="27">
        <v>1</v>
      </c>
      <c r="CT1" s="27">
        <v>1</v>
      </c>
      <c r="CU1" s="27">
        <v>1</v>
      </c>
      <c r="CV1" s="27">
        <v>1</v>
      </c>
      <c r="CW1" s="27"/>
      <c r="CX1" s="27">
        <v>1</v>
      </c>
      <c r="CY1" s="27">
        <v>1</v>
      </c>
      <c r="CZ1" s="27">
        <v>1</v>
      </c>
      <c r="DA1" s="27">
        <v>1</v>
      </c>
      <c r="DB1" s="27">
        <v>1</v>
      </c>
      <c r="DC1" s="27">
        <v>1</v>
      </c>
      <c r="DD1" s="27">
        <v>1</v>
      </c>
      <c r="DE1" s="27">
        <v>1</v>
      </c>
      <c r="DF1" s="27">
        <v>1</v>
      </c>
      <c r="DG1" s="27">
        <v>1</v>
      </c>
      <c r="DH1" s="27"/>
      <c r="DI1" s="27">
        <v>1</v>
      </c>
      <c r="DJ1" s="27">
        <v>1</v>
      </c>
      <c r="DK1" s="27">
        <v>1</v>
      </c>
      <c r="DL1" s="27">
        <v>1</v>
      </c>
      <c r="DM1" s="27">
        <v>1</v>
      </c>
      <c r="DN1" s="27">
        <v>1</v>
      </c>
      <c r="DO1" s="27">
        <v>1</v>
      </c>
      <c r="DP1" s="27">
        <v>1</v>
      </c>
      <c r="DQ1" s="27">
        <v>1</v>
      </c>
      <c r="DR1" s="27">
        <v>1</v>
      </c>
      <c r="DS1" s="27"/>
      <c r="DT1" s="27">
        <v>1</v>
      </c>
      <c r="DU1" s="27">
        <v>1</v>
      </c>
      <c r="DV1" s="27">
        <v>1</v>
      </c>
      <c r="DW1" s="27">
        <v>1</v>
      </c>
      <c r="DX1" s="27">
        <v>1</v>
      </c>
      <c r="DY1" s="27">
        <v>1</v>
      </c>
      <c r="DZ1" s="27">
        <v>1</v>
      </c>
      <c r="EA1" s="27">
        <v>1</v>
      </c>
      <c r="EB1" s="27">
        <v>1</v>
      </c>
      <c r="EC1" s="27">
        <v>1</v>
      </c>
      <c r="ED1" s="27"/>
      <c r="EE1" s="27">
        <v>1</v>
      </c>
      <c r="EF1" s="27">
        <v>1</v>
      </c>
      <c r="EG1" s="27">
        <v>1</v>
      </c>
      <c r="EH1" s="27">
        <v>1</v>
      </c>
      <c r="EI1" s="27">
        <v>1</v>
      </c>
      <c r="EJ1" s="27">
        <v>1</v>
      </c>
      <c r="EK1" s="27">
        <v>1</v>
      </c>
      <c r="EL1" s="27">
        <v>1</v>
      </c>
      <c r="EM1" s="27">
        <v>1</v>
      </c>
      <c r="EN1" s="27">
        <v>1</v>
      </c>
      <c r="EO1" s="27"/>
    </row>
    <row r="2" spans="1:145" x14ac:dyDescent="0.15">
      <c r="A2" s="28" t="s">
        <v>57</v>
      </c>
      <c r="B2" s="28">
        <f>COLUMN()-1</f>
        <v>1</v>
      </c>
      <c r="C2" s="28">
        <f t="shared" ref="C2:BS2" si="0">COLUMN()-1</f>
        <v>2</v>
      </c>
      <c r="D2" s="28">
        <f t="shared" si="0"/>
        <v>3</v>
      </c>
      <c r="E2" s="28">
        <f t="shared" si="0"/>
        <v>4</v>
      </c>
      <c r="F2" s="28">
        <f t="shared" si="0"/>
        <v>5</v>
      </c>
      <c r="G2" s="28">
        <f t="shared" si="0"/>
        <v>6</v>
      </c>
      <c r="H2" s="28">
        <f t="shared" si="0"/>
        <v>7</v>
      </c>
      <c r="I2" s="28">
        <f t="shared" si="0"/>
        <v>8</v>
      </c>
      <c r="J2" s="28">
        <f t="shared" si="0"/>
        <v>9</v>
      </c>
      <c r="K2" s="28">
        <f t="shared" si="0"/>
        <v>10</v>
      </c>
      <c r="L2" s="28">
        <f t="shared" si="0"/>
        <v>11</v>
      </c>
      <c r="M2" s="28">
        <f t="shared" si="0"/>
        <v>12</v>
      </c>
      <c r="N2" s="28">
        <f t="shared" si="0"/>
        <v>13</v>
      </c>
      <c r="O2" s="28">
        <f t="shared" si="0"/>
        <v>14</v>
      </c>
      <c r="P2" s="28">
        <f t="shared" si="0"/>
        <v>15</v>
      </c>
      <c r="Q2" s="28">
        <f t="shared" si="0"/>
        <v>16</v>
      </c>
      <c r="R2" s="28">
        <f t="shared" si="0"/>
        <v>17</v>
      </c>
      <c r="S2" s="28">
        <f t="shared" si="0"/>
        <v>18</v>
      </c>
      <c r="T2" s="28">
        <f t="shared" si="0"/>
        <v>19</v>
      </c>
      <c r="U2" s="28">
        <f t="shared" si="0"/>
        <v>20</v>
      </c>
      <c r="V2" s="28">
        <f t="shared" si="0"/>
        <v>21</v>
      </c>
      <c r="W2" s="28">
        <f t="shared" si="0"/>
        <v>22</v>
      </c>
      <c r="X2" s="28">
        <f t="shared" si="0"/>
        <v>23</v>
      </c>
      <c r="Y2" s="28">
        <f t="shared" si="0"/>
        <v>24</v>
      </c>
      <c r="Z2" s="28">
        <f t="shared" si="0"/>
        <v>25</v>
      </c>
      <c r="AA2" s="28">
        <f t="shared" si="0"/>
        <v>26</v>
      </c>
      <c r="AB2" s="28">
        <f t="shared" si="0"/>
        <v>27</v>
      </c>
      <c r="AC2" s="28">
        <f t="shared" si="0"/>
        <v>28</v>
      </c>
      <c r="AD2" s="28">
        <f t="shared" si="0"/>
        <v>29</v>
      </c>
      <c r="AE2" s="28">
        <f t="shared" si="0"/>
        <v>30</v>
      </c>
      <c r="AF2" s="28">
        <f t="shared" si="0"/>
        <v>31</v>
      </c>
      <c r="AG2" s="28">
        <f t="shared" si="0"/>
        <v>32</v>
      </c>
      <c r="AH2" s="28">
        <f t="shared" si="0"/>
        <v>33</v>
      </c>
      <c r="AI2" s="28">
        <f t="shared" si="0"/>
        <v>34</v>
      </c>
      <c r="AJ2" s="28">
        <f t="shared" si="0"/>
        <v>35</v>
      </c>
      <c r="AK2" s="28">
        <f t="shared" si="0"/>
        <v>36</v>
      </c>
      <c r="AL2" s="28">
        <f t="shared" si="0"/>
        <v>37</v>
      </c>
      <c r="AM2" s="28">
        <f t="shared" si="0"/>
        <v>38</v>
      </c>
      <c r="AN2" s="28">
        <f t="shared" si="0"/>
        <v>39</v>
      </c>
      <c r="AO2" s="28">
        <f t="shared" si="0"/>
        <v>40</v>
      </c>
      <c r="AP2" s="28">
        <f t="shared" si="0"/>
        <v>41</v>
      </c>
      <c r="AQ2" s="28">
        <f t="shared" si="0"/>
        <v>42</v>
      </c>
      <c r="AR2" s="28">
        <f t="shared" si="0"/>
        <v>43</v>
      </c>
      <c r="AS2" s="28">
        <f t="shared" si="0"/>
        <v>44</v>
      </c>
      <c r="AT2" s="28">
        <f t="shared" si="0"/>
        <v>45</v>
      </c>
      <c r="AU2" s="28">
        <f t="shared" si="0"/>
        <v>46</v>
      </c>
      <c r="AV2" s="28">
        <f t="shared" si="0"/>
        <v>47</v>
      </c>
      <c r="AW2" s="28">
        <f t="shared" si="0"/>
        <v>48</v>
      </c>
      <c r="AX2" s="28">
        <f t="shared" si="0"/>
        <v>49</v>
      </c>
      <c r="AY2" s="28">
        <f t="shared" si="0"/>
        <v>50</v>
      </c>
      <c r="AZ2" s="28">
        <f t="shared" si="0"/>
        <v>51</v>
      </c>
      <c r="BA2" s="28">
        <f t="shared" si="0"/>
        <v>52</v>
      </c>
      <c r="BB2" s="28">
        <f t="shared" si="0"/>
        <v>53</v>
      </c>
      <c r="BC2" s="28">
        <f t="shared" si="0"/>
        <v>54</v>
      </c>
      <c r="BD2" s="28">
        <f t="shared" si="0"/>
        <v>55</v>
      </c>
      <c r="BE2" s="28">
        <f t="shared" si="0"/>
        <v>56</v>
      </c>
      <c r="BF2" s="28">
        <f t="shared" si="0"/>
        <v>57</v>
      </c>
      <c r="BG2" s="28">
        <f t="shared" si="0"/>
        <v>58</v>
      </c>
      <c r="BH2" s="28">
        <f t="shared" si="0"/>
        <v>59</v>
      </c>
      <c r="BI2" s="28">
        <f t="shared" si="0"/>
        <v>60</v>
      </c>
      <c r="BJ2" s="28">
        <f t="shared" si="0"/>
        <v>61</v>
      </c>
      <c r="BK2" s="28">
        <f t="shared" si="0"/>
        <v>62</v>
      </c>
      <c r="BL2" s="28">
        <f t="shared" si="0"/>
        <v>63</v>
      </c>
      <c r="BM2" s="28">
        <f t="shared" si="0"/>
        <v>64</v>
      </c>
      <c r="BN2" s="28">
        <f t="shared" si="0"/>
        <v>65</v>
      </c>
      <c r="BO2" s="28">
        <f t="shared" si="0"/>
        <v>66</v>
      </c>
      <c r="BP2" s="28">
        <f t="shared" si="0"/>
        <v>67</v>
      </c>
      <c r="BQ2" s="28">
        <f t="shared" si="0"/>
        <v>68</v>
      </c>
      <c r="BR2" s="28">
        <f t="shared" si="0"/>
        <v>69</v>
      </c>
      <c r="BS2" s="28">
        <f t="shared" si="0"/>
        <v>70</v>
      </c>
      <c r="BT2" s="28">
        <f t="shared" ref="BT2:EE2" si="1">COLUMN()-1</f>
        <v>71</v>
      </c>
      <c r="BU2" s="28">
        <f t="shared" si="1"/>
        <v>72</v>
      </c>
      <c r="BV2" s="28">
        <f t="shared" si="1"/>
        <v>73</v>
      </c>
      <c r="BW2" s="28">
        <f t="shared" si="1"/>
        <v>74</v>
      </c>
      <c r="BX2" s="28">
        <f t="shared" si="1"/>
        <v>75</v>
      </c>
      <c r="BY2" s="28">
        <f t="shared" si="1"/>
        <v>76</v>
      </c>
      <c r="BZ2" s="28">
        <f t="shared" si="1"/>
        <v>77</v>
      </c>
      <c r="CA2" s="28">
        <f t="shared" si="1"/>
        <v>78</v>
      </c>
      <c r="CB2" s="28">
        <f t="shared" si="1"/>
        <v>79</v>
      </c>
      <c r="CC2" s="28">
        <f t="shared" si="1"/>
        <v>80</v>
      </c>
      <c r="CD2" s="28">
        <f t="shared" si="1"/>
        <v>81</v>
      </c>
      <c r="CE2" s="28">
        <f t="shared" si="1"/>
        <v>82</v>
      </c>
      <c r="CF2" s="28">
        <f t="shared" si="1"/>
        <v>83</v>
      </c>
      <c r="CG2" s="28">
        <f t="shared" si="1"/>
        <v>84</v>
      </c>
      <c r="CH2" s="28">
        <f t="shared" si="1"/>
        <v>85</v>
      </c>
      <c r="CI2" s="28">
        <f t="shared" si="1"/>
        <v>86</v>
      </c>
      <c r="CJ2" s="28">
        <f t="shared" si="1"/>
        <v>87</v>
      </c>
      <c r="CK2" s="28">
        <f t="shared" si="1"/>
        <v>88</v>
      </c>
      <c r="CL2" s="28">
        <f t="shared" si="1"/>
        <v>89</v>
      </c>
      <c r="CM2" s="28">
        <f t="shared" si="1"/>
        <v>90</v>
      </c>
      <c r="CN2" s="28">
        <f t="shared" si="1"/>
        <v>91</v>
      </c>
      <c r="CO2" s="28">
        <f t="shared" si="1"/>
        <v>92</v>
      </c>
      <c r="CP2" s="28">
        <f t="shared" si="1"/>
        <v>93</v>
      </c>
      <c r="CQ2" s="28">
        <f t="shared" si="1"/>
        <v>94</v>
      </c>
      <c r="CR2" s="28">
        <f t="shared" si="1"/>
        <v>95</v>
      </c>
      <c r="CS2" s="28">
        <f t="shared" si="1"/>
        <v>96</v>
      </c>
      <c r="CT2" s="28">
        <f t="shared" si="1"/>
        <v>97</v>
      </c>
      <c r="CU2" s="28">
        <f t="shared" si="1"/>
        <v>98</v>
      </c>
      <c r="CV2" s="28">
        <f t="shared" si="1"/>
        <v>99</v>
      </c>
      <c r="CW2" s="28">
        <f t="shared" si="1"/>
        <v>100</v>
      </c>
      <c r="CX2" s="28">
        <f t="shared" si="1"/>
        <v>101</v>
      </c>
      <c r="CY2" s="28">
        <f t="shared" si="1"/>
        <v>102</v>
      </c>
      <c r="CZ2" s="28">
        <f t="shared" si="1"/>
        <v>103</v>
      </c>
      <c r="DA2" s="28">
        <f t="shared" si="1"/>
        <v>104</v>
      </c>
      <c r="DB2" s="28">
        <f t="shared" si="1"/>
        <v>105</v>
      </c>
      <c r="DC2" s="28">
        <f t="shared" si="1"/>
        <v>106</v>
      </c>
      <c r="DD2" s="28">
        <f t="shared" si="1"/>
        <v>107</v>
      </c>
      <c r="DE2" s="28">
        <f t="shared" si="1"/>
        <v>108</v>
      </c>
      <c r="DF2" s="28">
        <f t="shared" si="1"/>
        <v>109</v>
      </c>
      <c r="DG2" s="28">
        <f t="shared" si="1"/>
        <v>110</v>
      </c>
      <c r="DH2" s="28">
        <f t="shared" si="1"/>
        <v>111</v>
      </c>
      <c r="DI2" s="28">
        <f t="shared" si="1"/>
        <v>112</v>
      </c>
      <c r="DJ2" s="28">
        <f t="shared" si="1"/>
        <v>113</v>
      </c>
      <c r="DK2" s="28">
        <f t="shared" si="1"/>
        <v>114</v>
      </c>
      <c r="DL2" s="28">
        <f t="shared" si="1"/>
        <v>115</v>
      </c>
      <c r="DM2" s="28">
        <f t="shared" si="1"/>
        <v>116</v>
      </c>
      <c r="DN2" s="28">
        <f t="shared" si="1"/>
        <v>117</v>
      </c>
      <c r="DO2" s="28">
        <f t="shared" si="1"/>
        <v>118</v>
      </c>
      <c r="DP2" s="28">
        <f t="shared" si="1"/>
        <v>119</v>
      </c>
      <c r="DQ2" s="28">
        <f t="shared" si="1"/>
        <v>120</v>
      </c>
      <c r="DR2" s="28">
        <f t="shared" si="1"/>
        <v>121</v>
      </c>
      <c r="DS2" s="28">
        <f t="shared" si="1"/>
        <v>122</v>
      </c>
      <c r="DT2" s="28">
        <f t="shared" si="1"/>
        <v>123</v>
      </c>
      <c r="DU2" s="28">
        <f t="shared" si="1"/>
        <v>124</v>
      </c>
      <c r="DV2" s="28">
        <f t="shared" si="1"/>
        <v>125</v>
      </c>
      <c r="DW2" s="28">
        <f t="shared" si="1"/>
        <v>126</v>
      </c>
      <c r="DX2" s="28">
        <f t="shared" si="1"/>
        <v>127</v>
      </c>
      <c r="DY2" s="28">
        <f t="shared" si="1"/>
        <v>128</v>
      </c>
      <c r="DZ2" s="28">
        <f t="shared" si="1"/>
        <v>129</v>
      </c>
      <c r="EA2" s="28">
        <f t="shared" si="1"/>
        <v>130</v>
      </c>
      <c r="EB2" s="28">
        <f t="shared" si="1"/>
        <v>131</v>
      </c>
      <c r="EC2" s="28">
        <f t="shared" si="1"/>
        <v>132</v>
      </c>
      <c r="ED2" s="28">
        <f t="shared" si="1"/>
        <v>133</v>
      </c>
      <c r="EE2" s="28">
        <f t="shared" si="1"/>
        <v>134</v>
      </c>
      <c r="EF2" s="28">
        <f t="shared" ref="EF2:EO2" si="2">COLUMN()-1</f>
        <v>135</v>
      </c>
      <c r="EG2" s="28">
        <f t="shared" si="2"/>
        <v>136</v>
      </c>
      <c r="EH2" s="28">
        <f t="shared" si="2"/>
        <v>137</v>
      </c>
      <c r="EI2" s="28">
        <f t="shared" si="2"/>
        <v>138</v>
      </c>
      <c r="EJ2" s="28">
        <f t="shared" si="2"/>
        <v>139</v>
      </c>
      <c r="EK2" s="28">
        <f t="shared" si="2"/>
        <v>140</v>
      </c>
      <c r="EL2" s="28">
        <f t="shared" si="2"/>
        <v>141</v>
      </c>
      <c r="EM2" s="28">
        <f t="shared" si="2"/>
        <v>142</v>
      </c>
      <c r="EN2" s="28">
        <f t="shared" si="2"/>
        <v>143</v>
      </c>
      <c r="EO2" s="28">
        <f t="shared" si="2"/>
        <v>144</v>
      </c>
    </row>
    <row r="3" spans="1:145" x14ac:dyDescent="0.15">
      <c r="A3" s="28" t="s">
        <v>58</v>
      </c>
      <c r="B3" s="29" t="s">
        <v>59</v>
      </c>
      <c r="C3" s="29" t="s">
        <v>60</v>
      </c>
      <c r="D3" s="29" t="s">
        <v>61</v>
      </c>
      <c r="E3" s="29" t="s">
        <v>62</v>
      </c>
      <c r="F3" s="29" t="s">
        <v>63</v>
      </c>
      <c r="G3" s="29" t="s">
        <v>64</v>
      </c>
      <c r="H3" s="77" t="s">
        <v>65</v>
      </c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9"/>
      <c r="Y3" s="83" t="s">
        <v>66</v>
      </c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 t="s">
        <v>67</v>
      </c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</row>
    <row r="4" spans="1:145" x14ac:dyDescent="0.15">
      <c r="A4" s="28" t="s">
        <v>68</v>
      </c>
      <c r="B4" s="30"/>
      <c r="C4" s="30"/>
      <c r="D4" s="30"/>
      <c r="E4" s="30"/>
      <c r="F4" s="30"/>
      <c r="G4" s="30"/>
      <c r="H4" s="80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  <c r="Y4" s="76" t="s">
        <v>69</v>
      </c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 t="s">
        <v>70</v>
      </c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 t="s">
        <v>71</v>
      </c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 t="s">
        <v>72</v>
      </c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 t="s">
        <v>73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 t="s">
        <v>74</v>
      </c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 t="s">
        <v>75</v>
      </c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 t="s">
        <v>76</v>
      </c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 t="s">
        <v>77</v>
      </c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 t="s">
        <v>78</v>
      </c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 t="s">
        <v>79</v>
      </c>
      <c r="EF4" s="76"/>
      <c r="EG4" s="76"/>
      <c r="EH4" s="76"/>
      <c r="EI4" s="76"/>
      <c r="EJ4" s="76"/>
      <c r="EK4" s="76"/>
      <c r="EL4" s="76"/>
      <c r="EM4" s="76"/>
      <c r="EN4" s="76"/>
      <c r="EO4" s="76"/>
    </row>
    <row r="5" spans="1:145" x14ac:dyDescent="0.15">
      <c r="A5" s="28" t="s">
        <v>80</v>
      </c>
      <c r="B5" s="31"/>
      <c r="C5" s="31"/>
      <c r="D5" s="31"/>
      <c r="E5" s="31"/>
      <c r="F5" s="31"/>
      <c r="G5" s="31"/>
      <c r="H5" s="32" t="s">
        <v>81</v>
      </c>
      <c r="I5" s="32" t="s">
        <v>82</v>
      </c>
      <c r="J5" s="32" t="s">
        <v>83</v>
      </c>
      <c r="K5" s="32" t="s">
        <v>84</v>
      </c>
      <c r="L5" s="32" t="s">
        <v>85</v>
      </c>
      <c r="M5" s="32" t="s">
        <v>5</v>
      </c>
      <c r="N5" s="32" t="s">
        <v>86</v>
      </c>
      <c r="O5" s="32" t="s">
        <v>87</v>
      </c>
      <c r="P5" s="32" t="s">
        <v>88</v>
      </c>
      <c r="Q5" s="32" t="s">
        <v>89</v>
      </c>
      <c r="R5" s="32" t="s">
        <v>90</v>
      </c>
      <c r="S5" s="32" t="s">
        <v>91</v>
      </c>
      <c r="T5" s="32" t="s">
        <v>92</v>
      </c>
      <c r="U5" s="32" t="s">
        <v>93</v>
      </c>
      <c r="V5" s="32" t="s">
        <v>94</v>
      </c>
      <c r="W5" s="32" t="s">
        <v>95</v>
      </c>
      <c r="X5" s="32" t="s">
        <v>96</v>
      </c>
      <c r="Y5" s="32" t="s">
        <v>97</v>
      </c>
      <c r="Z5" s="32" t="s">
        <v>98</v>
      </c>
      <c r="AA5" s="32" t="s">
        <v>99</v>
      </c>
      <c r="AB5" s="32" t="s">
        <v>100</v>
      </c>
      <c r="AC5" s="32" t="s">
        <v>101</v>
      </c>
      <c r="AD5" s="32" t="s">
        <v>102</v>
      </c>
      <c r="AE5" s="32" t="s">
        <v>103</v>
      </c>
      <c r="AF5" s="32" t="s">
        <v>104</v>
      </c>
      <c r="AG5" s="32" t="s">
        <v>105</v>
      </c>
      <c r="AH5" s="32" t="s">
        <v>106</v>
      </c>
      <c r="AI5" s="32" t="s">
        <v>43</v>
      </c>
      <c r="AJ5" s="32" t="s">
        <v>97</v>
      </c>
      <c r="AK5" s="32" t="s">
        <v>98</v>
      </c>
      <c r="AL5" s="32" t="s">
        <v>99</v>
      </c>
      <c r="AM5" s="32" t="s">
        <v>100</v>
      </c>
      <c r="AN5" s="32" t="s">
        <v>101</v>
      </c>
      <c r="AO5" s="32" t="s">
        <v>102</v>
      </c>
      <c r="AP5" s="32" t="s">
        <v>103</v>
      </c>
      <c r="AQ5" s="32" t="s">
        <v>104</v>
      </c>
      <c r="AR5" s="32" t="s">
        <v>105</v>
      </c>
      <c r="AS5" s="32" t="s">
        <v>106</v>
      </c>
      <c r="AT5" s="32" t="s">
        <v>107</v>
      </c>
      <c r="AU5" s="32" t="s">
        <v>97</v>
      </c>
      <c r="AV5" s="32" t="s">
        <v>98</v>
      </c>
      <c r="AW5" s="32" t="s">
        <v>99</v>
      </c>
      <c r="AX5" s="32" t="s">
        <v>100</v>
      </c>
      <c r="AY5" s="32" t="s">
        <v>101</v>
      </c>
      <c r="AZ5" s="32" t="s">
        <v>102</v>
      </c>
      <c r="BA5" s="32" t="s">
        <v>103</v>
      </c>
      <c r="BB5" s="32" t="s">
        <v>104</v>
      </c>
      <c r="BC5" s="32" t="s">
        <v>105</v>
      </c>
      <c r="BD5" s="32" t="s">
        <v>106</v>
      </c>
      <c r="BE5" s="32" t="s">
        <v>107</v>
      </c>
      <c r="BF5" s="32" t="s">
        <v>97</v>
      </c>
      <c r="BG5" s="32" t="s">
        <v>98</v>
      </c>
      <c r="BH5" s="32" t="s">
        <v>99</v>
      </c>
      <c r="BI5" s="32" t="s">
        <v>100</v>
      </c>
      <c r="BJ5" s="32" t="s">
        <v>101</v>
      </c>
      <c r="BK5" s="32" t="s">
        <v>102</v>
      </c>
      <c r="BL5" s="32" t="s">
        <v>103</v>
      </c>
      <c r="BM5" s="32" t="s">
        <v>104</v>
      </c>
      <c r="BN5" s="32" t="s">
        <v>105</v>
      </c>
      <c r="BO5" s="32" t="s">
        <v>106</v>
      </c>
      <c r="BP5" s="32" t="s">
        <v>107</v>
      </c>
      <c r="BQ5" s="32" t="s">
        <v>97</v>
      </c>
      <c r="BR5" s="32" t="s">
        <v>98</v>
      </c>
      <c r="BS5" s="32" t="s">
        <v>99</v>
      </c>
      <c r="BT5" s="32" t="s">
        <v>100</v>
      </c>
      <c r="BU5" s="32" t="s">
        <v>101</v>
      </c>
      <c r="BV5" s="32" t="s">
        <v>102</v>
      </c>
      <c r="BW5" s="32" t="s">
        <v>103</v>
      </c>
      <c r="BX5" s="32" t="s">
        <v>104</v>
      </c>
      <c r="BY5" s="32" t="s">
        <v>105</v>
      </c>
      <c r="BZ5" s="32" t="s">
        <v>106</v>
      </c>
      <c r="CA5" s="32" t="s">
        <v>107</v>
      </c>
      <c r="CB5" s="32" t="s">
        <v>97</v>
      </c>
      <c r="CC5" s="32" t="s">
        <v>98</v>
      </c>
      <c r="CD5" s="32" t="s">
        <v>99</v>
      </c>
      <c r="CE5" s="32" t="s">
        <v>100</v>
      </c>
      <c r="CF5" s="32" t="s">
        <v>101</v>
      </c>
      <c r="CG5" s="32" t="s">
        <v>102</v>
      </c>
      <c r="CH5" s="32" t="s">
        <v>103</v>
      </c>
      <c r="CI5" s="32" t="s">
        <v>104</v>
      </c>
      <c r="CJ5" s="32" t="s">
        <v>105</v>
      </c>
      <c r="CK5" s="32" t="s">
        <v>106</v>
      </c>
      <c r="CL5" s="32" t="s">
        <v>107</v>
      </c>
      <c r="CM5" s="32" t="s">
        <v>97</v>
      </c>
      <c r="CN5" s="32" t="s">
        <v>98</v>
      </c>
      <c r="CO5" s="32" t="s">
        <v>99</v>
      </c>
      <c r="CP5" s="32" t="s">
        <v>100</v>
      </c>
      <c r="CQ5" s="32" t="s">
        <v>101</v>
      </c>
      <c r="CR5" s="32" t="s">
        <v>102</v>
      </c>
      <c r="CS5" s="32" t="s">
        <v>103</v>
      </c>
      <c r="CT5" s="32" t="s">
        <v>104</v>
      </c>
      <c r="CU5" s="32" t="s">
        <v>105</v>
      </c>
      <c r="CV5" s="32" t="s">
        <v>106</v>
      </c>
      <c r="CW5" s="32" t="s">
        <v>107</v>
      </c>
      <c r="CX5" s="32" t="s">
        <v>97</v>
      </c>
      <c r="CY5" s="32" t="s">
        <v>98</v>
      </c>
      <c r="CZ5" s="32" t="s">
        <v>99</v>
      </c>
      <c r="DA5" s="32" t="s">
        <v>100</v>
      </c>
      <c r="DB5" s="32" t="s">
        <v>101</v>
      </c>
      <c r="DC5" s="32" t="s">
        <v>102</v>
      </c>
      <c r="DD5" s="32" t="s">
        <v>103</v>
      </c>
      <c r="DE5" s="32" t="s">
        <v>104</v>
      </c>
      <c r="DF5" s="32" t="s">
        <v>105</v>
      </c>
      <c r="DG5" s="32" t="s">
        <v>106</v>
      </c>
      <c r="DH5" s="32" t="s">
        <v>107</v>
      </c>
      <c r="DI5" s="32" t="s">
        <v>97</v>
      </c>
      <c r="DJ5" s="32" t="s">
        <v>98</v>
      </c>
      <c r="DK5" s="32" t="s">
        <v>99</v>
      </c>
      <c r="DL5" s="32" t="s">
        <v>100</v>
      </c>
      <c r="DM5" s="32" t="s">
        <v>101</v>
      </c>
      <c r="DN5" s="32" t="s">
        <v>102</v>
      </c>
      <c r="DO5" s="32" t="s">
        <v>103</v>
      </c>
      <c r="DP5" s="32" t="s">
        <v>104</v>
      </c>
      <c r="DQ5" s="32" t="s">
        <v>105</v>
      </c>
      <c r="DR5" s="32" t="s">
        <v>106</v>
      </c>
      <c r="DS5" s="32" t="s">
        <v>107</v>
      </c>
      <c r="DT5" s="32" t="s">
        <v>97</v>
      </c>
      <c r="DU5" s="32" t="s">
        <v>98</v>
      </c>
      <c r="DV5" s="32" t="s">
        <v>99</v>
      </c>
      <c r="DW5" s="32" t="s">
        <v>100</v>
      </c>
      <c r="DX5" s="32" t="s">
        <v>101</v>
      </c>
      <c r="DY5" s="32" t="s">
        <v>102</v>
      </c>
      <c r="DZ5" s="32" t="s">
        <v>103</v>
      </c>
      <c r="EA5" s="32" t="s">
        <v>104</v>
      </c>
      <c r="EB5" s="32" t="s">
        <v>105</v>
      </c>
      <c r="EC5" s="32" t="s">
        <v>106</v>
      </c>
      <c r="ED5" s="32" t="s">
        <v>107</v>
      </c>
      <c r="EE5" s="32" t="s">
        <v>97</v>
      </c>
      <c r="EF5" s="32" t="s">
        <v>98</v>
      </c>
      <c r="EG5" s="32" t="s">
        <v>99</v>
      </c>
      <c r="EH5" s="32" t="s">
        <v>100</v>
      </c>
      <c r="EI5" s="32" t="s">
        <v>101</v>
      </c>
      <c r="EJ5" s="32" t="s">
        <v>102</v>
      </c>
      <c r="EK5" s="32" t="s">
        <v>103</v>
      </c>
      <c r="EL5" s="32" t="s">
        <v>104</v>
      </c>
      <c r="EM5" s="32" t="s">
        <v>105</v>
      </c>
      <c r="EN5" s="32" t="s">
        <v>106</v>
      </c>
      <c r="EO5" s="32" t="s">
        <v>107</v>
      </c>
    </row>
    <row r="6" spans="1:145" s="36" customFormat="1" x14ac:dyDescent="0.15">
      <c r="A6" s="28" t="s">
        <v>108</v>
      </c>
      <c r="B6" s="33">
        <f>B7</f>
        <v>2016</v>
      </c>
      <c r="C6" s="33">
        <f t="shared" ref="C6:X6" si="3">C7</f>
        <v>342092</v>
      </c>
      <c r="D6" s="33">
        <f t="shared" si="3"/>
        <v>47</v>
      </c>
      <c r="E6" s="33">
        <f t="shared" si="3"/>
        <v>17</v>
      </c>
      <c r="F6" s="33">
        <f t="shared" si="3"/>
        <v>4</v>
      </c>
      <c r="G6" s="33">
        <f t="shared" si="3"/>
        <v>0</v>
      </c>
      <c r="H6" s="33" t="str">
        <f t="shared" si="3"/>
        <v>広島県　三次市</v>
      </c>
      <c r="I6" s="33" t="str">
        <f t="shared" si="3"/>
        <v>法非適用</v>
      </c>
      <c r="J6" s="33" t="str">
        <f t="shared" si="3"/>
        <v>下水道事業</v>
      </c>
      <c r="K6" s="33" t="str">
        <f t="shared" si="3"/>
        <v>特定環境保全公共下水道</v>
      </c>
      <c r="L6" s="33" t="str">
        <f t="shared" si="3"/>
        <v>D2</v>
      </c>
      <c r="M6" s="33">
        <f t="shared" si="3"/>
        <v>0</v>
      </c>
      <c r="N6" s="34" t="str">
        <f t="shared" si="3"/>
        <v>-</v>
      </c>
      <c r="O6" s="34" t="str">
        <f t="shared" si="3"/>
        <v>該当数値なし</v>
      </c>
      <c r="P6" s="34">
        <f t="shared" si="3"/>
        <v>7.16</v>
      </c>
      <c r="Q6" s="34">
        <f t="shared" si="3"/>
        <v>100</v>
      </c>
      <c r="R6" s="34">
        <f t="shared" si="3"/>
        <v>2937</v>
      </c>
      <c r="S6" s="34">
        <f t="shared" si="3"/>
        <v>53995</v>
      </c>
      <c r="T6" s="34">
        <f t="shared" si="3"/>
        <v>778.14</v>
      </c>
      <c r="U6" s="34">
        <f t="shared" si="3"/>
        <v>69.39</v>
      </c>
      <c r="V6" s="34">
        <f t="shared" si="3"/>
        <v>3837</v>
      </c>
      <c r="W6" s="34">
        <f t="shared" si="3"/>
        <v>3.34</v>
      </c>
      <c r="X6" s="34">
        <f t="shared" si="3"/>
        <v>1148.8</v>
      </c>
      <c r="Y6" s="35">
        <f>IF(Y7="",NA(),Y7)</f>
        <v>66.209999999999994</v>
      </c>
      <c r="Z6" s="35">
        <f t="shared" ref="Z6:AH6" si="4">IF(Z7="",NA(),Z7)</f>
        <v>66.41</v>
      </c>
      <c r="AA6" s="35">
        <f t="shared" si="4"/>
        <v>79.400000000000006</v>
      </c>
      <c r="AB6" s="35">
        <f t="shared" si="4"/>
        <v>73.7</v>
      </c>
      <c r="AC6" s="35">
        <f t="shared" si="4"/>
        <v>77.47</v>
      </c>
      <c r="AD6" s="34" t="e">
        <f t="shared" si="4"/>
        <v>#N/A</v>
      </c>
      <c r="AE6" s="34" t="e">
        <f t="shared" si="4"/>
        <v>#N/A</v>
      </c>
      <c r="AF6" s="34" t="e">
        <f t="shared" si="4"/>
        <v>#N/A</v>
      </c>
      <c r="AG6" s="34" t="e">
        <f t="shared" si="4"/>
        <v>#N/A</v>
      </c>
      <c r="AH6" s="34" t="e">
        <f t="shared" si="4"/>
        <v>#N/A</v>
      </c>
      <c r="AI6" s="34" t="str">
        <f>IF(AI7="","",IF(AI7="-","【-】","【"&amp;SUBSTITUTE(TEXT(AI7,"#,##0.00"),"-","△")&amp;"】"))</f>
        <v/>
      </c>
      <c r="AJ6" s="34" t="e">
        <f>IF(AJ7="",NA(),AJ7)</f>
        <v>#N/A</v>
      </c>
      <c r="AK6" s="34" t="e">
        <f t="shared" ref="AK6:AS6" si="5">IF(AK7="",NA(),AK7)</f>
        <v>#N/A</v>
      </c>
      <c r="AL6" s="34" t="e">
        <f t="shared" si="5"/>
        <v>#N/A</v>
      </c>
      <c r="AM6" s="34" t="e">
        <f t="shared" si="5"/>
        <v>#N/A</v>
      </c>
      <c r="AN6" s="34" t="e">
        <f t="shared" si="5"/>
        <v>#N/A</v>
      </c>
      <c r="AO6" s="34" t="e">
        <f t="shared" si="5"/>
        <v>#N/A</v>
      </c>
      <c r="AP6" s="34" t="e">
        <f t="shared" si="5"/>
        <v>#N/A</v>
      </c>
      <c r="AQ6" s="34" t="e">
        <f t="shared" si="5"/>
        <v>#N/A</v>
      </c>
      <c r="AR6" s="34" t="e">
        <f t="shared" si="5"/>
        <v>#N/A</v>
      </c>
      <c r="AS6" s="34" t="e">
        <f t="shared" si="5"/>
        <v>#N/A</v>
      </c>
      <c r="AT6" s="34" t="str">
        <f>IF(AT7="","",IF(AT7="-","【-】","【"&amp;SUBSTITUTE(TEXT(AT7,"#,##0.00"),"-","△")&amp;"】"))</f>
        <v/>
      </c>
      <c r="AU6" s="34" t="e">
        <f>IF(AU7="",NA(),AU7)</f>
        <v>#N/A</v>
      </c>
      <c r="AV6" s="34" t="e">
        <f t="shared" ref="AV6:BD6" si="6">IF(AV7="",NA(),AV7)</f>
        <v>#N/A</v>
      </c>
      <c r="AW6" s="34" t="e">
        <f t="shared" si="6"/>
        <v>#N/A</v>
      </c>
      <c r="AX6" s="34" t="e">
        <f t="shared" si="6"/>
        <v>#N/A</v>
      </c>
      <c r="AY6" s="34" t="e">
        <f t="shared" si="6"/>
        <v>#N/A</v>
      </c>
      <c r="AZ6" s="34" t="e">
        <f t="shared" si="6"/>
        <v>#N/A</v>
      </c>
      <c r="BA6" s="34" t="e">
        <f t="shared" si="6"/>
        <v>#N/A</v>
      </c>
      <c r="BB6" s="34" t="e">
        <f t="shared" si="6"/>
        <v>#N/A</v>
      </c>
      <c r="BC6" s="34" t="e">
        <f t="shared" si="6"/>
        <v>#N/A</v>
      </c>
      <c r="BD6" s="34" t="e">
        <f t="shared" si="6"/>
        <v>#N/A</v>
      </c>
      <c r="BE6" s="34" t="str">
        <f>IF(BE7="","",IF(BE7="-","【-】","【"&amp;SUBSTITUTE(TEXT(BE7,"#,##0.00"),"-","△")&amp;"】"))</f>
        <v/>
      </c>
      <c r="BF6" s="35">
        <f>IF(BF7="",NA(),BF7)</f>
        <v>1046.94</v>
      </c>
      <c r="BG6" s="35">
        <f t="shared" ref="BG6:BO6" si="7">IF(BG7="",NA(),BG7)</f>
        <v>1047.19</v>
      </c>
      <c r="BH6" s="35">
        <f t="shared" si="7"/>
        <v>9.17</v>
      </c>
      <c r="BI6" s="35">
        <f t="shared" si="7"/>
        <v>10.33</v>
      </c>
      <c r="BJ6" s="35">
        <f t="shared" si="7"/>
        <v>11.53</v>
      </c>
      <c r="BK6" s="35">
        <f t="shared" si="7"/>
        <v>1622.51</v>
      </c>
      <c r="BL6" s="35">
        <f t="shared" si="7"/>
        <v>1569.13</v>
      </c>
      <c r="BM6" s="35">
        <f t="shared" si="7"/>
        <v>1436</v>
      </c>
      <c r="BN6" s="35">
        <f t="shared" si="7"/>
        <v>1434.89</v>
      </c>
      <c r="BO6" s="35">
        <f t="shared" si="7"/>
        <v>1298.9100000000001</v>
      </c>
      <c r="BP6" s="34" t="str">
        <f>IF(BP7="","",IF(BP7="-","【-】","【"&amp;SUBSTITUTE(TEXT(BP7,"#,##0.00"),"-","△")&amp;"】"))</f>
        <v>【1,348.09】</v>
      </c>
      <c r="BQ6" s="35">
        <f>IF(BQ7="",NA(),BQ7)</f>
        <v>48.35</v>
      </c>
      <c r="BR6" s="35">
        <f t="shared" ref="BR6:BZ6" si="8">IF(BR7="",NA(),BR7)</f>
        <v>41.28</v>
      </c>
      <c r="BS6" s="35">
        <f t="shared" si="8"/>
        <v>62.56</v>
      </c>
      <c r="BT6" s="35">
        <f t="shared" si="8"/>
        <v>54.58</v>
      </c>
      <c r="BU6" s="35">
        <f t="shared" si="8"/>
        <v>58.29</v>
      </c>
      <c r="BV6" s="35">
        <f t="shared" si="8"/>
        <v>62.83</v>
      </c>
      <c r="BW6" s="35">
        <f t="shared" si="8"/>
        <v>64.63</v>
      </c>
      <c r="BX6" s="35">
        <f t="shared" si="8"/>
        <v>66.56</v>
      </c>
      <c r="BY6" s="35">
        <f t="shared" si="8"/>
        <v>66.22</v>
      </c>
      <c r="BZ6" s="35">
        <f t="shared" si="8"/>
        <v>69.87</v>
      </c>
      <c r="CA6" s="34" t="str">
        <f>IF(CA7="","",IF(CA7="-","【-】","【"&amp;SUBSTITUTE(TEXT(CA7,"#,##0.00"),"-","△")&amp;"】"))</f>
        <v>【69.80】</v>
      </c>
      <c r="CB6" s="35">
        <f>IF(CB7="",NA(),CB7)</f>
        <v>446.35</v>
      </c>
      <c r="CC6" s="35">
        <f t="shared" ref="CC6:CK6" si="9">IF(CC7="",NA(),CC7)</f>
        <v>482.78</v>
      </c>
      <c r="CD6" s="35">
        <f t="shared" si="9"/>
        <v>376.08</v>
      </c>
      <c r="CE6" s="35">
        <f t="shared" si="9"/>
        <v>419.49</v>
      </c>
      <c r="CF6" s="35">
        <f t="shared" si="9"/>
        <v>392.01</v>
      </c>
      <c r="CG6" s="35">
        <f t="shared" si="9"/>
        <v>250.43</v>
      </c>
      <c r="CH6" s="35">
        <f t="shared" si="9"/>
        <v>245.75</v>
      </c>
      <c r="CI6" s="35">
        <f t="shared" si="9"/>
        <v>244.29</v>
      </c>
      <c r="CJ6" s="35">
        <f t="shared" si="9"/>
        <v>246.72</v>
      </c>
      <c r="CK6" s="35">
        <f t="shared" si="9"/>
        <v>234.96</v>
      </c>
      <c r="CL6" s="34" t="str">
        <f>IF(CL7="","",IF(CL7="-","【-】","【"&amp;SUBSTITUTE(TEXT(CL7,"#,##0.00"),"-","△")&amp;"】"))</f>
        <v>【232.54】</v>
      </c>
      <c r="CM6" s="35">
        <f>IF(CM7="",NA(),CM7)</f>
        <v>43.54</v>
      </c>
      <c r="CN6" s="35">
        <f t="shared" ref="CN6:CV6" si="10">IF(CN7="",NA(),CN7)</f>
        <v>43</v>
      </c>
      <c r="CO6" s="35">
        <f t="shared" si="10"/>
        <v>42.02</v>
      </c>
      <c r="CP6" s="35">
        <f t="shared" si="10"/>
        <v>39.979999999999997</v>
      </c>
      <c r="CQ6" s="35">
        <f t="shared" si="10"/>
        <v>39.92</v>
      </c>
      <c r="CR6" s="35">
        <f t="shared" si="10"/>
        <v>42.31</v>
      </c>
      <c r="CS6" s="35">
        <f t="shared" si="10"/>
        <v>43.65</v>
      </c>
      <c r="CT6" s="35">
        <f t="shared" si="10"/>
        <v>43.58</v>
      </c>
      <c r="CU6" s="35">
        <f t="shared" si="10"/>
        <v>41.35</v>
      </c>
      <c r="CV6" s="35">
        <f t="shared" si="10"/>
        <v>42.9</v>
      </c>
      <c r="CW6" s="34" t="str">
        <f>IF(CW7="","",IF(CW7="-","【-】","【"&amp;SUBSTITUTE(TEXT(CW7,"#,##0.00"),"-","△")&amp;"】"))</f>
        <v>【42.17】</v>
      </c>
      <c r="CX6" s="35">
        <f>IF(CX7="",NA(),CX7)</f>
        <v>71.41</v>
      </c>
      <c r="CY6" s="35">
        <f t="shared" ref="CY6:DG6" si="11">IF(CY7="",NA(),CY7)</f>
        <v>70.91</v>
      </c>
      <c r="CZ6" s="35">
        <f t="shared" si="11"/>
        <v>72.47</v>
      </c>
      <c r="DA6" s="35">
        <f t="shared" si="11"/>
        <v>77.44</v>
      </c>
      <c r="DB6" s="35">
        <f t="shared" si="11"/>
        <v>77.349999999999994</v>
      </c>
      <c r="DC6" s="35">
        <f t="shared" si="11"/>
        <v>81.3</v>
      </c>
      <c r="DD6" s="35">
        <f t="shared" si="11"/>
        <v>82.2</v>
      </c>
      <c r="DE6" s="35">
        <f t="shared" si="11"/>
        <v>82.35</v>
      </c>
      <c r="DF6" s="35">
        <f t="shared" si="11"/>
        <v>82.9</v>
      </c>
      <c r="DG6" s="35">
        <f t="shared" si="11"/>
        <v>83.5</v>
      </c>
      <c r="DH6" s="34" t="str">
        <f>IF(DH7="","",IF(DH7="-","【-】","【"&amp;SUBSTITUTE(TEXT(DH7,"#,##0.00"),"-","△")&amp;"】"))</f>
        <v>【82.30】</v>
      </c>
      <c r="DI6" s="34" t="e">
        <f>IF(DI7="",NA(),DI7)</f>
        <v>#N/A</v>
      </c>
      <c r="DJ6" s="34" t="e">
        <f t="shared" ref="DJ6:DR6" si="12">IF(DJ7="",NA(),DJ7)</f>
        <v>#N/A</v>
      </c>
      <c r="DK6" s="34" t="e">
        <f t="shared" si="12"/>
        <v>#N/A</v>
      </c>
      <c r="DL6" s="34" t="e">
        <f t="shared" si="12"/>
        <v>#N/A</v>
      </c>
      <c r="DM6" s="34" t="e">
        <f t="shared" si="12"/>
        <v>#N/A</v>
      </c>
      <c r="DN6" s="34" t="e">
        <f t="shared" si="12"/>
        <v>#N/A</v>
      </c>
      <c r="DO6" s="34" t="e">
        <f t="shared" si="12"/>
        <v>#N/A</v>
      </c>
      <c r="DP6" s="34" t="e">
        <f t="shared" si="12"/>
        <v>#N/A</v>
      </c>
      <c r="DQ6" s="34" t="e">
        <f t="shared" si="12"/>
        <v>#N/A</v>
      </c>
      <c r="DR6" s="34" t="e">
        <f t="shared" si="12"/>
        <v>#N/A</v>
      </c>
      <c r="DS6" s="34" t="str">
        <f>IF(DS7="","",IF(DS7="-","【-】","【"&amp;SUBSTITUTE(TEXT(DS7,"#,##0.00"),"-","△")&amp;"】"))</f>
        <v/>
      </c>
      <c r="DT6" s="34" t="e">
        <f>IF(DT7="",NA(),DT7)</f>
        <v>#N/A</v>
      </c>
      <c r="DU6" s="34" t="e">
        <f t="shared" ref="DU6:EC6" si="13">IF(DU7="",NA(),DU7)</f>
        <v>#N/A</v>
      </c>
      <c r="DV6" s="34" t="e">
        <f t="shared" si="13"/>
        <v>#N/A</v>
      </c>
      <c r="DW6" s="34" t="e">
        <f t="shared" si="13"/>
        <v>#N/A</v>
      </c>
      <c r="DX6" s="34" t="e">
        <f t="shared" si="13"/>
        <v>#N/A</v>
      </c>
      <c r="DY6" s="34" t="e">
        <f t="shared" si="13"/>
        <v>#N/A</v>
      </c>
      <c r="DZ6" s="34" t="e">
        <f t="shared" si="13"/>
        <v>#N/A</v>
      </c>
      <c r="EA6" s="34" t="e">
        <f t="shared" si="13"/>
        <v>#N/A</v>
      </c>
      <c r="EB6" s="34" t="e">
        <f t="shared" si="13"/>
        <v>#N/A</v>
      </c>
      <c r="EC6" s="34" t="e">
        <f t="shared" si="13"/>
        <v>#N/A</v>
      </c>
      <c r="ED6" s="34" t="str">
        <f>IF(ED7="","",IF(ED7="-","【-】","【"&amp;SUBSTITUTE(TEXT(ED7,"#,##0.00"),"-","△")&amp;"】"))</f>
        <v/>
      </c>
      <c r="EE6" s="34">
        <f>IF(EE7="",NA(),EE7)</f>
        <v>0</v>
      </c>
      <c r="EF6" s="34">
        <f t="shared" ref="EF6:EN6" si="14">IF(EF7="",NA(),EF7)</f>
        <v>0</v>
      </c>
      <c r="EG6" s="34">
        <f t="shared" si="14"/>
        <v>0</v>
      </c>
      <c r="EH6" s="34">
        <f t="shared" si="14"/>
        <v>0</v>
      </c>
      <c r="EI6" s="34">
        <f t="shared" si="14"/>
        <v>0</v>
      </c>
      <c r="EJ6" s="35">
        <f t="shared" si="14"/>
        <v>0.11</v>
      </c>
      <c r="EK6" s="35">
        <f t="shared" si="14"/>
        <v>0.05</v>
      </c>
      <c r="EL6" s="35">
        <f t="shared" si="14"/>
        <v>0.04</v>
      </c>
      <c r="EM6" s="35">
        <f t="shared" si="14"/>
        <v>7.0000000000000007E-2</v>
      </c>
      <c r="EN6" s="35">
        <f t="shared" si="14"/>
        <v>0.09</v>
      </c>
      <c r="EO6" s="34" t="str">
        <f>IF(EO7="","",IF(EO7="-","【-】","【"&amp;SUBSTITUTE(TEXT(EO7,"#,##0.00"),"-","△")&amp;"】"))</f>
        <v>【0.09】</v>
      </c>
    </row>
    <row r="7" spans="1:145" s="36" customFormat="1" x14ac:dyDescent="0.15">
      <c r="A7" s="28"/>
      <c r="B7" s="37">
        <v>2016</v>
      </c>
      <c r="C7" s="37">
        <v>342092</v>
      </c>
      <c r="D7" s="37">
        <v>47</v>
      </c>
      <c r="E7" s="37">
        <v>17</v>
      </c>
      <c r="F7" s="37">
        <v>4</v>
      </c>
      <c r="G7" s="37">
        <v>0</v>
      </c>
      <c r="H7" s="37" t="s">
        <v>109</v>
      </c>
      <c r="I7" s="37" t="s">
        <v>110</v>
      </c>
      <c r="J7" s="37" t="s">
        <v>111</v>
      </c>
      <c r="K7" s="37" t="s">
        <v>112</v>
      </c>
      <c r="L7" s="37" t="s">
        <v>113</v>
      </c>
      <c r="M7" s="37"/>
      <c r="N7" s="38" t="s">
        <v>114</v>
      </c>
      <c r="O7" s="38" t="s">
        <v>115</v>
      </c>
      <c r="P7" s="38">
        <v>7.16</v>
      </c>
      <c r="Q7" s="38">
        <v>100</v>
      </c>
      <c r="R7" s="38">
        <v>2937</v>
      </c>
      <c r="S7" s="38">
        <v>53995</v>
      </c>
      <c r="T7" s="38">
        <v>778.14</v>
      </c>
      <c r="U7" s="38">
        <v>69.39</v>
      </c>
      <c r="V7" s="38">
        <v>3837</v>
      </c>
      <c r="W7" s="38">
        <v>3.34</v>
      </c>
      <c r="X7" s="38">
        <v>1148.8</v>
      </c>
      <c r="Y7" s="38">
        <v>66.209999999999994</v>
      </c>
      <c r="Z7" s="38">
        <v>66.41</v>
      </c>
      <c r="AA7" s="38">
        <v>79.400000000000006</v>
      </c>
      <c r="AB7" s="38">
        <v>73.7</v>
      </c>
      <c r="AC7" s="38">
        <v>77.47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>
        <v>1046.94</v>
      </c>
      <c r="BG7" s="38">
        <v>1047.19</v>
      </c>
      <c r="BH7" s="38">
        <v>9.17</v>
      </c>
      <c r="BI7" s="38">
        <v>10.33</v>
      </c>
      <c r="BJ7" s="38">
        <v>11.53</v>
      </c>
      <c r="BK7" s="38">
        <v>1622.51</v>
      </c>
      <c r="BL7" s="38">
        <v>1569.13</v>
      </c>
      <c r="BM7" s="38">
        <v>1436</v>
      </c>
      <c r="BN7" s="38">
        <v>1434.89</v>
      </c>
      <c r="BO7" s="38">
        <v>1298.9100000000001</v>
      </c>
      <c r="BP7" s="38">
        <v>1348.09</v>
      </c>
      <c r="BQ7" s="38">
        <v>48.35</v>
      </c>
      <c r="BR7" s="38">
        <v>41.28</v>
      </c>
      <c r="BS7" s="38">
        <v>62.56</v>
      </c>
      <c r="BT7" s="38">
        <v>54.58</v>
      </c>
      <c r="BU7" s="38">
        <v>58.29</v>
      </c>
      <c r="BV7" s="38">
        <v>62.83</v>
      </c>
      <c r="BW7" s="38">
        <v>64.63</v>
      </c>
      <c r="BX7" s="38">
        <v>66.56</v>
      </c>
      <c r="BY7" s="38">
        <v>66.22</v>
      </c>
      <c r="BZ7" s="38">
        <v>69.87</v>
      </c>
      <c r="CA7" s="38">
        <v>69.8</v>
      </c>
      <c r="CB7" s="38">
        <v>446.35</v>
      </c>
      <c r="CC7" s="38">
        <v>482.78</v>
      </c>
      <c r="CD7" s="38">
        <v>376.08</v>
      </c>
      <c r="CE7" s="38">
        <v>419.49</v>
      </c>
      <c r="CF7" s="38">
        <v>392.01</v>
      </c>
      <c r="CG7" s="38">
        <v>250.43</v>
      </c>
      <c r="CH7" s="38">
        <v>245.75</v>
      </c>
      <c r="CI7" s="38">
        <v>244.29</v>
      </c>
      <c r="CJ7" s="38">
        <v>246.72</v>
      </c>
      <c r="CK7" s="38">
        <v>234.96</v>
      </c>
      <c r="CL7" s="38">
        <v>232.54</v>
      </c>
      <c r="CM7" s="38">
        <v>43.54</v>
      </c>
      <c r="CN7" s="38">
        <v>43</v>
      </c>
      <c r="CO7" s="38">
        <v>42.02</v>
      </c>
      <c r="CP7" s="38">
        <v>39.979999999999997</v>
      </c>
      <c r="CQ7" s="38">
        <v>39.92</v>
      </c>
      <c r="CR7" s="38">
        <v>42.31</v>
      </c>
      <c r="CS7" s="38">
        <v>43.65</v>
      </c>
      <c r="CT7" s="38">
        <v>43.58</v>
      </c>
      <c r="CU7" s="38">
        <v>41.35</v>
      </c>
      <c r="CV7" s="38">
        <v>42.9</v>
      </c>
      <c r="CW7" s="38">
        <v>42.17</v>
      </c>
      <c r="CX7" s="38">
        <v>71.41</v>
      </c>
      <c r="CY7" s="38">
        <v>70.91</v>
      </c>
      <c r="CZ7" s="38">
        <v>72.47</v>
      </c>
      <c r="DA7" s="38">
        <v>77.44</v>
      </c>
      <c r="DB7" s="38">
        <v>77.349999999999994</v>
      </c>
      <c r="DC7" s="38">
        <v>81.3</v>
      </c>
      <c r="DD7" s="38">
        <v>82.2</v>
      </c>
      <c r="DE7" s="38">
        <v>82.35</v>
      </c>
      <c r="DF7" s="38">
        <v>82.9</v>
      </c>
      <c r="DG7" s="38">
        <v>83.5</v>
      </c>
      <c r="DH7" s="38">
        <v>82.3</v>
      </c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>
        <v>0</v>
      </c>
      <c r="EF7" s="38">
        <v>0</v>
      </c>
      <c r="EG7" s="38">
        <v>0</v>
      </c>
      <c r="EH7" s="38">
        <v>0</v>
      </c>
      <c r="EI7" s="38">
        <v>0</v>
      </c>
      <c r="EJ7" s="38">
        <v>0.11</v>
      </c>
      <c r="EK7" s="38">
        <v>0.05</v>
      </c>
      <c r="EL7" s="38">
        <v>0.04</v>
      </c>
      <c r="EM7" s="38">
        <v>7.0000000000000007E-2</v>
      </c>
      <c r="EN7" s="38">
        <v>0.09</v>
      </c>
      <c r="EO7" s="38">
        <v>0.09</v>
      </c>
    </row>
    <row r="8" spans="1:145" x14ac:dyDescent="0.15"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</row>
    <row r="9" spans="1:145" x14ac:dyDescent="0.15">
      <c r="A9" s="40"/>
      <c r="B9" s="40" t="s">
        <v>116</v>
      </c>
      <c r="C9" s="40" t="s">
        <v>117</v>
      </c>
      <c r="D9" s="40" t="s">
        <v>118</v>
      </c>
      <c r="E9" s="40" t="s">
        <v>119</v>
      </c>
      <c r="F9" s="40" t="s">
        <v>120</v>
      </c>
      <c r="R9" s="39"/>
      <c r="Y9" s="39"/>
      <c r="Z9" s="39"/>
      <c r="AA9" s="39"/>
      <c r="AB9" s="39"/>
      <c r="AC9" s="39"/>
      <c r="AD9" s="39"/>
      <c r="AE9" s="39"/>
      <c r="AF9" s="39"/>
      <c r="AG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D9" s="39"/>
      <c r="EE9" s="39"/>
      <c r="EF9" s="39"/>
      <c r="EG9" s="39"/>
      <c r="EH9" s="39"/>
      <c r="EI9" s="39"/>
      <c r="EJ9" s="39"/>
      <c r="EK9" s="39"/>
      <c r="EL9" s="39"/>
      <c r="EM9" s="39"/>
    </row>
    <row r="10" spans="1:145" x14ac:dyDescent="0.15">
      <c r="A10" s="40" t="s">
        <v>59</v>
      </c>
      <c r="B10" s="41">
        <f>DATEVALUE($B$6-4&amp;"年1月1日")</f>
        <v>40909</v>
      </c>
      <c r="C10" s="41">
        <f>DATEVALUE($B$6-3&amp;"年1月1日")</f>
        <v>41275</v>
      </c>
      <c r="D10" s="41">
        <f>DATEVALUE($B$6-2&amp;"年1月1日")</f>
        <v>41640</v>
      </c>
      <c r="E10" s="41">
        <f>DATEVALUE($B$6-1&amp;"年1月1日")</f>
        <v>42005</v>
      </c>
      <c r="F10" s="41">
        <f>DATEVALUE($B$6&amp;"年1月1日")</f>
        <v>42370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h.matsuie3594</cp:lastModifiedBy>
  <cp:lastPrinted>2018-01-30T02:43:13Z</cp:lastPrinted>
  <dcterms:created xsi:type="dcterms:W3CDTF">2017-12-25T02:22:04Z</dcterms:created>
  <dcterms:modified xsi:type="dcterms:W3CDTF">2018-01-30T02:43:17Z</dcterms:modified>
</cp:coreProperties>
</file>