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08 経営戦略\007 経営比較分析表\H28\提出\"/>
    </mc:Choice>
  </mc:AlternateContent>
  <workbookProtection workbookPassword="B31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H86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AT8" i="4" s="1"/>
  <c r="S6" i="5"/>
  <c r="R6" i="5"/>
  <c r="Q6" i="5"/>
  <c r="W10" i="4" s="1"/>
  <c r="P6" i="5"/>
  <c r="O6" i="5"/>
  <c r="N6" i="5"/>
  <c r="M6" i="5"/>
  <c r="L6" i="5"/>
  <c r="W8" i="4" s="1"/>
  <c r="K6" i="5"/>
  <c r="J6" i="5"/>
  <c r="I6" i="5"/>
  <c r="H6" i="5"/>
  <c r="B6" i="4" s="1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J86" i="4"/>
  <c r="I86" i="4"/>
  <c r="E86" i="4"/>
  <c r="AT10" i="4"/>
  <c r="AL10" i="4"/>
  <c r="AD10" i="4"/>
  <c r="P10" i="4"/>
  <c r="I10" i="4"/>
  <c r="B10" i="4"/>
  <c r="AL8" i="4"/>
  <c r="P8" i="4"/>
  <c r="I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<sst xmlns="http://schemas.openxmlformats.org/spreadsheetml/2006/main" count="240" uniqueCount="126">
  <si>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</si>
  <si>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</si>
  <si>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</si>
  <si>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</si>
  <si>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</si>
  <si>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</si>
  <si>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</si>
  <si>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</si>
  <si>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</si>
  <si>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</si>
  <si>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</si>
  <si>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</si>
  <si>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</si>
  <si>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</si>
  <si>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</si>
  <si>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t>有収率(％)</t>
    <rPh sb="0" eb="1">
      <t>ユウ</t>
    </rPh>
    <rPh sb="1" eb="3">
      <t>シュウリツ</t>
    </rPh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</si>
  <si>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</si>
  <si>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処理区域内人口(人)</t>
    <rPh sb="0" eb="2">
      <t>ショリ</t>
    </rPh>
    <rPh sb="2" eb="5">
      <t>クイキナイ</t>
    </rPh>
    <phoneticPr fontId="7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</si>
  <si>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7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</si>
  <si>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</si>
  <si>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</si>
  <si>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</si>
  <si>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</si>
  <si>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</si>
  <si>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</si>
  <si>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</si>
  <si>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</si>
  <si>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</si>
  <si>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</si>
  <si>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</si>
  <si>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</si>
  <si>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</si>
  <si>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</si>
  <si>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</si>
  <si>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</si>
  <si>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「使用料対象の捕捉」</t>
    <rPh sb="1" eb="4">
      <t>シヨウリョウ</t>
    </rPh>
    <rPh sb="4" eb="6">
      <t>タイショウ</t>
    </rPh>
    <rPh sb="7" eb="9">
      <t>ホソク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</si>
  <si>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</si>
  <si>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</si>
  <si>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</si>
  <si>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「管渠の経年化の状況」</t>
    <rPh sb="4" eb="7">
      <t>ケイネンカ</t>
    </rPh>
    <rPh sb="8" eb="10">
      <t>ジョウキョウ</t>
    </rPh>
    <phoneticPr fontId="7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</si>
  <si>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7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</si>
  <si>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7"/>
  </si>
  <si>
    <t>※　平成24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</si>
  <si>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</si>
  <si>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</si>
  <si>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</si>
  <si>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</si>
  <si>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</si>
  <si>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</si>
  <si>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</si>
  <si>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</si>
  <si>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</si>
  <si>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</si>
  <si>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</si>
  <si>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</si>
  <si>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</si>
  <si>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-</t>
    <phoneticPr fontId="7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</si>
  <si>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</si>
  <si>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</si>
  <si>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</si>
  <si>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</si>
  <si>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</si>
  <si>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</si>
  <si>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</si>
  <si>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</si>
  <si>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</si>
  <si>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</si>
  <si>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</si>
  <si>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</si>
  <si>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</si>
  <si>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</si>
  <si>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</si>
  <si>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</si>
  <si>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④企業債残高対事業規模比率(％)</t>
    <phoneticPr fontId="7"/>
  </si>
  <si>
    <t>⑤経費回収率(％)</t>
    <phoneticPr fontId="7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</si>
  <si>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</si>
  <si>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</si>
  <si>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⑧水洗化率(％)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</si>
  <si>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</si>
  <si>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②管渠老朽化率(％)</t>
    <phoneticPr fontId="7"/>
  </si>
  <si>
    <t>③管渠改善率(％)</t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</si>
  <si>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</si>
  <si>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</si>
  <si>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</si>
  <si>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</si>
  <si>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</si>
  <si>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</si>
  <si>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</si>
  <si>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</si>
  <si>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</si>
  <si>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有収率</t>
    <rPh sb="0" eb="1">
      <t>ユウ</t>
    </rPh>
    <rPh sb="1" eb="3">
      <t>シュウリツ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</si>
  <si>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</si>
  <si>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</si>
  <si>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</si>
  <si>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</si>
  <si>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処理区域内人口</t>
  </si>
  <si>
    <t>処理区域面積</t>
  </si>
  <si>
    <t>処理区域内人口密度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</si>
  <si>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</si>
  <si>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</si>
  <si>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</si>
  <si>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</si>
  <si>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</si>
  <si>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</si>
  <si>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</si>
  <si>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</si>
  <si>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</si>
  <si>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</si>
  <si>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</si>
  <si>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</si>
  <si>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広島県　大崎上島町</t>
  </si>
  <si>
    <t>法非適用</t>
  </si>
  <si>
    <t>下水道事業</t>
  </si>
  <si>
    <t>農業集落排水</t>
  </si>
  <si>
    <t>F3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</si>
  <si>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</si>
  <si>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</si>
  <si>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</si>
  <si>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</si>
  <si>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</si>
  <si>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</si>
  <si>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</si>
  <si>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非設置</t>
    <rPh sb="0" eb="1">
      <t>ヒ</t>
    </rPh>
    <rPh sb="1" eb="3">
      <t>セッチ</t>
    </rPh>
    <phoneticPr fontId="4"/>
  </si>
  <si>
    <t>　収益的収支比率は近年約100％となっているが、経費回収率は約30％と低く、一般会計からの繰入金を費用の財源としている状況である。この要因として、汚水処理原価が高いことが挙げられる。
　施設利用率は約40％と低いことから、汚水処理原価は類似団体に比べ高くなっている。この要因として、人口減少及び下水道への未接続も多いことが挙げられる。</t>
    <rPh sb="1" eb="4">
      <t>シュウエキテキ</t>
    </rPh>
    <rPh sb="4" eb="6">
      <t>シュウシ</t>
    </rPh>
    <rPh sb="6" eb="8">
      <t>ヒリツ</t>
    </rPh>
    <rPh sb="9" eb="11">
      <t>キンネン</t>
    </rPh>
    <rPh sb="11" eb="12">
      <t>ヤク</t>
    </rPh>
    <rPh sb="24" eb="26">
      <t>ケイヒ</t>
    </rPh>
    <rPh sb="26" eb="28">
      <t>カイシュウ</t>
    </rPh>
    <rPh sb="28" eb="29">
      <t>リツ</t>
    </rPh>
    <rPh sb="30" eb="31">
      <t>ヤク</t>
    </rPh>
    <rPh sb="35" eb="36">
      <t>ヒク</t>
    </rPh>
    <rPh sb="38" eb="40">
      <t>イッパン</t>
    </rPh>
    <rPh sb="40" eb="42">
      <t>カイケイ</t>
    </rPh>
    <rPh sb="45" eb="47">
      <t>クリイレ</t>
    </rPh>
    <rPh sb="47" eb="48">
      <t>キン</t>
    </rPh>
    <rPh sb="49" eb="51">
      <t>ヒヨウ</t>
    </rPh>
    <rPh sb="52" eb="54">
      <t>ザイゲン</t>
    </rPh>
    <rPh sb="59" eb="61">
      <t>ジョウキョウ</t>
    </rPh>
    <rPh sb="67" eb="69">
      <t>ヨウイン</t>
    </rPh>
    <rPh sb="73" eb="75">
      <t>オスイ</t>
    </rPh>
    <rPh sb="75" eb="77">
      <t>ショリ</t>
    </rPh>
    <rPh sb="77" eb="79">
      <t>ゲンカ</t>
    </rPh>
    <rPh sb="80" eb="81">
      <t>タカ</t>
    </rPh>
    <rPh sb="85" eb="86">
      <t>ア</t>
    </rPh>
    <rPh sb="93" eb="95">
      <t>シセツ</t>
    </rPh>
    <rPh sb="95" eb="98">
      <t>リヨウリツ</t>
    </rPh>
    <rPh sb="99" eb="100">
      <t>ヤク</t>
    </rPh>
    <rPh sb="104" eb="105">
      <t>ヒク</t>
    </rPh>
    <rPh sb="111" eb="113">
      <t>オスイ</t>
    </rPh>
    <rPh sb="113" eb="115">
      <t>ショリ</t>
    </rPh>
    <rPh sb="115" eb="117">
      <t>ゲンカ</t>
    </rPh>
    <rPh sb="118" eb="120">
      <t>ルイジ</t>
    </rPh>
    <rPh sb="120" eb="122">
      <t>ダンタイ</t>
    </rPh>
    <rPh sb="123" eb="124">
      <t>クラ</t>
    </rPh>
    <rPh sb="125" eb="126">
      <t>タカ</t>
    </rPh>
    <rPh sb="135" eb="137">
      <t>ヨウイン</t>
    </rPh>
    <rPh sb="141" eb="143">
      <t>ジンコウ</t>
    </rPh>
    <rPh sb="143" eb="145">
      <t>ゲンショウ</t>
    </rPh>
    <rPh sb="145" eb="146">
      <t>オヨ</t>
    </rPh>
    <rPh sb="147" eb="150">
      <t>ゲスイドウ</t>
    </rPh>
    <rPh sb="152" eb="155">
      <t>ミセツゾク</t>
    </rPh>
    <rPh sb="156" eb="157">
      <t>オオ</t>
    </rPh>
    <rPh sb="161" eb="162">
      <t>ア</t>
    </rPh>
    <phoneticPr fontId="4"/>
  </si>
  <si>
    <t>　管渠改善率は、過去５年間０％となっている。これは、当該事業が平成15年度に供用開始しており、管渠の耐用年数50年に対し、13年程度しか経過していないことから、管渠の更新時期を迎えていないためである。
　設備については、今後耐用年数を迎えるものがあり、計画的な更新が必要である。</t>
    <phoneticPr fontId="4"/>
  </si>
  <si>
    <t>　事業の経営について、中長期的な経営状況の把握及び健全化の検討を行う必要がある。
　施設の長寿命化計画を策定済であり、今後、計画に基づいて施設（主に設備）の更新等を行う予定である。</t>
    <rPh sb="1" eb="3">
      <t>ジギョウ</t>
    </rPh>
    <rPh sb="4" eb="6">
      <t>ケイエイ</t>
    </rPh>
    <rPh sb="11" eb="15">
      <t>チュウチョウキテキ</t>
    </rPh>
    <rPh sb="16" eb="18">
      <t>ケイエイ</t>
    </rPh>
    <rPh sb="18" eb="20">
      <t>ジョウキョウ</t>
    </rPh>
    <rPh sb="21" eb="23">
      <t>ハアク</t>
    </rPh>
    <rPh sb="23" eb="24">
      <t>オヨ</t>
    </rPh>
    <rPh sb="25" eb="28">
      <t>ケンゼンカ</t>
    </rPh>
    <rPh sb="29" eb="31">
      <t>ケントウ</t>
    </rPh>
    <rPh sb="32" eb="33">
      <t>オコナ</t>
    </rPh>
    <rPh sb="34" eb="36">
      <t>ヒツヨウ</t>
    </rPh>
    <rPh sb="42" eb="44">
      <t>シセツ</t>
    </rPh>
    <rPh sb="45" eb="46">
      <t>チョウ</t>
    </rPh>
    <rPh sb="46" eb="49">
      <t>ジュミョウカ</t>
    </rPh>
    <rPh sb="49" eb="51">
      <t>ケイカク</t>
    </rPh>
    <rPh sb="52" eb="54">
      <t>サクテイ</t>
    </rPh>
    <rPh sb="54" eb="55">
      <t>スミ</t>
    </rPh>
    <rPh sb="59" eb="61">
      <t>コンゴ</t>
    </rPh>
    <rPh sb="62" eb="64">
      <t>ケイカク</t>
    </rPh>
    <rPh sb="65" eb="66">
      <t>モト</t>
    </rPh>
    <rPh sb="69" eb="71">
      <t>シセツ</t>
    </rPh>
    <rPh sb="72" eb="73">
      <t>オモ</t>
    </rPh>
    <rPh sb="74" eb="76">
      <t>セツビ</t>
    </rPh>
    <rPh sb="78" eb="80">
      <t>コウシン</t>
    </rPh>
    <rPh sb="80" eb="81">
      <t>トウ</t>
    </rPh>
    <rPh sb="82" eb="83">
      <t>オコナ</t>
    </rPh>
    <rPh sb="84" eb="86">
      <t>ヨテイ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</si>
</sst>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4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 applyProtection="1">
      <alignment vertical="center"/>
      <protection hidden="1"/>
    </xf>
    <xf numFmtId="0" fontId="16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179" fontId="2" fillId="0" borderId="0" xfId="1" applyNumberFormat="1">
      <alignment vertical="center"/>
    </xf>
    <xf numFmtId="0" fontId="2" fillId="2" borderId="2" xfId="1" applyFill="1" applyBorder="1">
      <alignment vertical="center"/>
    </xf>
    <xf numFmtId="180" fontId="2" fillId="0" borderId="2" xfId="1" applyNumberFormat="1" applyBorder="1">
      <alignment vertical="center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3" fillId="2" borderId="2" xfId="1" applyFont="1" applyFill="1" applyBorder="1" applyAlignment="1">
      <alignment horizontal="center" vertical="center" shrinkToFit="1"/>
    </xf>
    <xf numFmtId="177" fontId="5" fillId="0" borderId="2" xfId="1" applyNumberFormat="1" applyFont="1" applyBorder="1" applyAlignment="1" applyProtection="1">
      <alignment horizontal="center" vertical="center"/>
      <protection hidden="1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  <protection hidden="1"/>
    </xf>
    <xf numFmtId="0" fontId="5" fillId="0" borderId="2" xfId="1" applyNumberFormat="1" applyFont="1" applyBorder="1" applyAlignment="1" applyProtection="1">
      <alignment horizontal="center" vertical="center"/>
      <protection locked="0"/>
    </xf>
    <xf numFmtId="176" fontId="5" fillId="0" borderId="2" xfId="1" applyNumberFormat="1" applyFont="1" applyBorder="1" applyAlignment="1" applyProtection="1">
      <alignment horizontal="center" vertical="center"/>
      <protection hidden="1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7" xfId="1" applyFont="1" applyBorder="1" applyAlignment="1" applyProtection="1">
      <alignment horizontal="left" vertical="top" wrapText="1"/>
      <protection locked="0"/>
    </xf>
    <xf numFmtId="0" fontId="5" fillId="0" borderId="8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</cellXfs>
  <cellStyles count="19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2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302312"/>
        <c:axId val="2264788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0.06</c:v>
                </c:pt>
                <c:pt idx="1">
                  <c:v>0.04</c:v>
                </c:pt>
                <c:pt idx="2">
                  <c:v>7.0000000000000007E-2</c:v>
                </c:pt>
                <c:pt idx="3">
                  <c:v>0.02</c:v>
                </c:pt>
                <c:pt idx="4">
                  <c:v>0.03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0302312"/>
        <c:axId val="226478840"/>
      </c:lineChart>
      <c:dateAx>
        <c:axId val="2503023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6478840"/>
        <c:crosses val="autoZero"/>
        <c:auto val="1"/>
        <c:lblOffset val="100"/>
        <c:baseTimeUnit val="years"/>
      </c:dateAx>
      <c:valAx>
        <c:axId val="2264788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03023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101.79</c:v>
                </c:pt>
                <c:pt idx="1">
                  <c:v>103.43</c:v>
                </c:pt>
                <c:pt idx="2">
                  <c:v>99.21</c:v>
                </c:pt>
                <c:pt idx="3">
                  <c:v>99.78</c:v>
                </c:pt>
                <c:pt idx="4">
                  <c:v>140.02000000000001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480016"/>
        <c:axId val="226480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480016"/>
        <c:axId val="226480408"/>
      </c:lineChart>
      <c:dateAx>
        <c:axId val="2264800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6480408"/>
        <c:crosses val="autoZero"/>
        <c:auto val="1"/>
        <c:lblOffset val="100"/>
        <c:baseTimeUnit val="years"/>
      </c:dateAx>
      <c:valAx>
        <c:axId val="2264804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648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481584"/>
        <c:axId val="226481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481584"/>
        <c:axId val="226481976"/>
      </c:lineChart>
      <c:dateAx>
        <c:axId val="2264815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6481976"/>
        <c:crosses val="autoZero"/>
        <c:auto val="1"/>
        <c:lblOffset val="100"/>
        <c:baseTimeUnit val="years"/>
      </c:dateAx>
      <c:valAx>
        <c:axId val="226481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64815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464088"/>
        <c:axId val="2264644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464088"/>
        <c:axId val="226464480"/>
      </c:lineChart>
      <c:dateAx>
        <c:axId val="2264640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6464480"/>
        <c:crosses val="autoZero"/>
        <c:auto val="1"/>
        <c:lblOffset val="100"/>
        <c:baseTimeUnit val="years"/>
      </c:dateAx>
      <c:valAx>
        <c:axId val="2264644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64640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7060800"/>
        <c:axId val="227061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060800"/>
        <c:axId val="227061192"/>
      </c:lineChart>
      <c:dateAx>
        <c:axId val="2270608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7061192"/>
        <c:crosses val="autoZero"/>
        <c:auto val="1"/>
        <c:lblOffset val="100"/>
        <c:baseTimeUnit val="years"/>
      </c:dateAx>
      <c:valAx>
        <c:axId val="227061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70608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7062368"/>
        <c:axId val="2270627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062368"/>
        <c:axId val="227062760"/>
      </c:lineChart>
      <c:dateAx>
        <c:axId val="227062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7062760"/>
        <c:crosses val="autoZero"/>
        <c:auto val="1"/>
        <c:lblOffset val="100"/>
        <c:baseTimeUnit val="years"/>
      </c:dateAx>
      <c:valAx>
        <c:axId val="2270627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7062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932.8</c:v>
                </c:pt>
                <c:pt idx="1">
                  <c:v>821.97</c:v>
                </c:pt>
                <c:pt idx="2">
                  <c:v>1378.72</c:v>
                </c:pt>
                <c:pt idx="3">
                  <c:v>740.65</c:v>
                </c:pt>
                <c:pt idx="4">
                  <c:v>692.28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7063936"/>
        <c:axId val="2270643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1144.05</c:v>
                </c:pt>
                <c:pt idx="1">
                  <c:v>1117.1099999999999</c:v>
                </c:pt>
                <c:pt idx="2">
                  <c:v>1161.05</c:v>
                </c:pt>
                <c:pt idx="3">
                  <c:v>979.89</c:v>
                </c:pt>
                <c:pt idx="4">
                  <c:v>1051.43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063936"/>
        <c:axId val="227064328"/>
      </c:lineChart>
      <c:dateAx>
        <c:axId val="227063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7064328"/>
        <c:crosses val="autoZero"/>
        <c:auto val="1"/>
        <c:lblOffset val="100"/>
        <c:baseTimeUnit val="years"/>
      </c:dateAx>
      <c:valAx>
        <c:axId val="2270643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7063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33.979999999999997</c:v>
                </c:pt>
                <c:pt idx="1">
                  <c:v>28.47</c:v>
                </c:pt>
                <c:pt idx="2">
                  <c:v>35.049999999999997</c:v>
                </c:pt>
                <c:pt idx="3">
                  <c:v>35.340000000000003</c:v>
                </c:pt>
                <c:pt idx="4">
                  <c:v>41.59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467224"/>
        <c:axId val="2264668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42.48</c:v>
                </c:pt>
                <c:pt idx="1">
                  <c:v>41.04</c:v>
                </c:pt>
                <c:pt idx="2">
                  <c:v>41.08</c:v>
                </c:pt>
                <c:pt idx="3">
                  <c:v>41.34</c:v>
                </c:pt>
                <c:pt idx="4">
                  <c:v>40.06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467224"/>
        <c:axId val="226466832"/>
      </c:lineChart>
      <c:dateAx>
        <c:axId val="2264672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26466832"/>
        <c:crosses val="autoZero"/>
        <c:auto val="1"/>
        <c:lblOffset val="100"/>
        <c:baseTimeUnit val="years"/>
      </c:dateAx>
      <c:valAx>
        <c:axId val="2264668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64672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546.94000000000005</c:v>
                </c:pt>
                <c:pt idx="1">
                  <c:v>638.58000000000004</c:v>
                </c:pt>
                <c:pt idx="2">
                  <c:v>550.52</c:v>
                </c:pt>
                <c:pt idx="3">
                  <c:v>543.97</c:v>
                </c:pt>
                <c:pt idx="4">
                  <c:v>457.5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465656"/>
        <c:axId val="250466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343.8</c:v>
                </c:pt>
                <c:pt idx="1">
                  <c:v>357.08</c:v>
                </c:pt>
                <c:pt idx="2">
                  <c:v>378.08</c:v>
                </c:pt>
                <c:pt idx="3">
                  <c:v>357.49</c:v>
                </c:pt>
                <c:pt idx="4">
                  <c:v>355.22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465656"/>
        <c:axId val="250466056"/>
      </c:lineChart>
      <c:dateAx>
        <c:axId val="2264656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50466056"/>
        <c:crosses val="autoZero"/>
        <c:auto val="1"/>
        <c:lblOffset val="100"/>
        <c:baseTimeUnit val="years"/>
      </c:dateAx>
      <c:valAx>
        <c:axId val="250466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264656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41.76</c:v>
                </c:pt>
                <c:pt idx="1">
                  <c:v>43.59</c:v>
                </c:pt>
                <c:pt idx="2">
                  <c:v>43.22</c:v>
                </c:pt>
                <c:pt idx="3">
                  <c:v>44.32</c:v>
                </c:pt>
                <c:pt idx="4">
                  <c:v>45.05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467232"/>
        <c:axId val="2504676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46.06</c:v>
                </c:pt>
                <c:pt idx="1">
                  <c:v>45.95</c:v>
                </c:pt>
                <c:pt idx="2">
                  <c:v>44.69</c:v>
                </c:pt>
                <c:pt idx="3">
                  <c:v>44.69</c:v>
                </c:pt>
                <c:pt idx="4">
                  <c:v>42.84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0467232"/>
        <c:axId val="250467624"/>
      </c:lineChart>
      <c:dateAx>
        <c:axId val="2504672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50467624"/>
        <c:crosses val="autoZero"/>
        <c:auto val="1"/>
        <c:lblOffset val="100"/>
        <c:baseTimeUnit val="years"/>
      </c:dateAx>
      <c:valAx>
        <c:axId val="2504676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04672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71.05</c:v>
                </c:pt>
                <c:pt idx="1">
                  <c:v>72.760000000000005</c:v>
                </c:pt>
                <c:pt idx="2">
                  <c:v>74.39</c:v>
                </c:pt>
                <c:pt idx="3">
                  <c:v>75.19</c:v>
                </c:pt>
                <c:pt idx="4">
                  <c:v>75.959999999999994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468800"/>
        <c:axId val="250674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72.989999999999995</c:v>
                </c:pt>
                <c:pt idx="1">
                  <c:v>71.97</c:v>
                </c:pt>
                <c:pt idx="2">
                  <c:v>70.59</c:v>
                </c:pt>
                <c:pt idx="3">
                  <c:v>69.67</c:v>
                </c:pt>
                <c:pt idx="4">
                  <c:v>66.3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0468800"/>
        <c:axId val="250674864"/>
      </c:lineChart>
      <c:dateAx>
        <c:axId val="2504688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50674864"/>
        <c:crosses val="autoZero"/>
        <c:auto val="1"/>
        <c:lblOffset val="100"/>
        <c:baseTimeUnit val="years"/>
      </c:dateAx>
      <c:valAx>
        <c:axId val="250674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04688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【914.53】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【85.01】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【59.15】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【276.78】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【55.73】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topLeftCell="S45" zoomScaleNormal="100" workbookViewId="0">
      <selection activeCell="BL83" sqref="BL83"/>
    </sheetView>
  </sheetViews>
  <sheetFormatPr defaultColWidth="2.625" defaultRowHeight="13.5" x14ac:dyDescent="0.1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</row>
    <row r="3" spans="1:78" ht="9.75" customHeight="1" x14ac:dyDescent="0.15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</row>
    <row r="4" spans="1:78" ht="9.75" customHeight="1" x14ac:dyDescent="0.15">
      <c r="A4" s="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</row>
    <row r="5" spans="1:78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 x14ac:dyDescent="0.15">
      <c r="A6" s="2"/>
      <c r="B6" s="43" t="str">
        <f>データ!H6</f>
        <v>広島県　大崎上島町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 x14ac:dyDescent="0.15">
      <c r="A7" s="2"/>
      <c r="B7" s="44" t="s">
        <v>1</v>
      </c>
      <c r="C7" s="44"/>
      <c r="D7" s="44"/>
      <c r="E7" s="44"/>
      <c r="F7" s="44"/>
      <c r="G7" s="44"/>
      <c r="H7" s="44"/>
      <c r="I7" s="44" t="s">
        <v>2</v>
      </c>
      <c r="J7" s="44"/>
      <c r="K7" s="44"/>
      <c r="L7" s="44"/>
      <c r="M7" s="44"/>
      <c r="N7" s="44"/>
      <c r="O7" s="44"/>
      <c r="P7" s="44" t="s">
        <v>3</v>
      </c>
      <c r="Q7" s="44"/>
      <c r="R7" s="44"/>
      <c r="S7" s="44"/>
      <c r="T7" s="44"/>
      <c r="U7" s="44"/>
      <c r="V7" s="44"/>
      <c r="W7" s="44" t="s">
        <v>4</v>
      </c>
      <c r="X7" s="44"/>
      <c r="Y7" s="44"/>
      <c r="Z7" s="44"/>
      <c r="AA7" s="44"/>
      <c r="AB7" s="44"/>
      <c r="AC7" s="44"/>
      <c r="AD7" s="44" t="s">
        <v>5</v>
      </c>
      <c r="AE7" s="44"/>
      <c r="AF7" s="44"/>
      <c r="AG7" s="44"/>
      <c r="AH7" s="44"/>
      <c r="AI7" s="44"/>
      <c r="AJ7" s="44"/>
      <c r="AK7" s="4"/>
      <c r="AL7" s="44" t="s">
        <v>6</v>
      </c>
      <c r="AM7" s="44"/>
      <c r="AN7" s="44"/>
      <c r="AO7" s="44"/>
      <c r="AP7" s="44"/>
      <c r="AQ7" s="44"/>
      <c r="AR7" s="44"/>
      <c r="AS7" s="44"/>
      <c r="AT7" s="44" t="s">
        <v>7</v>
      </c>
      <c r="AU7" s="44"/>
      <c r="AV7" s="44"/>
      <c r="AW7" s="44"/>
      <c r="AX7" s="44"/>
      <c r="AY7" s="44"/>
      <c r="AZ7" s="44"/>
      <c r="BA7" s="44"/>
      <c r="BB7" s="44" t="s">
        <v>8</v>
      </c>
      <c r="BC7" s="44"/>
      <c r="BD7" s="44"/>
      <c r="BE7" s="44"/>
      <c r="BF7" s="44"/>
      <c r="BG7" s="44"/>
      <c r="BH7" s="44"/>
      <c r="BI7" s="44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48" t="str">
        <f>データ!I6</f>
        <v>法非適用</v>
      </c>
      <c r="C8" s="48"/>
      <c r="D8" s="48"/>
      <c r="E8" s="48"/>
      <c r="F8" s="48"/>
      <c r="G8" s="48"/>
      <c r="H8" s="48"/>
      <c r="I8" s="48" t="str">
        <f>データ!J6</f>
        <v>下水道事業</v>
      </c>
      <c r="J8" s="48"/>
      <c r="K8" s="48"/>
      <c r="L8" s="48"/>
      <c r="M8" s="48"/>
      <c r="N8" s="48"/>
      <c r="O8" s="48"/>
      <c r="P8" s="48" t="str">
        <f>データ!K6</f>
        <v>農業集落排水</v>
      </c>
      <c r="Q8" s="48"/>
      <c r="R8" s="48"/>
      <c r="S8" s="48"/>
      <c r="T8" s="48"/>
      <c r="U8" s="48"/>
      <c r="V8" s="48"/>
      <c r="W8" s="48" t="str">
        <f>データ!L6</f>
        <v>F3</v>
      </c>
      <c r="X8" s="48"/>
      <c r="Y8" s="48"/>
      <c r="Z8" s="48"/>
      <c r="AA8" s="48"/>
      <c r="AB8" s="48"/>
      <c r="AC8" s="48"/>
      <c r="AD8" s="49" t="s">
        <v>122</v>
      </c>
      <c r="AE8" s="49"/>
      <c r="AF8" s="49"/>
      <c r="AG8" s="49"/>
      <c r="AH8" s="49"/>
      <c r="AI8" s="49"/>
      <c r="AJ8" s="49"/>
      <c r="AK8" s="4"/>
      <c r="AL8" s="50">
        <f>データ!S6</f>
        <v>7839</v>
      </c>
      <c r="AM8" s="50"/>
      <c r="AN8" s="50"/>
      <c r="AO8" s="50"/>
      <c r="AP8" s="50"/>
      <c r="AQ8" s="50"/>
      <c r="AR8" s="50"/>
      <c r="AS8" s="50"/>
      <c r="AT8" s="45">
        <f>データ!T6</f>
        <v>43.11</v>
      </c>
      <c r="AU8" s="45"/>
      <c r="AV8" s="45"/>
      <c r="AW8" s="45"/>
      <c r="AX8" s="45"/>
      <c r="AY8" s="45"/>
      <c r="AZ8" s="45"/>
      <c r="BA8" s="45"/>
      <c r="BB8" s="45">
        <f>データ!U6</f>
        <v>181.84</v>
      </c>
      <c r="BC8" s="45"/>
      <c r="BD8" s="45"/>
      <c r="BE8" s="45"/>
      <c r="BF8" s="45"/>
      <c r="BG8" s="45"/>
      <c r="BH8" s="45"/>
      <c r="BI8" s="45"/>
      <c r="BJ8" s="4"/>
      <c r="BK8" s="4"/>
      <c r="BL8" s="46" t="s">
        <v>10</v>
      </c>
      <c r="BM8" s="47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4" t="s">
        <v>12</v>
      </c>
      <c r="C9" s="44"/>
      <c r="D9" s="44"/>
      <c r="E9" s="44"/>
      <c r="F9" s="44"/>
      <c r="G9" s="44"/>
      <c r="H9" s="44"/>
      <c r="I9" s="44" t="s">
        <v>13</v>
      </c>
      <c r="J9" s="44"/>
      <c r="K9" s="44"/>
      <c r="L9" s="44"/>
      <c r="M9" s="44"/>
      <c r="N9" s="44"/>
      <c r="O9" s="44"/>
      <c r="P9" s="44" t="s">
        <v>14</v>
      </c>
      <c r="Q9" s="44"/>
      <c r="R9" s="44"/>
      <c r="S9" s="44"/>
      <c r="T9" s="44"/>
      <c r="U9" s="44"/>
      <c r="V9" s="44"/>
      <c r="W9" s="44" t="s">
        <v>15</v>
      </c>
      <c r="X9" s="44"/>
      <c r="Y9" s="44"/>
      <c r="Z9" s="44"/>
      <c r="AA9" s="44"/>
      <c r="AB9" s="44"/>
      <c r="AC9" s="44"/>
      <c r="AD9" s="44" t="s">
        <v>16</v>
      </c>
      <c r="AE9" s="44"/>
      <c r="AF9" s="44"/>
      <c r="AG9" s="44"/>
      <c r="AH9" s="44"/>
      <c r="AI9" s="44"/>
      <c r="AJ9" s="44"/>
      <c r="AK9" s="4"/>
      <c r="AL9" s="44" t="s">
        <v>17</v>
      </c>
      <c r="AM9" s="44"/>
      <c r="AN9" s="44"/>
      <c r="AO9" s="44"/>
      <c r="AP9" s="44"/>
      <c r="AQ9" s="44"/>
      <c r="AR9" s="44"/>
      <c r="AS9" s="44"/>
      <c r="AT9" s="44" t="s">
        <v>18</v>
      </c>
      <c r="AU9" s="44"/>
      <c r="AV9" s="44"/>
      <c r="AW9" s="44"/>
      <c r="AX9" s="44"/>
      <c r="AY9" s="44"/>
      <c r="AZ9" s="44"/>
      <c r="BA9" s="44"/>
      <c r="BB9" s="44" t="s">
        <v>19</v>
      </c>
      <c r="BC9" s="44"/>
      <c r="BD9" s="44"/>
      <c r="BE9" s="44"/>
      <c r="BF9" s="44"/>
      <c r="BG9" s="44"/>
      <c r="BH9" s="44"/>
      <c r="BI9" s="44"/>
      <c r="BJ9" s="4"/>
      <c r="BK9" s="4"/>
      <c r="BL9" s="51" t="s">
        <v>20</v>
      </c>
      <c r="BM9" s="52"/>
      <c r="BN9" s="11" t="s">
        <v>21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45" t="str">
        <f>データ!N6</f>
        <v>-</v>
      </c>
      <c r="C10" s="45"/>
      <c r="D10" s="45"/>
      <c r="E10" s="45"/>
      <c r="F10" s="45"/>
      <c r="G10" s="45"/>
      <c r="H10" s="45"/>
      <c r="I10" s="45" t="str">
        <f>データ!O6</f>
        <v>該当数値なし</v>
      </c>
      <c r="J10" s="45"/>
      <c r="K10" s="45"/>
      <c r="L10" s="45"/>
      <c r="M10" s="45"/>
      <c r="N10" s="45"/>
      <c r="O10" s="45"/>
      <c r="P10" s="45">
        <f>データ!P6</f>
        <v>6.77</v>
      </c>
      <c r="Q10" s="45"/>
      <c r="R10" s="45"/>
      <c r="S10" s="45"/>
      <c r="T10" s="45"/>
      <c r="U10" s="45"/>
      <c r="V10" s="45"/>
      <c r="W10" s="45">
        <f>データ!Q6</f>
        <v>100</v>
      </c>
      <c r="X10" s="45"/>
      <c r="Y10" s="45"/>
      <c r="Z10" s="45"/>
      <c r="AA10" s="45"/>
      <c r="AB10" s="45"/>
      <c r="AC10" s="45"/>
      <c r="AD10" s="50">
        <f>データ!R6</f>
        <v>3564</v>
      </c>
      <c r="AE10" s="50"/>
      <c r="AF10" s="50"/>
      <c r="AG10" s="50"/>
      <c r="AH10" s="50"/>
      <c r="AI10" s="50"/>
      <c r="AJ10" s="50"/>
      <c r="AK10" s="2"/>
      <c r="AL10" s="50">
        <f>データ!V6</f>
        <v>520</v>
      </c>
      <c r="AM10" s="50"/>
      <c r="AN10" s="50"/>
      <c r="AO10" s="50"/>
      <c r="AP10" s="50"/>
      <c r="AQ10" s="50"/>
      <c r="AR10" s="50"/>
      <c r="AS10" s="50"/>
      <c r="AT10" s="45">
        <f>データ!W6</f>
        <v>0.2</v>
      </c>
      <c r="AU10" s="45"/>
      <c r="AV10" s="45"/>
      <c r="AW10" s="45"/>
      <c r="AX10" s="45"/>
      <c r="AY10" s="45"/>
      <c r="AZ10" s="45"/>
      <c r="BA10" s="45"/>
      <c r="BB10" s="45">
        <f>データ!X6</f>
        <v>2600</v>
      </c>
      <c r="BC10" s="45"/>
      <c r="BD10" s="45"/>
      <c r="BE10" s="45"/>
      <c r="BF10" s="45"/>
      <c r="BG10" s="45"/>
      <c r="BH10" s="45"/>
      <c r="BI10" s="45"/>
      <c r="BJ10" s="2"/>
      <c r="BK10" s="2"/>
      <c r="BL10" s="53" t="s">
        <v>22</v>
      </c>
      <c r="BM10" s="54"/>
      <c r="BN10" s="14" t="s">
        <v>23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5" t="s">
        <v>24</v>
      </c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</row>
    <row r="14" spans="1:78" ht="13.5" customHeight="1" x14ac:dyDescent="0.15">
      <c r="A14" s="2"/>
      <c r="B14" s="57" t="s">
        <v>25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9"/>
      <c r="BK14" s="2"/>
      <c r="BL14" s="63" t="s">
        <v>26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5"/>
    </row>
    <row r="15" spans="1:78" ht="13.5" customHeight="1" x14ac:dyDescent="0.15">
      <c r="A15" s="2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2"/>
      <c r="BK15" s="2"/>
      <c r="BL15" s="66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8"/>
    </row>
    <row r="16" spans="1:78" ht="13.5" customHeight="1" x14ac:dyDescent="0.15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69" t="s">
        <v>123</v>
      </c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1"/>
    </row>
    <row r="17" spans="1:78" ht="13.5" customHeight="1" x14ac:dyDescent="0.15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69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1"/>
    </row>
    <row r="18" spans="1:78" ht="13.5" customHeight="1" x14ac:dyDescent="0.15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69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1"/>
    </row>
    <row r="19" spans="1:78" ht="13.5" customHeight="1" x14ac:dyDescent="0.15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69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1"/>
    </row>
    <row r="20" spans="1:78" ht="13.5" customHeight="1" x14ac:dyDescent="0.15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69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1"/>
    </row>
    <row r="21" spans="1:78" ht="13.5" customHeight="1" x14ac:dyDescent="0.15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69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1"/>
    </row>
    <row r="22" spans="1:78" ht="13.5" customHeight="1" x14ac:dyDescent="0.15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69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1"/>
    </row>
    <row r="23" spans="1:78" ht="13.5" customHeight="1" x14ac:dyDescent="0.15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69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1"/>
    </row>
    <row r="24" spans="1:78" ht="13.5" customHeight="1" x14ac:dyDescent="0.15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69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1"/>
    </row>
    <row r="25" spans="1:78" ht="13.5" customHeight="1" x14ac:dyDescent="0.15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69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1"/>
    </row>
    <row r="26" spans="1:78" ht="13.5" customHeight="1" x14ac:dyDescent="0.15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69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1"/>
    </row>
    <row r="27" spans="1:78" ht="13.5" customHeight="1" x14ac:dyDescent="0.15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69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1"/>
    </row>
    <row r="28" spans="1:78" ht="13.5" customHeight="1" x14ac:dyDescent="0.15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69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1"/>
    </row>
    <row r="29" spans="1:78" ht="13.5" customHeight="1" x14ac:dyDescent="0.15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69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1"/>
    </row>
    <row r="30" spans="1:78" ht="13.5" customHeight="1" x14ac:dyDescent="0.15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69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1"/>
    </row>
    <row r="31" spans="1:78" ht="13.5" customHeight="1" x14ac:dyDescent="0.15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69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1"/>
    </row>
    <row r="32" spans="1:78" ht="13.5" customHeight="1" x14ac:dyDescent="0.15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69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1"/>
    </row>
    <row r="33" spans="1:78" ht="13.5" customHeight="1" x14ac:dyDescent="0.15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69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1"/>
    </row>
    <row r="34" spans="1:78" ht="13.5" customHeight="1" x14ac:dyDescent="0.15">
      <c r="A34" s="2"/>
      <c r="B34" s="17"/>
      <c r="C34" s="75" t="s">
        <v>27</v>
      </c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20"/>
      <c r="R34" s="75" t="s">
        <v>28</v>
      </c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20"/>
      <c r="AG34" s="75" t="s">
        <v>29</v>
      </c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20"/>
      <c r="AV34" s="75" t="s">
        <v>30</v>
      </c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19"/>
      <c r="BK34" s="2"/>
      <c r="BL34" s="69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1"/>
    </row>
    <row r="35" spans="1:78" ht="13.5" customHeight="1" x14ac:dyDescent="0.15">
      <c r="A35" s="2"/>
      <c r="B35" s="17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20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20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20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19"/>
      <c r="BK35" s="2"/>
      <c r="BL35" s="69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1"/>
    </row>
    <row r="36" spans="1:78" ht="13.5" customHeight="1" x14ac:dyDescent="0.15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69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1"/>
    </row>
    <row r="37" spans="1:78" ht="13.5" customHeight="1" x14ac:dyDescent="0.15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69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1"/>
    </row>
    <row r="38" spans="1:78" ht="13.5" customHeight="1" x14ac:dyDescent="0.15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69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1"/>
    </row>
    <row r="39" spans="1:78" ht="13.5" customHeight="1" x14ac:dyDescent="0.15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69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1"/>
    </row>
    <row r="40" spans="1:78" ht="13.5" customHeight="1" x14ac:dyDescent="0.15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69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1"/>
    </row>
    <row r="41" spans="1:78" ht="13.5" customHeight="1" x14ac:dyDescent="0.15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69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1"/>
    </row>
    <row r="42" spans="1:78" ht="13.5" customHeight="1" x14ac:dyDescent="0.15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69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1"/>
    </row>
    <row r="43" spans="1:78" ht="13.5" customHeight="1" x14ac:dyDescent="0.15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69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1"/>
    </row>
    <row r="44" spans="1:78" ht="13.5" customHeight="1" x14ac:dyDescent="0.15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72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4"/>
    </row>
    <row r="45" spans="1:78" ht="13.5" customHeight="1" x14ac:dyDescent="0.15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63" t="s">
        <v>31</v>
      </c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5"/>
    </row>
    <row r="46" spans="1:78" ht="13.5" customHeight="1" x14ac:dyDescent="0.15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66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8"/>
    </row>
    <row r="47" spans="1:78" ht="13.5" customHeight="1" x14ac:dyDescent="0.15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69" t="s">
        <v>124</v>
      </c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1"/>
    </row>
    <row r="48" spans="1:78" ht="13.5" customHeight="1" x14ac:dyDescent="0.15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69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1"/>
    </row>
    <row r="49" spans="1:78" ht="13.5" customHeight="1" x14ac:dyDescent="0.15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69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1"/>
    </row>
    <row r="50" spans="1:78" ht="13.5" customHeight="1" x14ac:dyDescent="0.15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69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1"/>
    </row>
    <row r="51" spans="1:78" ht="13.5" customHeight="1" x14ac:dyDescent="0.15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69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1"/>
    </row>
    <row r="52" spans="1:78" ht="13.5" customHeight="1" x14ac:dyDescent="0.15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69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1"/>
    </row>
    <row r="53" spans="1:78" ht="13.5" customHeight="1" x14ac:dyDescent="0.15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69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1"/>
    </row>
    <row r="54" spans="1:78" ht="13.5" customHeight="1" x14ac:dyDescent="0.15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69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1"/>
    </row>
    <row r="55" spans="1:78" ht="13.5" customHeight="1" x14ac:dyDescent="0.15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69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1"/>
    </row>
    <row r="56" spans="1:78" ht="13.5" customHeight="1" x14ac:dyDescent="0.15">
      <c r="A56" s="2"/>
      <c r="B56" s="17"/>
      <c r="C56" s="75" t="s">
        <v>32</v>
      </c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20"/>
      <c r="R56" s="75" t="s">
        <v>33</v>
      </c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20"/>
      <c r="AG56" s="75" t="s">
        <v>34</v>
      </c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20"/>
      <c r="AV56" s="75" t="s">
        <v>35</v>
      </c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19"/>
      <c r="BK56" s="2"/>
      <c r="BL56" s="69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1"/>
    </row>
    <row r="57" spans="1:78" ht="13.5" customHeight="1" x14ac:dyDescent="0.15">
      <c r="A57" s="2"/>
      <c r="B57" s="17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20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20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20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19"/>
      <c r="BK57" s="2"/>
      <c r="BL57" s="69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1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69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1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69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1"/>
    </row>
    <row r="60" spans="1:78" ht="13.5" customHeight="1" x14ac:dyDescent="0.15">
      <c r="A60" s="2"/>
      <c r="B60" s="60" t="s">
        <v>36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2"/>
      <c r="BK60" s="2"/>
      <c r="BL60" s="69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1"/>
    </row>
    <row r="61" spans="1:78" ht="13.5" customHeight="1" x14ac:dyDescent="0.15">
      <c r="A61" s="2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2"/>
      <c r="BL61" s="69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1"/>
    </row>
    <row r="62" spans="1:78" ht="13.5" customHeight="1" x14ac:dyDescent="0.15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69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1"/>
    </row>
    <row r="63" spans="1:78" ht="13.5" customHeight="1" x14ac:dyDescent="0.15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72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4"/>
    </row>
    <row r="64" spans="1:78" ht="13.5" customHeight="1" x14ac:dyDescent="0.15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63" t="s">
        <v>37</v>
      </c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5"/>
    </row>
    <row r="65" spans="1:78" ht="13.5" customHeight="1" x14ac:dyDescent="0.15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66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8"/>
    </row>
    <row r="66" spans="1:78" ht="13.5" customHeight="1" x14ac:dyDescent="0.15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69" t="s">
        <v>125</v>
      </c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1"/>
    </row>
    <row r="67" spans="1:78" ht="13.5" customHeight="1" x14ac:dyDescent="0.15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69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1"/>
    </row>
    <row r="68" spans="1:78" ht="13.5" customHeight="1" x14ac:dyDescent="0.15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69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1"/>
    </row>
    <row r="69" spans="1:78" ht="13.5" customHeight="1" x14ac:dyDescent="0.15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69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1"/>
    </row>
    <row r="70" spans="1:78" ht="13.5" customHeight="1" x14ac:dyDescent="0.15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69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1"/>
    </row>
    <row r="71" spans="1:78" ht="13.5" customHeight="1" x14ac:dyDescent="0.15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69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1"/>
    </row>
    <row r="72" spans="1:78" ht="13.5" customHeight="1" x14ac:dyDescent="0.15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69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1"/>
    </row>
    <row r="73" spans="1:78" ht="13.5" customHeight="1" x14ac:dyDescent="0.15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69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1"/>
    </row>
    <row r="74" spans="1:78" ht="13.5" customHeight="1" x14ac:dyDescent="0.15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69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1"/>
    </row>
    <row r="75" spans="1:78" ht="13.5" customHeight="1" x14ac:dyDescent="0.15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69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1"/>
    </row>
    <row r="76" spans="1:78" ht="13.5" customHeight="1" x14ac:dyDescent="0.15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69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1"/>
    </row>
    <row r="77" spans="1:78" ht="13.5" customHeight="1" x14ac:dyDescent="0.15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69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1"/>
    </row>
    <row r="78" spans="1:78" ht="13.5" customHeight="1" x14ac:dyDescent="0.15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69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1"/>
    </row>
    <row r="79" spans="1:78" ht="13.5" customHeight="1" x14ac:dyDescent="0.15">
      <c r="A79" s="2"/>
      <c r="B79" s="17"/>
      <c r="C79" s="75" t="s">
        <v>38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20"/>
      <c r="V79" s="20"/>
      <c r="W79" s="75" t="s">
        <v>39</v>
      </c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20"/>
      <c r="AP79" s="20"/>
      <c r="AQ79" s="75" t="s">
        <v>40</v>
      </c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18"/>
      <c r="BJ79" s="19"/>
      <c r="BK79" s="2"/>
      <c r="BL79" s="69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1"/>
    </row>
    <row r="80" spans="1:78" ht="13.5" customHeight="1" x14ac:dyDescent="0.15">
      <c r="A80" s="2"/>
      <c r="B80" s="17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20"/>
      <c r="V80" s="20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20"/>
      <c r="AP80" s="20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18"/>
      <c r="BJ80" s="19"/>
      <c r="BK80" s="2"/>
      <c r="BL80" s="69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1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69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1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2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4"/>
    </row>
    <row r="83" spans="1:78" x14ac:dyDescent="0.15">
      <c r="C83" s="2" t="s">
        <v>41</v>
      </c>
    </row>
    <row r="84" spans="1:78" x14ac:dyDescent="0.15">
      <c r="C84" s="2" t="s">
        <v>42</v>
      </c>
    </row>
    <row r="85" spans="1:78" hidden="1" x14ac:dyDescent="0.15">
      <c r="B85" s="26" t="s">
        <v>43</v>
      </c>
      <c r="C85" s="26"/>
      <c r="D85" s="26"/>
      <c r="E85" s="26" t="s">
        <v>44</v>
      </c>
      <c r="F85" s="26" t="s">
        <v>45</v>
      </c>
      <c r="G85" s="26" t="s">
        <v>46</v>
      </c>
      <c r="H85" s="26" t="s">
        <v>47</v>
      </c>
      <c r="I85" s="26" t="s">
        <v>48</v>
      </c>
      <c r="J85" s="26" t="s">
        <v>49</v>
      </c>
      <c r="K85" s="26" t="s">
        <v>50</v>
      </c>
      <c r="L85" s="26" t="s">
        <v>51</v>
      </c>
      <c r="M85" s="26" t="s">
        <v>52</v>
      </c>
      <c r="N85" s="26" t="s">
        <v>53</v>
      </c>
      <c r="O85" s="26" t="s">
        <v>54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55</v>
      </c>
      <c r="G86" s="26" t="s">
        <v>55</v>
      </c>
      <c r="H86" s="26" t="str">
        <f>データ!BP6</f>
        <v>【914.53】</v>
      </c>
      <c r="I86" s="26" t="str">
        <f>データ!CA6</f>
        <v>【55.73】</v>
      </c>
      <c r="J86" s="26" t="str">
        <f>データ!CL6</f>
        <v>【276.78】</v>
      </c>
      <c r="K86" s="26" t="str">
        <f>データ!CW6</f>
        <v>【59.15】</v>
      </c>
      <c r="L86" s="26" t="str">
        <f>データ!DH6</f>
        <v>【85.01】</v>
      </c>
      <c r="M86" s="26" t="s">
        <v>56</v>
      </c>
      <c r="N86" s="26" t="s">
        <v>56</v>
      </c>
      <c r="O86" s="26" t="str">
        <f>データ!EO6</f>
        <v>【1.58】</v>
      </c>
    </row>
  </sheetData>
  <sheetProtection password="B319" sheet="1" objects="1" scenarios="1" formatCells="0" formatColumns="0" formatRows="0"/>
  <mergeCells count="57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0"/>
  <sheetViews>
    <sheetView showGridLines="0" workbookViewId="0"/>
  </sheetViews>
  <sheetFormatPr defaultRowHeight="13.5" x14ac:dyDescent="0.15"/>
  <cols>
    <col min="1" max="1" width="9" style="3"/>
    <col min="2" max="144" width="11.875" style="3" customWidth="1"/>
    <col min="145" max="16384" width="9" style="3"/>
  </cols>
  <sheetData>
    <row r="1" spans="1:145" x14ac:dyDescent="0.15">
      <c r="A1" s="3" t="s">
        <v>57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58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59</v>
      </c>
      <c r="B3" s="29" t="s">
        <v>60</v>
      </c>
      <c r="C3" s="29" t="s">
        <v>61</v>
      </c>
      <c r="D3" s="29" t="s">
        <v>62</v>
      </c>
      <c r="E3" s="29" t="s">
        <v>63</v>
      </c>
      <c r="F3" s="29" t="s">
        <v>64</v>
      </c>
      <c r="G3" s="29" t="s">
        <v>65</v>
      </c>
      <c r="H3" s="77" t="s">
        <v>66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67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68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 x14ac:dyDescent="0.15">
      <c r="A4" s="28" t="s">
        <v>69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70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71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72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73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74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75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76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77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78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79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80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 x14ac:dyDescent="0.15">
      <c r="A5" s="28" t="s">
        <v>81</v>
      </c>
      <c r="B5" s="31"/>
      <c r="C5" s="31"/>
      <c r="D5" s="31"/>
      <c r="E5" s="31"/>
      <c r="F5" s="31"/>
      <c r="G5" s="31"/>
      <c r="H5" s="32" t="s">
        <v>82</v>
      </c>
      <c r="I5" s="32" t="s">
        <v>83</v>
      </c>
      <c r="J5" s="32" t="s">
        <v>84</v>
      </c>
      <c r="K5" s="32" t="s">
        <v>85</v>
      </c>
      <c r="L5" s="32" t="s">
        <v>86</v>
      </c>
      <c r="M5" s="32" t="s">
        <v>5</v>
      </c>
      <c r="N5" s="32" t="s">
        <v>87</v>
      </c>
      <c r="O5" s="32" t="s">
        <v>88</v>
      </c>
      <c r="P5" s="32" t="s">
        <v>89</v>
      </c>
      <c r="Q5" s="32" t="s">
        <v>90</v>
      </c>
      <c r="R5" s="32" t="s">
        <v>91</v>
      </c>
      <c r="S5" s="32" t="s">
        <v>92</v>
      </c>
      <c r="T5" s="32" t="s">
        <v>93</v>
      </c>
      <c r="U5" s="32" t="s">
        <v>94</v>
      </c>
      <c r="V5" s="32" t="s">
        <v>95</v>
      </c>
      <c r="W5" s="32" t="s">
        <v>96</v>
      </c>
      <c r="X5" s="32" t="s">
        <v>97</v>
      </c>
      <c r="Y5" s="32" t="s">
        <v>98</v>
      </c>
      <c r="Z5" s="32" t="s">
        <v>99</v>
      </c>
      <c r="AA5" s="32" t="s">
        <v>100</v>
      </c>
      <c r="AB5" s="32" t="s">
        <v>101</v>
      </c>
      <c r="AC5" s="32" t="s">
        <v>102</v>
      </c>
      <c r="AD5" s="32" t="s">
        <v>103</v>
      </c>
      <c r="AE5" s="32" t="s">
        <v>104</v>
      </c>
      <c r="AF5" s="32" t="s">
        <v>105</v>
      </c>
      <c r="AG5" s="32" t="s">
        <v>106</v>
      </c>
      <c r="AH5" s="32" t="s">
        <v>107</v>
      </c>
      <c r="AI5" s="32" t="s">
        <v>43</v>
      </c>
      <c r="AJ5" s="32" t="s">
        <v>98</v>
      </c>
      <c r="AK5" s="32" t="s">
        <v>99</v>
      </c>
      <c r="AL5" s="32" t="s">
        <v>100</v>
      </c>
      <c r="AM5" s="32" t="s">
        <v>101</v>
      </c>
      <c r="AN5" s="32" t="s">
        <v>102</v>
      </c>
      <c r="AO5" s="32" t="s">
        <v>103</v>
      </c>
      <c r="AP5" s="32" t="s">
        <v>104</v>
      </c>
      <c r="AQ5" s="32" t="s">
        <v>105</v>
      </c>
      <c r="AR5" s="32" t="s">
        <v>106</v>
      </c>
      <c r="AS5" s="32" t="s">
        <v>107</v>
      </c>
      <c r="AT5" s="32" t="s">
        <v>108</v>
      </c>
      <c r="AU5" s="32" t="s">
        <v>98</v>
      </c>
      <c r="AV5" s="32" t="s">
        <v>99</v>
      </c>
      <c r="AW5" s="32" t="s">
        <v>100</v>
      </c>
      <c r="AX5" s="32" t="s">
        <v>101</v>
      </c>
      <c r="AY5" s="32" t="s">
        <v>102</v>
      </c>
      <c r="AZ5" s="32" t="s">
        <v>103</v>
      </c>
      <c r="BA5" s="32" t="s">
        <v>104</v>
      </c>
      <c r="BB5" s="32" t="s">
        <v>105</v>
      </c>
      <c r="BC5" s="32" t="s">
        <v>106</v>
      </c>
      <c r="BD5" s="32" t="s">
        <v>107</v>
      </c>
      <c r="BE5" s="32" t="s">
        <v>108</v>
      </c>
      <c r="BF5" s="32" t="s">
        <v>98</v>
      </c>
      <c r="BG5" s="32" t="s">
        <v>99</v>
      </c>
      <c r="BH5" s="32" t="s">
        <v>100</v>
      </c>
      <c r="BI5" s="32" t="s">
        <v>101</v>
      </c>
      <c r="BJ5" s="32" t="s">
        <v>102</v>
      </c>
      <c r="BK5" s="32" t="s">
        <v>103</v>
      </c>
      <c r="BL5" s="32" t="s">
        <v>104</v>
      </c>
      <c r="BM5" s="32" t="s">
        <v>105</v>
      </c>
      <c r="BN5" s="32" t="s">
        <v>106</v>
      </c>
      <c r="BO5" s="32" t="s">
        <v>107</v>
      </c>
      <c r="BP5" s="32" t="s">
        <v>108</v>
      </c>
      <c r="BQ5" s="32" t="s">
        <v>98</v>
      </c>
      <c r="BR5" s="32" t="s">
        <v>99</v>
      </c>
      <c r="BS5" s="32" t="s">
        <v>100</v>
      </c>
      <c r="BT5" s="32" t="s">
        <v>101</v>
      </c>
      <c r="BU5" s="32" t="s">
        <v>102</v>
      </c>
      <c r="BV5" s="32" t="s">
        <v>103</v>
      </c>
      <c r="BW5" s="32" t="s">
        <v>104</v>
      </c>
      <c r="BX5" s="32" t="s">
        <v>105</v>
      </c>
      <c r="BY5" s="32" t="s">
        <v>106</v>
      </c>
      <c r="BZ5" s="32" t="s">
        <v>107</v>
      </c>
      <c r="CA5" s="32" t="s">
        <v>108</v>
      </c>
      <c r="CB5" s="32" t="s">
        <v>98</v>
      </c>
      <c r="CC5" s="32" t="s">
        <v>99</v>
      </c>
      <c r="CD5" s="32" t="s">
        <v>100</v>
      </c>
      <c r="CE5" s="32" t="s">
        <v>101</v>
      </c>
      <c r="CF5" s="32" t="s">
        <v>102</v>
      </c>
      <c r="CG5" s="32" t="s">
        <v>103</v>
      </c>
      <c r="CH5" s="32" t="s">
        <v>104</v>
      </c>
      <c r="CI5" s="32" t="s">
        <v>105</v>
      </c>
      <c r="CJ5" s="32" t="s">
        <v>106</v>
      </c>
      <c r="CK5" s="32" t="s">
        <v>107</v>
      </c>
      <c r="CL5" s="32" t="s">
        <v>108</v>
      </c>
      <c r="CM5" s="32" t="s">
        <v>98</v>
      </c>
      <c r="CN5" s="32" t="s">
        <v>99</v>
      </c>
      <c r="CO5" s="32" t="s">
        <v>100</v>
      </c>
      <c r="CP5" s="32" t="s">
        <v>101</v>
      </c>
      <c r="CQ5" s="32" t="s">
        <v>102</v>
      </c>
      <c r="CR5" s="32" t="s">
        <v>103</v>
      </c>
      <c r="CS5" s="32" t="s">
        <v>104</v>
      </c>
      <c r="CT5" s="32" t="s">
        <v>105</v>
      </c>
      <c r="CU5" s="32" t="s">
        <v>106</v>
      </c>
      <c r="CV5" s="32" t="s">
        <v>107</v>
      </c>
      <c r="CW5" s="32" t="s">
        <v>108</v>
      </c>
      <c r="CX5" s="32" t="s">
        <v>98</v>
      </c>
      <c r="CY5" s="32" t="s">
        <v>99</v>
      </c>
      <c r="CZ5" s="32" t="s">
        <v>100</v>
      </c>
      <c r="DA5" s="32" t="s">
        <v>101</v>
      </c>
      <c r="DB5" s="32" t="s">
        <v>102</v>
      </c>
      <c r="DC5" s="32" t="s">
        <v>103</v>
      </c>
      <c r="DD5" s="32" t="s">
        <v>104</v>
      </c>
      <c r="DE5" s="32" t="s">
        <v>105</v>
      </c>
      <c r="DF5" s="32" t="s">
        <v>106</v>
      </c>
      <c r="DG5" s="32" t="s">
        <v>107</v>
      </c>
      <c r="DH5" s="32" t="s">
        <v>108</v>
      </c>
      <c r="DI5" s="32" t="s">
        <v>98</v>
      </c>
      <c r="DJ5" s="32" t="s">
        <v>99</v>
      </c>
      <c r="DK5" s="32" t="s">
        <v>100</v>
      </c>
      <c r="DL5" s="32" t="s">
        <v>101</v>
      </c>
      <c r="DM5" s="32" t="s">
        <v>102</v>
      </c>
      <c r="DN5" s="32" t="s">
        <v>103</v>
      </c>
      <c r="DO5" s="32" t="s">
        <v>104</v>
      </c>
      <c r="DP5" s="32" t="s">
        <v>105</v>
      </c>
      <c r="DQ5" s="32" t="s">
        <v>106</v>
      </c>
      <c r="DR5" s="32" t="s">
        <v>107</v>
      </c>
      <c r="DS5" s="32" t="s">
        <v>108</v>
      </c>
      <c r="DT5" s="32" t="s">
        <v>98</v>
      </c>
      <c r="DU5" s="32" t="s">
        <v>99</v>
      </c>
      <c r="DV5" s="32" t="s">
        <v>100</v>
      </c>
      <c r="DW5" s="32" t="s">
        <v>101</v>
      </c>
      <c r="DX5" s="32" t="s">
        <v>102</v>
      </c>
      <c r="DY5" s="32" t="s">
        <v>103</v>
      </c>
      <c r="DZ5" s="32" t="s">
        <v>104</v>
      </c>
      <c r="EA5" s="32" t="s">
        <v>105</v>
      </c>
      <c r="EB5" s="32" t="s">
        <v>106</v>
      </c>
      <c r="EC5" s="32" t="s">
        <v>107</v>
      </c>
      <c r="ED5" s="32" t="s">
        <v>108</v>
      </c>
      <c r="EE5" s="32" t="s">
        <v>98</v>
      </c>
      <c r="EF5" s="32" t="s">
        <v>99</v>
      </c>
      <c r="EG5" s="32" t="s">
        <v>100</v>
      </c>
      <c r="EH5" s="32" t="s">
        <v>101</v>
      </c>
      <c r="EI5" s="32" t="s">
        <v>102</v>
      </c>
      <c r="EJ5" s="32" t="s">
        <v>103</v>
      </c>
      <c r="EK5" s="32" t="s">
        <v>104</v>
      </c>
      <c r="EL5" s="32" t="s">
        <v>105</v>
      </c>
      <c r="EM5" s="32" t="s">
        <v>106</v>
      </c>
      <c r="EN5" s="32" t="s">
        <v>107</v>
      </c>
      <c r="EO5" s="32" t="s">
        <v>108</v>
      </c>
    </row>
    <row r="6" spans="1:145" s="36" customFormat="1" x14ac:dyDescent="0.15">
      <c r="A6" s="28" t="s">
        <v>109</v>
      </c>
      <c r="B6" s="33">
        <f>B7</f>
        <v>2016</v>
      </c>
      <c r="C6" s="33">
        <f t="shared" ref="C6:X6" si="3">C7</f>
        <v>344311</v>
      </c>
      <c r="D6" s="33">
        <f t="shared" si="3"/>
        <v>47</v>
      </c>
      <c r="E6" s="33">
        <f t="shared" si="3"/>
        <v>17</v>
      </c>
      <c r="F6" s="33">
        <f t="shared" si="3"/>
        <v>5</v>
      </c>
      <c r="G6" s="33">
        <f t="shared" si="3"/>
        <v>0</v>
      </c>
      <c r="H6" s="33" t="str">
        <f t="shared" si="3"/>
        <v>広島県　大崎上島町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農業集落排水</v>
      </c>
      <c r="L6" s="33" t="str">
        <f t="shared" si="3"/>
        <v>F3</v>
      </c>
      <c r="M6" s="33">
        <f t="shared" si="3"/>
        <v>0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6.77</v>
      </c>
      <c r="Q6" s="34">
        <f t="shared" si="3"/>
        <v>100</v>
      </c>
      <c r="R6" s="34">
        <f t="shared" si="3"/>
        <v>3564</v>
      </c>
      <c r="S6" s="34">
        <f t="shared" si="3"/>
        <v>7839</v>
      </c>
      <c r="T6" s="34">
        <f t="shared" si="3"/>
        <v>43.11</v>
      </c>
      <c r="U6" s="34">
        <f t="shared" si="3"/>
        <v>181.84</v>
      </c>
      <c r="V6" s="34">
        <f t="shared" si="3"/>
        <v>520</v>
      </c>
      <c r="W6" s="34">
        <f t="shared" si="3"/>
        <v>0.2</v>
      </c>
      <c r="X6" s="34">
        <f t="shared" si="3"/>
        <v>2600</v>
      </c>
      <c r="Y6" s="35">
        <f>IF(Y7="",NA(),Y7)</f>
        <v>101.79</v>
      </c>
      <c r="Z6" s="35">
        <f t="shared" ref="Z6:AH6" si="4">IF(Z7="",NA(),Z7)</f>
        <v>103.43</v>
      </c>
      <c r="AA6" s="35">
        <f t="shared" si="4"/>
        <v>99.21</v>
      </c>
      <c r="AB6" s="35">
        <f t="shared" si="4"/>
        <v>99.78</v>
      </c>
      <c r="AC6" s="35">
        <f t="shared" si="4"/>
        <v>140.02000000000001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932.8</v>
      </c>
      <c r="BG6" s="35">
        <f t="shared" ref="BG6:BO6" si="7">IF(BG7="",NA(),BG7)</f>
        <v>821.97</v>
      </c>
      <c r="BH6" s="35">
        <f t="shared" si="7"/>
        <v>1378.72</v>
      </c>
      <c r="BI6" s="35">
        <f t="shared" si="7"/>
        <v>740.65</v>
      </c>
      <c r="BJ6" s="35">
        <f t="shared" si="7"/>
        <v>692.28</v>
      </c>
      <c r="BK6" s="35">
        <f t="shared" si="7"/>
        <v>1144.05</v>
      </c>
      <c r="BL6" s="35">
        <f t="shared" si="7"/>
        <v>1117.1099999999999</v>
      </c>
      <c r="BM6" s="35">
        <f t="shared" si="7"/>
        <v>1161.05</v>
      </c>
      <c r="BN6" s="35">
        <f t="shared" si="7"/>
        <v>979.89</v>
      </c>
      <c r="BO6" s="35">
        <f t="shared" si="7"/>
        <v>1051.43</v>
      </c>
      <c r="BP6" s="34" t="str">
        <f>IF(BP7="","",IF(BP7="-","【-】","【"&amp;SUBSTITUTE(TEXT(BP7,"#,##0.00"),"-","△")&amp;"】"))</f>
        <v>【914.53】</v>
      </c>
      <c r="BQ6" s="35">
        <f>IF(BQ7="",NA(),BQ7)</f>
        <v>33.979999999999997</v>
      </c>
      <c r="BR6" s="35">
        <f t="shared" ref="BR6:BZ6" si="8">IF(BR7="",NA(),BR7)</f>
        <v>28.47</v>
      </c>
      <c r="BS6" s="35">
        <f t="shared" si="8"/>
        <v>35.049999999999997</v>
      </c>
      <c r="BT6" s="35">
        <f t="shared" si="8"/>
        <v>35.340000000000003</v>
      </c>
      <c r="BU6" s="35">
        <f t="shared" si="8"/>
        <v>41.59</v>
      </c>
      <c r="BV6" s="35">
        <f t="shared" si="8"/>
        <v>42.48</v>
      </c>
      <c r="BW6" s="35">
        <f t="shared" si="8"/>
        <v>41.04</v>
      </c>
      <c r="BX6" s="35">
        <f t="shared" si="8"/>
        <v>41.08</v>
      </c>
      <c r="BY6" s="35">
        <f t="shared" si="8"/>
        <v>41.34</v>
      </c>
      <c r="BZ6" s="35">
        <f t="shared" si="8"/>
        <v>40.06</v>
      </c>
      <c r="CA6" s="34" t="str">
        <f>IF(CA7="","",IF(CA7="-","【-】","【"&amp;SUBSTITUTE(TEXT(CA7,"#,##0.00"),"-","△")&amp;"】"))</f>
        <v>【55.73】</v>
      </c>
      <c r="CB6" s="35">
        <f>IF(CB7="",NA(),CB7)</f>
        <v>546.94000000000005</v>
      </c>
      <c r="CC6" s="35">
        <f t="shared" ref="CC6:CK6" si="9">IF(CC7="",NA(),CC7)</f>
        <v>638.58000000000004</v>
      </c>
      <c r="CD6" s="35">
        <f t="shared" si="9"/>
        <v>550.52</v>
      </c>
      <c r="CE6" s="35">
        <f t="shared" si="9"/>
        <v>543.97</v>
      </c>
      <c r="CF6" s="35">
        <f t="shared" si="9"/>
        <v>457.5</v>
      </c>
      <c r="CG6" s="35">
        <f t="shared" si="9"/>
        <v>343.8</v>
      </c>
      <c r="CH6" s="35">
        <f t="shared" si="9"/>
        <v>357.08</v>
      </c>
      <c r="CI6" s="35">
        <f t="shared" si="9"/>
        <v>378.08</v>
      </c>
      <c r="CJ6" s="35">
        <f t="shared" si="9"/>
        <v>357.49</v>
      </c>
      <c r="CK6" s="35">
        <f t="shared" si="9"/>
        <v>355.22</v>
      </c>
      <c r="CL6" s="34" t="str">
        <f>IF(CL7="","",IF(CL7="-","【-】","【"&amp;SUBSTITUTE(TEXT(CL7,"#,##0.00"),"-","△")&amp;"】"))</f>
        <v>【276.78】</v>
      </c>
      <c r="CM6" s="35">
        <f>IF(CM7="",NA(),CM7)</f>
        <v>41.76</v>
      </c>
      <c r="CN6" s="35">
        <f t="shared" ref="CN6:CV6" si="10">IF(CN7="",NA(),CN7)</f>
        <v>43.59</v>
      </c>
      <c r="CO6" s="35">
        <f t="shared" si="10"/>
        <v>43.22</v>
      </c>
      <c r="CP6" s="35">
        <f t="shared" si="10"/>
        <v>44.32</v>
      </c>
      <c r="CQ6" s="35">
        <f t="shared" si="10"/>
        <v>45.05</v>
      </c>
      <c r="CR6" s="35">
        <f t="shared" si="10"/>
        <v>46.06</v>
      </c>
      <c r="CS6" s="35">
        <f t="shared" si="10"/>
        <v>45.95</v>
      </c>
      <c r="CT6" s="35">
        <f t="shared" si="10"/>
        <v>44.69</v>
      </c>
      <c r="CU6" s="35">
        <f t="shared" si="10"/>
        <v>44.69</v>
      </c>
      <c r="CV6" s="35">
        <f t="shared" si="10"/>
        <v>42.84</v>
      </c>
      <c r="CW6" s="34" t="str">
        <f>IF(CW7="","",IF(CW7="-","【-】","【"&amp;SUBSTITUTE(TEXT(CW7,"#,##0.00"),"-","△")&amp;"】"))</f>
        <v>【59.15】</v>
      </c>
      <c r="CX6" s="35">
        <f>IF(CX7="",NA(),CX7)</f>
        <v>71.05</v>
      </c>
      <c r="CY6" s="35">
        <f t="shared" ref="CY6:DG6" si="11">IF(CY7="",NA(),CY7)</f>
        <v>72.760000000000005</v>
      </c>
      <c r="CZ6" s="35">
        <f t="shared" si="11"/>
        <v>74.39</v>
      </c>
      <c r="DA6" s="35">
        <f t="shared" si="11"/>
        <v>75.19</v>
      </c>
      <c r="DB6" s="35">
        <f t="shared" si="11"/>
        <v>75.959999999999994</v>
      </c>
      <c r="DC6" s="35">
        <f t="shared" si="11"/>
        <v>72.989999999999995</v>
      </c>
      <c r="DD6" s="35">
        <f t="shared" si="11"/>
        <v>71.97</v>
      </c>
      <c r="DE6" s="35">
        <f t="shared" si="11"/>
        <v>70.59</v>
      </c>
      <c r="DF6" s="35">
        <f t="shared" si="11"/>
        <v>69.67</v>
      </c>
      <c r="DG6" s="35">
        <f t="shared" si="11"/>
        <v>66.3</v>
      </c>
      <c r="DH6" s="34" t="str">
        <f>IF(DH7="","",IF(DH7="-","【-】","【"&amp;SUBSTITUTE(TEXT(DH7,"#,##0.00"),"-","△")&amp;"】"))</f>
        <v>【85.01】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0.06</v>
      </c>
      <c r="EK6" s="35">
        <f t="shared" si="14"/>
        <v>0.04</v>
      </c>
      <c r="EL6" s="35">
        <f t="shared" si="14"/>
        <v>7.0000000000000007E-2</v>
      </c>
      <c r="EM6" s="35">
        <f t="shared" si="14"/>
        <v>0.02</v>
      </c>
      <c r="EN6" s="35">
        <f t="shared" si="14"/>
        <v>0.03</v>
      </c>
      <c r="EO6" s="34" t="str">
        <f>IF(EO7="","",IF(EO7="-","【-】","【"&amp;SUBSTITUTE(TEXT(EO7,"#,##0.00"),"-","△")&amp;"】"))</f>
        <v>【1.58】</v>
      </c>
    </row>
    <row r="7" spans="1:145" s="36" customFormat="1" x14ac:dyDescent="0.15">
      <c r="A7" s="28"/>
      <c r="B7" s="37">
        <v>2016</v>
      </c>
      <c r="C7" s="37">
        <v>344311</v>
      </c>
      <c r="D7" s="37">
        <v>47</v>
      </c>
      <c r="E7" s="37">
        <v>17</v>
      </c>
      <c r="F7" s="37">
        <v>5</v>
      </c>
      <c r="G7" s="37">
        <v>0</v>
      </c>
      <c r="H7" s="37" t="s">
        <v>110</v>
      </c>
      <c r="I7" s="37" t="s">
        <v>111</v>
      </c>
      <c r="J7" s="37" t="s">
        <v>112</v>
      </c>
      <c r="K7" s="37" t="s">
        <v>113</v>
      </c>
      <c r="L7" s="37" t="s">
        <v>114</v>
      </c>
      <c r="M7" s="37"/>
      <c r="N7" s="38" t="s">
        <v>115</v>
      </c>
      <c r="O7" s="38" t="s">
        <v>116</v>
      </c>
      <c r="P7" s="38">
        <v>6.77</v>
      </c>
      <c r="Q7" s="38">
        <v>100</v>
      </c>
      <c r="R7" s="38">
        <v>3564</v>
      </c>
      <c r="S7" s="38">
        <v>7839</v>
      </c>
      <c r="T7" s="38">
        <v>43.11</v>
      </c>
      <c r="U7" s="38">
        <v>181.84</v>
      </c>
      <c r="V7" s="38">
        <v>520</v>
      </c>
      <c r="W7" s="38">
        <v>0.2</v>
      </c>
      <c r="X7" s="38">
        <v>2600</v>
      </c>
      <c r="Y7" s="38">
        <v>101.79</v>
      </c>
      <c r="Z7" s="38">
        <v>103.43</v>
      </c>
      <c r="AA7" s="38">
        <v>99.21</v>
      </c>
      <c r="AB7" s="38">
        <v>99.78</v>
      </c>
      <c r="AC7" s="38">
        <v>140.02000000000001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932.8</v>
      </c>
      <c r="BG7" s="38">
        <v>821.97</v>
      </c>
      <c r="BH7" s="38">
        <v>1378.72</v>
      </c>
      <c r="BI7" s="38">
        <v>740.65</v>
      </c>
      <c r="BJ7" s="38">
        <v>692.28</v>
      </c>
      <c r="BK7" s="38">
        <v>1144.05</v>
      </c>
      <c r="BL7" s="38">
        <v>1117.1099999999999</v>
      </c>
      <c r="BM7" s="38">
        <v>1161.05</v>
      </c>
      <c r="BN7" s="38">
        <v>979.89</v>
      </c>
      <c r="BO7" s="38">
        <v>1051.43</v>
      </c>
      <c r="BP7" s="38">
        <v>914.53</v>
      </c>
      <c r="BQ7" s="38">
        <v>33.979999999999997</v>
      </c>
      <c r="BR7" s="38">
        <v>28.47</v>
      </c>
      <c r="BS7" s="38">
        <v>35.049999999999997</v>
      </c>
      <c r="BT7" s="38">
        <v>35.340000000000003</v>
      </c>
      <c r="BU7" s="38">
        <v>41.59</v>
      </c>
      <c r="BV7" s="38">
        <v>42.48</v>
      </c>
      <c r="BW7" s="38">
        <v>41.04</v>
      </c>
      <c r="BX7" s="38">
        <v>41.08</v>
      </c>
      <c r="BY7" s="38">
        <v>41.34</v>
      </c>
      <c r="BZ7" s="38">
        <v>40.06</v>
      </c>
      <c r="CA7" s="38">
        <v>55.73</v>
      </c>
      <c r="CB7" s="38">
        <v>546.94000000000005</v>
      </c>
      <c r="CC7" s="38">
        <v>638.58000000000004</v>
      </c>
      <c r="CD7" s="38">
        <v>550.52</v>
      </c>
      <c r="CE7" s="38">
        <v>543.97</v>
      </c>
      <c r="CF7" s="38">
        <v>457.5</v>
      </c>
      <c r="CG7" s="38">
        <v>343.8</v>
      </c>
      <c r="CH7" s="38">
        <v>357.08</v>
      </c>
      <c r="CI7" s="38">
        <v>378.08</v>
      </c>
      <c r="CJ7" s="38">
        <v>357.49</v>
      </c>
      <c r="CK7" s="38">
        <v>355.22</v>
      </c>
      <c r="CL7" s="38">
        <v>276.77999999999997</v>
      </c>
      <c r="CM7" s="38">
        <v>41.76</v>
      </c>
      <c r="CN7" s="38">
        <v>43.59</v>
      </c>
      <c r="CO7" s="38">
        <v>43.22</v>
      </c>
      <c r="CP7" s="38">
        <v>44.32</v>
      </c>
      <c r="CQ7" s="38">
        <v>45.05</v>
      </c>
      <c r="CR7" s="38">
        <v>46.06</v>
      </c>
      <c r="CS7" s="38">
        <v>45.95</v>
      </c>
      <c r="CT7" s="38">
        <v>44.69</v>
      </c>
      <c r="CU7" s="38">
        <v>44.69</v>
      </c>
      <c r="CV7" s="38">
        <v>42.84</v>
      </c>
      <c r="CW7" s="38">
        <v>59.15</v>
      </c>
      <c r="CX7" s="38">
        <v>71.05</v>
      </c>
      <c r="CY7" s="38">
        <v>72.760000000000005</v>
      </c>
      <c r="CZ7" s="38">
        <v>74.39</v>
      </c>
      <c r="DA7" s="38">
        <v>75.19</v>
      </c>
      <c r="DB7" s="38">
        <v>75.959999999999994</v>
      </c>
      <c r="DC7" s="38">
        <v>72.989999999999995</v>
      </c>
      <c r="DD7" s="38">
        <v>71.97</v>
      </c>
      <c r="DE7" s="38">
        <v>70.59</v>
      </c>
      <c r="DF7" s="38">
        <v>69.67</v>
      </c>
      <c r="DG7" s="38">
        <v>66.3</v>
      </c>
      <c r="DH7" s="38">
        <v>85.01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0.06</v>
      </c>
      <c r="EK7" s="38">
        <v>0.04</v>
      </c>
      <c r="EL7" s="38">
        <v>7.0000000000000007E-2</v>
      </c>
      <c r="EM7" s="38">
        <v>0.02</v>
      </c>
      <c r="EN7" s="38">
        <v>0.03</v>
      </c>
      <c r="EO7" s="38">
        <v>1.58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117</v>
      </c>
      <c r="C9" s="40" t="s">
        <v>118</v>
      </c>
      <c r="D9" s="40" t="s">
        <v>119</v>
      </c>
      <c r="E9" s="40" t="s">
        <v>120</v>
      </c>
      <c r="F9" s="40" t="s">
        <v>121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60</v>
      </c>
      <c r="B10" s="41">
        <f>DATEVALUE($B$6-4&amp;"年1月1日")</f>
        <v>40909</v>
      </c>
      <c r="C10" s="41">
        <f>DATEVALUE($B$6-3&amp;"年1月1日")</f>
        <v>41275</v>
      </c>
      <c r="D10" s="41">
        <f>DATEVALUE($B$6-2&amp;"年1月1日")</f>
        <v>41640</v>
      </c>
      <c r="E10" s="41">
        <f>DATEVALUE($B$6-1&amp;"年1月1日")</f>
        <v>42005</v>
      </c>
      <c r="F10" s="41">
        <f>DATEVALUE($B$6&amp;"年1月1日")</f>
        <v>42370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閑田 浩平</cp:lastModifiedBy>
  <dcterms:created xsi:type="dcterms:W3CDTF">2017-12-25T02:32:07Z</dcterms:created>
  <dcterms:modified xsi:type="dcterms:W3CDTF">2018-02-02T00:43:13Z</dcterms:modified>
  <cp:category/>
</cp:coreProperties>
</file>